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職務・職責給体系設計ソフト〇\"/>
    </mc:Choice>
  </mc:AlternateContent>
  <xr:revisionPtr revIDLastSave="0" documentId="13_ncr:1_{27828D96-1F17-42D1-BFCD-E54986D08AC5}" xr6:coauthVersionLast="47" xr6:coauthVersionMax="47" xr10:uidLastSave="{00000000-0000-0000-0000-000000000000}"/>
  <bookViews>
    <workbookView xWindow="-108" yWindow="-108" windowWidth="23256" windowHeight="12456" tabRatio="623" xr2:uid="{00000000-000D-0000-FFFF-FFFF00000000}"/>
  </bookViews>
  <sheets>
    <sheet name="説明" sheetId="11" r:id="rId1"/>
    <sheet name="1.メイン" sheetId="9" r:id="rId2"/>
    <sheet name="2.職務給賃金表" sheetId="18" r:id="rId3"/>
    <sheet name="3.参照データ" sheetId="21" r:id="rId4"/>
    <sheet name="4.使用上の注意" sheetId="12" r:id="rId5"/>
  </sheets>
  <definedNames>
    <definedName name="_xlnm.Print_Area" localSheetId="1">'1.メイン'!$A$1:$BO$50</definedName>
    <definedName name="_xlnm.Print_Area" localSheetId="2">'2.職務給賃金表'!$B$4:$AD$57</definedName>
    <definedName name="_xlnm.Print_Area" localSheetId="3">'3.参照データ'!$B$2:$AD$14</definedName>
    <definedName name="_xlnm.Print_Area" localSheetId="4">'4.使用上の注意'!$B$3:$J$21</definedName>
    <definedName name="_xlnm.Print_Area" localSheetId="0">説明!$B$2:$M$76</definedName>
    <definedName name="_xlnm.Print_Titles" localSheetId="1">'1.メイン'!$C:$C</definedName>
  </definedNames>
  <calcPr calcId="191029"/>
</workbook>
</file>

<file path=xl/calcChain.xml><?xml version="1.0" encoding="utf-8"?>
<calcChain xmlns="http://schemas.openxmlformats.org/spreadsheetml/2006/main">
  <c r="Y10" i="9" l="1"/>
  <c r="AC209" i="9"/>
  <c r="AD209" i="9" s="1"/>
  <c r="AC208" i="9"/>
  <c r="AD208" i="9" s="1"/>
  <c r="AC207" i="9"/>
  <c r="AD207" i="9" s="1"/>
  <c r="AC206" i="9"/>
  <c r="AD206" i="9" s="1"/>
  <c r="AC205" i="9"/>
  <c r="AD205" i="9" s="1"/>
  <c r="AC204" i="9"/>
  <c r="AD204" i="9" s="1"/>
  <c r="AC203" i="9"/>
  <c r="AD203" i="9" s="1"/>
  <c r="AC202" i="9"/>
  <c r="AD202" i="9" s="1"/>
  <c r="AC201" i="9"/>
  <c r="AD201" i="9" s="1"/>
  <c r="AC200" i="9"/>
  <c r="AD200" i="9" s="1"/>
  <c r="AC199" i="9"/>
  <c r="AD199" i="9" s="1"/>
  <c r="AC198" i="9"/>
  <c r="AD198" i="9" s="1"/>
  <c r="AC197" i="9"/>
  <c r="AD197" i="9" s="1"/>
  <c r="AC196" i="9"/>
  <c r="AD196" i="9" s="1"/>
  <c r="AC195" i="9"/>
  <c r="AD195" i="9" s="1"/>
  <c r="AC194" i="9"/>
  <c r="AD194" i="9" s="1"/>
  <c r="AC193" i="9"/>
  <c r="AD193" i="9" s="1"/>
  <c r="AC192" i="9"/>
  <c r="AD192" i="9" s="1"/>
  <c r="AC191" i="9"/>
  <c r="AD191" i="9" s="1"/>
  <c r="AC190" i="9"/>
  <c r="AD190" i="9" s="1"/>
  <c r="AC189" i="9"/>
  <c r="AC188" i="9"/>
  <c r="AK188" i="9" s="1"/>
  <c r="AC187" i="9"/>
  <c r="AD187" i="9" s="1"/>
  <c r="AC186" i="9"/>
  <c r="AD186" i="9" s="1"/>
  <c r="AC185" i="9"/>
  <c r="AC184" i="9"/>
  <c r="AF184" i="9" s="1"/>
  <c r="AC183" i="9"/>
  <c r="AD183" i="9" s="1"/>
  <c r="AC182" i="9"/>
  <c r="AD182" i="9" s="1"/>
  <c r="AC181" i="9"/>
  <c r="AC180" i="9"/>
  <c r="AJ180" i="9" s="1"/>
  <c r="AC179" i="9"/>
  <c r="AD179" i="9" s="1"/>
  <c r="AC178" i="9"/>
  <c r="AD178" i="9" s="1"/>
  <c r="AC177" i="9"/>
  <c r="AD177" i="9" s="1"/>
  <c r="AC176" i="9"/>
  <c r="AD176" i="9" s="1"/>
  <c r="AC175" i="9"/>
  <c r="AD175" i="9" s="1"/>
  <c r="AC174" i="9"/>
  <c r="AD174" i="9" s="1"/>
  <c r="AC173" i="9"/>
  <c r="AD173" i="9" s="1"/>
  <c r="AC172" i="9"/>
  <c r="AD172" i="9" s="1"/>
  <c r="AC171" i="9"/>
  <c r="AD171" i="9" s="1"/>
  <c r="AC170" i="9"/>
  <c r="AD170" i="9" s="1"/>
  <c r="AC169" i="9"/>
  <c r="AD169" i="9" s="1"/>
  <c r="AC168" i="9"/>
  <c r="AD168" i="9" s="1"/>
  <c r="AC167" i="9"/>
  <c r="AD167" i="9" s="1"/>
  <c r="AC166" i="9"/>
  <c r="AD166" i="9" s="1"/>
  <c r="AC165" i="9"/>
  <c r="AD165" i="9" s="1"/>
  <c r="AC164" i="9"/>
  <c r="AD164" i="9" s="1"/>
  <c r="AC163" i="9"/>
  <c r="AD163" i="9" s="1"/>
  <c r="AC162" i="9"/>
  <c r="AD162" i="9" s="1"/>
  <c r="AC161" i="9"/>
  <c r="AC160" i="9"/>
  <c r="AF160" i="9" s="1"/>
  <c r="AC159" i="9"/>
  <c r="AD159" i="9" s="1"/>
  <c r="AC158" i="9"/>
  <c r="AD158" i="9" s="1"/>
  <c r="AC157" i="9"/>
  <c r="AD157" i="9" s="1"/>
  <c r="AC156" i="9"/>
  <c r="AD156" i="9" s="1"/>
  <c r="AC155" i="9"/>
  <c r="AD155" i="9" s="1"/>
  <c r="AC154" i="9"/>
  <c r="AD154" i="9" s="1"/>
  <c r="AC153" i="9"/>
  <c r="AD153" i="9" s="1"/>
  <c r="AC152" i="9"/>
  <c r="AD152" i="9" s="1"/>
  <c r="AC151" i="9"/>
  <c r="AD151" i="9" s="1"/>
  <c r="AC150" i="9"/>
  <c r="AD150" i="9" s="1"/>
  <c r="AC149" i="9"/>
  <c r="AD149" i="9" s="1"/>
  <c r="AC148" i="9"/>
  <c r="AD148" i="9" s="1"/>
  <c r="AC147" i="9"/>
  <c r="AD147" i="9" s="1"/>
  <c r="AC146" i="9"/>
  <c r="AD146" i="9" s="1"/>
  <c r="AC145" i="9"/>
  <c r="AD145" i="9" s="1"/>
  <c r="AC144" i="9"/>
  <c r="AD144" i="9" s="1"/>
  <c r="AC143" i="9"/>
  <c r="AD143" i="9" s="1"/>
  <c r="AC142" i="9"/>
  <c r="AD142" i="9" s="1"/>
  <c r="AC141" i="9"/>
  <c r="AD141" i="9" s="1"/>
  <c r="AC140" i="9"/>
  <c r="AD140" i="9" s="1"/>
  <c r="AC139" i="9"/>
  <c r="AD139" i="9" s="1"/>
  <c r="AC138" i="9"/>
  <c r="AD138" i="9" s="1"/>
  <c r="AC137" i="9"/>
  <c r="AD137" i="9" s="1"/>
  <c r="AC136" i="9"/>
  <c r="AD136" i="9" s="1"/>
  <c r="AC135" i="9"/>
  <c r="AD135" i="9" s="1"/>
  <c r="AC134" i="9"/>
  <c r="AD134" i="9" s="1"/>
  <c r="AC133" i="9"/>
  <c r="AD133" i="9" s="1"/>
  <c r="AC132" i="9"/>
  <c r="AD132" i="9" s="1"/>
  <c r="AC131" i="9"/>
  <c r="AD131" i="9" s="1"/>
  <c r="AC130" i="9"/>
  <c r="AD130" i="9" s="1"/>
  <c r="AC129" i="9"/>
  <c r="AC128" i="9"/>
  <c r="AD128" i="9" s="1"/>
  <c r="AC127" i="9"/>
  <c r="AD127" i="9" s="1"/>
  <c r="AC126" i="9"/>
  <c r="AD126" i="9" s="1"/>
  <c r="AC125" i="9"/>
  <c r="AD125" i="9" s="1"/>
  <c r="AC124" i="9"/>
  <c r="AD124" i="9" s="1"/>
  <c r="AC123" i="9"/>
  <c r="AD123" i="9" s="1"/>
  <c r="AC122" i="9"/>
  <c r="AD122" i="9" s="1"/>
  <c r="AC121" i="9"/>
  <c r="AD121" i="9" s="1"/>
  <c r="AC120" i="9"/>
  <c r="AD120" i="9" s="1"/>
  <c r="AC119" i="9"/>
  <c r="AD119" i="9" s="1"/>
  <c r="AC118" i="9"/>
  <c r="AD118" i="9" s="1"/>
  <c r="AC117" i="9"/>
  <c r="AD117" i="9" s="1"/>
  <c r="AC116" i="9"/>
  <c r="AH116" i="9" s="1"/>
  <c r="AC115" i="9"/>
  <c r="AD115" i="9" s="1"/>
  <c r="AC114" i="9"/>
  <c r="AD114" i="9" s="1"/>
  <c r="AC113" i="9"/>
  <c r="AD113" i="9" s="1"/>
  <c r="AC112" i="9"/>
  <c r="AD112" i="9" s="1"/>
  <c r="AC111" i="9"/>
  <c r="AD111" i="9" s="1"/>
  <c r="AC110" i="9"/>
  <c r="AD110" i="9" s="1"/>
  <c r="AC109" i="9"/>
  <c r="AD109" i="9" s="1"/>
  <c r="AC108" i="9"/>
  <c r="AH108" i="9" s="1"/>
  <c r="AC107" i="9"/>
  <c r="AD107" i="9" s="1"/>
  <c r="AC106" i="9"/>
  <c r="AD106" i="9" s="1"/>
  <c r="AC105" i="9"/>
  <c r="AC104" i="9"/>
  <c r="AI104" i="9" s="1"/>
  <c r="AC103" i="9"/>
  <c r="AD103" i="9" s="1"/>
  <c r="AC102" i="9"/>
  <c r="AD102" i="9" s="1"/>
  <c r="AC101" i="9"/>
  <c r="AC100" i="9"/>
  <c r="AD100" i="9" s="1"/>
  <c r="AC99" i="9"/>
  <c r="AD99" i="9" s="1"/>
  <c r="AC98" i="9"/>
  <c r="AD98" i="9" s="1"/>
  <c r="AC97" i="9"/>
  <c r="AD97" i="9" s="1"/>
  <c r="AC96" i="9"/>
  <c r="AI96" i="9" s="1"/>
  <c r="AC95" i="9"/>
  <c r="AD95" i="9" s="1"/>
  <c r="AC94" i="9"/>
  <c r="AD94" i="9" s="1"/>
  <c r="AC93" i="9"/>
  <c r="AD93" i="9" s="1"/>
  <c r="AC92" i="9"/>
  <c r="AD92" i="9" s="1"/>
  <c r="AC91" i="9"/>
  <c r="AD91" i="9" s="1"/>
  <c r="AC90" i="9"/>
  <c r="AD90" i="9" s="1"/>
  <c r="AC89" i="9"/>
  <c r="AD89" i="9" s="1"/>
  <c r="AC88" i="9"/>
  <c r="AD88" i="9" s="1"/>
  <c r="AC87" i="9"/>
  <c r="AD87" i="9" s="1"/>
  <c r="AC86" i="9"/>
  <c r="AD86" i="9" s="1"/>
  <c r="AC85" i="9"/>
  <c r="AD85" i="9" s="1"/>
  <c r="AC84" i="9"/>
  <c r="AF84" i="9" s="1"/>
  <c r="AC83" i="9"/>
  <c r="AD83" i="9" s="1"/>
  <c r="AC82" i="9"/>
  <c r="AD82" i="9" s="1"/>
  <c r="AC81" i="9"/>
  <c r="AD81" i="9" s="1"/>
  <c r="AC80" i="9"/>
  <c r="AD80" i="9" s="1"/>
  <c r="AC79" i="9"/>
  <c r="AD79" i="9" s="1"/>
  <c r="AC78" i="9"/>
  <c r="AD78" i="9" s="1"/>
  <c r="AC77" i="9"/>
  <c r="AD77" i="9" s="1"/>
  <c r="AC76" i="9"/>
  <c r="AD76" i="9" s="1"/>
  <c r="AC75" i="9"/>
  <c r="AD75" i="9" s="1"/>
  <c r="AC74" i="9"/>
  <c r="AD74" i="9" s="1"/>
  <c r="AC73" i="9"/>
  <c r="AD73" i="9" s="1"/>
  <c r="AC72" i="9"/>
  <c r="AD72" i="9" s="1"/>
  <c r="AC71" i="9"/>
  <c r="AD71" i="9" s="1"/>
  <c r="AC70" i="9"/>
  <c r="AD70" i="9" s="1"/>
  <c r="AC69" i="9"/>
  <c r="AD69" i="9" s="1"/>
  <c r="AC68" i="9"/>
  <c r="AD68" i="9" s="1"/>
  <c r="AC67" i="9"/>
  <c r="AD67" i="9" s="1"/>
  <c r="AC66" i="9"/>
  <c r="AD66" i="9" s="1"/>
  <c r="AC65" i="9"/>
  <c r="AD65" i="9" s="1"/>
  <c r="AC64" i="9"/>
  <c r="AD64" i="9" s="1"/>
  <c r="AC63" i="9"/>
  <c r="AD63" i="9" s="1"/>
  <c r="AC62" i="9"/>
  <c r="AD62" i="9" s="1"/>
  <c r="AC61" i="9"/>
  <c r="AD61" i="9" s="1"/>
  <c r="AC60" i="9"/>
  <c r="AD60" i="9" s="1"/>
  <c r="AC59" i="9"/>
  <c r="AD59" i="9" s="1"/>
  <c r="AC58" i="9"/>
  <c r="AD58" i="9" s="1"/>
  <c r="AC57" i="9"/>
  <c r="AD57" i="9" s="1"/>
  <c r="AC56" i="9"/>
  <c r="AH56" i="9" s="1"/>
  <c r="AC55" i="9"/>
  <c r="AD55" i="9" s="1"/>
  <c r="AC54" i="9"/>
  <c r="AD54" i="9" s="1"/>
  <c r="AC53" i="9"/>
  <c r="AC52" i="9"/>
  <c r="AD52" i="9" s="1"/>
  <c r="AC51" i="9"/>
  <c r="AD51" i="9" s="1"/>
  <c r="AC50" i="9"/>
  <c r="AD50" i="9" s="1"/>
  <c r="AC49" i="9"/>
  <c r="AD49" i="9" s="1"/>
  <c r="AC48" i="9"/>
  <c r="AD48" i="9" s="1"/>
  <c r="AC47" i="9"/>
  <c r="AD47" i="9" s="1"/>
  <c r="AC46" i="9"/>
  <c r="AD46" i="9" s="1"/>
  <c r="AC42" i="9"/>
  <c r="AD42" i="9" s="1"/>
  <c r="AC10" i="9"/>
  <c r="AM10" i="9" s="1"/>
  <c r="AP10" i="9" s="1"/>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99" i="9"/>
  <c r="J100" i="9"/>
  <c r="J101" i="9"/>
  <c r="J102" i="9"/>
  <c r="J103" i="9"/>
  <c r="J104" i="9"/>
  <c r="J105" i="9"/>
  <c r="J106" i="9"/>
  <c r="J107" i="9"/>
  <c r="J108" i="9"/>
  <c r="J109" i="9"/>
  <c r="J110" i="9"/>
  <c r="J111" i="9"/>
  <c r="J112" i="9"/>
  <c r="J113" i="9"/>
  <c r="J114" i="9"/>
  <c r="J115" i="9"/>
  <c r="J116" i="9"/>
  <c r="J117" i="9"/>
  <c r="J118" i="9"/>
  <c r="J119" i="9"/>
  <c r="J120" i="9"/>
  <c r="J121" i="9"/>
  <c r="J122" i="9"/>
  <c r="J123" i="9"/>
  <c r="J124" i="9"/>
  <c r="J125" i="9"/>
  <c r="J126" i="9"/>
  <c r="J127" i="9"/>
  <c r="J128" i="9"/>
  <c r="J129" i="9"/>
  <c r="J130" i="9"/>
  <c r="J131" i="9"/>
  <c r="J132" i="9"/>
  <c r="J133" i="9"/>
  <c r="J134" i="9"/>
  <c r="J135" i="9"/>
  <c r="J136" i="9"/>
  <c r="J137" i="9"/>
  <c r="J138" i="9"/>
  <c r="J139" i="9"/>
  <c r="J140" i="9"/>
  <c r="J141" i="9"/>
  <c r="J142" i="9"/>
  <c r="J143" i="9"/>
  <c r="J144" i="9"/>
  <c r="J145" i="9"/>
  <c r="J146" i="9"/>
  <c r="J147" i="9"/>
  <c r="J148" i="9"/>
  <c r="J149" i="9"/>
  <c r="J150" i="9"/>
  <c r="J151" i="9"/>
  <c r="J152" i="9"/>
  <c r="J153" i="9"/>
  <c r="J154" i="9"/>
  <c r="J155" i="9"/>
  <c r="J156" i="9"/>
  <c r="J157" i="9"/>
  <c r="J158" i="9"/>
  <c r="J159" i="9"/>
  <c r="J160" i="9"/>
  <c r="J161" i="9"/>
  <c r="J162" i="9"/>
  <c r="J163" i="9"/>
  <c r="J164"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I57" i="18"/>
  <c r="AH57" i="18"/>
  <c r="AG57" i="18"/>
  <c r="AF57" i="18"/>
  <c r="AE57" i="18"/>
  <c r="AD57" i="18"/>
  <c r="AC57" i="18"/>
  <c r="AB57" i="18"/>
  <c r="AA57" i="18"/>
  <c r="Z57" i="18"/>
  <c r="Y57" i="18"/>
  <c r="X57" i="18"/>
  <c r="W57" i="18"/>
  <c r="V57" i="18"/>
  <c r="U57" i="18"/>
  <c r="T57" i="18"/>
  <c r="S57" i="18"/>
  <c r="R57" i="18"/>
  <c r="Q57" i="18"/>
  <c r="P57" i="18"/>
  <c r="O57" i="18"/>
  <c r="N57" i="18"/>
  <c r="M57" i="18"/>
  <c r="L57" i="18"/>
  <c r="K57" i="18"/>
  <c r="J57" i="18"/>
  <c r="I57" i="18"/>
  <c r="H57" i="18"/>
  <c r="G57" i="18"/>
  <c r="F57" i="18"/>
  <c r="E57" i="18"/>
  <c r="D57" i="18"/>
  <c r="C57" i="18"/>
  <c r="AI56" i="18"/>
  <c r="AH56" i="18"/>
  <c r="AG56" i="18"/>
  <c r="AF56" i="18"/>
  <c r="AE56" i="18"/>
  <c r="AD56" i="18"/>
  <c r="AC56" i="18"/>
  <c r="AB56" i="18"/>
  <c r="AA56" i="18"/>
  <c r="Z56" i="18"/>
  <c r="Y56" i="18"/>
  <c r="X56" i="18"/>
  <c r="W56" i="18"/>
  <c r="V56" i="18"/>
  <c r="U56" i="18"/>
  <c r="T56" i="18"/>
  <c r="S56" i="18"/>
  <c r="R56" i="18"/>
  <c r="Q56" i="18"/>
  <c r="P56" i="18"/>
  <c r="O56" i="18"/>
  <c r="N56" i="18"/>
  <c r="M56" i="18"/>
  <c r="L56" i="18"/>
  <c r="K56" i="18"/>
  <c r="J56" i="18"/>
  <c r="I56" i="18"/>
  <c r="H56" i="18"/>
  <c r="G56" i="18"/>
  <c r="F56" i="18"/>
  <c r="E56" i="18"/>
  <c r="D56" i="18"/>
  <c r="C56" i="18"/>
  <c r="AI55" i="18"/>
  <c r="AH55" i="18"/>
  <c r="AG55" i="18"/>
  <c r="AF55" i="18"/>
  <c r="AE55" i="18"/>
  <c r="AD55" i="18"/>
  <c r="AC55" i="18"/>
  <c r="AB55" i="18"/>
  <c r="AA55" i="18"/>
  <c r="Z55" i="18"/>
  <c r="Y55" i="18"/>
  <c r="X55" i="18"/>
  <c r="W55" i="18"/>
  <c r="V55" i="18"/>
  <c r="U55" i="18"/>
  <c r="T55" i="18"/>
  <c r="S55" i="18"/>
  <c r="R55" i="18"/>
  <c r="Q55" i="18"/>
  <c r="P55" i="18"/>
  <c r="O55" i="18"/>
  <c r="N55" i="18"/>
  <c r="M55" i="18"/>
  <c r="L55" i="18"/>
  <c r="K55" i="18"/>
  <c r="J55" i="18"/>
  <c r="I55" i="18"/>
  <c r="H55" i="18"/>
  <c r="G55" i="18"/>
  <c r="F55" i="18"/>
  <c r="E55" i="18"/>
  <c r="D55" i="18"/>
  <c r="C55" i="18"/>
  <c r="AI54" i="18"/>
  <c r="AH54" i="18"/>
  <c r="AG54" i="18"/>
  <c r="AF54" i="18"/>
  <c r="AE54" i="18"/>
  <c r="AD54" i="18"/>
  <c r="AC54" i="18"/>
  <c r="AB54" i="18"/>
  <c r="AA54" i="18"/>
  <c r="Z54" i="18"/>
  <c r="Y54" i="18"/>
  <c r="X54" i="18"/>
  <c r="W54" i="18"/>
  <c r="V54" i="18"/>
  <c r="U54" i="18"/>
  <c r="T54" i="18"/>
  <c r="S54" i="18"/>
  <c r="R54" i="18"/>
  <c r="Q54" i="18"/>
  <c r="P54" i="18"/>
  <c r="O54" i="18"/>
  <c r="N54" i="18"/>
  <c r="M54" i="18"/>
  <c r="L54" i="18"/>
  <c r="K54" i="18"/>
  <c r="J54" i="18"/>
  <c r="I54" i="18"/>
  <c r="H54" i="18"/>
  <c r="G54" i="18"/>
  <c r="F54" i="18"/>
  <c r="E54" i="18"/>
  <c r="D54" i="18"/>
  <c r="C54" i="18"/>
  <c r="AI53" i="18"/>
  <c r="AH53" i="18"/>
  <c r="AG53" i="18"/>
  <c r="AF53" i="18"/>
  <c r="AE53" i="18"/>
  <c r="AD53" i="18"/>
  <c r="AC53" i="18"/>
  <c r="AB53" i="18"/>
  <c r="AA53" i="18"/>
  <c r="Z53" i="18"/>
  <c r="Y53" i="18"/>
  <c r="X53" i="18"/>
  <c r="W53" i="18"/>
  <c r="V53" i="18"/>
  <c r="U53" i="18"/>
  <c r="T53" i="18"/>
  <c r="S53" i="18"/>
  <c r="R53" i="18"/>
  <c r="Q53" i="18"/>
  <c r="P53" i="18"/>
  <c r="O53" i="18"/>
  <c r="N53" i="18"/>
  <c r="M53" i="18"/>
  <c r="L53" i="18"/>
  <c r="K53" i="18"/>
  <c r="J53" i="18"/>
  <c r="I53" i="18"/>
  <c r="H53" i="18"/>
  <c r="G53" i="18"/>
  <c r="F53" i="18"/>
  <c r="E53" i="18"/>
  <c r="D53" i="18"/>
  <c r="C53" i="18"/>
  <c r="AI52" i="18"/>
  <c r="AH52" i="18"/>
  <c r="AG52" i="18"/>
  <c r="AF52" i="18"/>
  <c r="AE52" i="18"/>
  <c r="AD52" i="18"/>
  <c r="AC52" i="18"/>
  <c r="AB52" i="18"/>
  <c r="AA52" i="18"/>
  <c r="Z52" i="18"/>
  <c r="Y52" i="18"/>
  <c r="X52" i="18"/>
  <c r="W52" i="18"/>
  <c r="V52" i="18"/>
  <c r="U52" i="18"/>
  <c r="T52" i="18"/>
  <c r="S52" i="18"/>
  <c r="R52" i="18"/>
  <c r="Q52" i="18"/>
  <c r="P52" i="18"/>
  <c r="O52" i="18"/>
  <c r="N52" i="18"/>
  <c r="M52" i="18"/>
  <c r="L52" i="18"/>
  <c r="K52" i="18"/>
  <c r="J52" i="18"/>
  <c r="I52" i="18"/>
  <c r="H52" i="18"/>
  <c r="G52" i="18"/>
  <c r="F52" i="18"/>
  <c r="E52" i="18"/>
  <c r="D52" i="18"/>
  <c r="C52" i="18"/>
  <c r="AI51" i="18"/>
  <c r="AH51" i="18"/>
  <c r="AG51" i="18"/>
  <c r="AF51" i="18"/>
  <c r="AE51" i="18"/>
  <c r="AD51" i="18"/>
  <c r="AC51" i="18"/>
  <c r="AB51" i="18"/>
  <c r="AA51" i="18"/>
  <c r="Z51" i="18"/>
  <c r="Y51" i="18"/>
  <c r="X51" i="18"/>
  <c r="W51" i="18"/>
  <c r="V51" i="18"/>
  <c r="U51" i="18"/>
  <c r="T51" i="18"/>
  <c r="S51" i="18"/>
  <c r="R51" i="18"/>
  <c r="Q51" i="18"/>
  <c r="P51" i="18"/>
  <c r="O51" i="18"/>
  <c r="N51" i="18"/>
  <c r="M51" i="18"/>
  <c r="L51" i="18"/>
  <c r="K51" i="18"/>
  <c r="J51" i="18"/>
  <c r="I51" i="18"/>
  <c r="H51" i="18"/>
  <c r="G51" i="18"/>
  <c r="F51" i="18"/>
  <c r="E51" i="18"/>
  <c r="D51" i="18"/>
  <c r="C51" i="18"/>
  <c r="AI50" i="18"/>
  <c r="AH50" i="18"/>
  <c r="AG50" i="18"/>
  <c r="AF50" i="18"/>
  <c r="AE50" i="18"/>
  <c r="AD50" i="18"/>
  <c r="AC50" i="18"/>
  <c r="AB50" i="18"/>
  <c r="AA50" i="18"/>
  <c r="Z50" i="18"/>
  <c r="Y50" i="18"/>
  <c r="X50" i="18"/>
  <c r="W50" i="18"/>
  <c r="V50" i="18"/>
  <c r="U50" i="18"/>
  <c r="T50" i="18"/>
  <c r="S50" i="18"/>
  <c r="R50" i="18"/>
  <c r="Q50" i="18"/>
  <c r="P50" i="18"/>
  <c r="O50" i="18"/>
  <c r="N50" i="18"/>
  <c r="M50" i="18"/>
  <c r="L50" i="18"/>
  <c r="K50" i="18"/>
  <c r="J50" i="18"/>
  <c r="I50" i="18"/>
  <c r="H50" i="18"/>
  <c r="G50" i="18"/>
  <c r="F50" i="18"/>
  <c r="E50" i="18"/>
  <c r="D50" i="18"/>
  <c r="C50" i="18"/>
  <c r="AI49" i="18"/>
  <c r="AH49" i="18"/>
  <c r="AG49" i="18"/>
  <c r="AF49" i="18"/>
  <c r="AE49" i="18"/>
  <c r="AD49" i="18"/>
  <c r="AC49" i="18"/>
  <c r="AB49" i="18"/>
  <c r="AA49" i="18"/>
  <c r="Z49" i="18"/>
  <c r="Y49" i="18"/>
  <c r="X49" i="18"/>
  <c r="W49" i="18"/>
  <c r="V49" i="18"/>
  <c r="U49" i="18"/>
  <c r="T49" i="18"/>
  <c r="S49" i="18"/>
  <c r="R49" i="18"/>
  <c r="Q49" i="18"/>
  <c r="P49" i="18"/>
  <c r="O49" i="18"/>
  <c r="N49" i="18"/>
  <c r="M49" i="18"/>
  <c r="L49" i="18"/>
  <c r="K49" i="18"/>
  <c r="J49" i="18"/>
  <c r="I49" i="18"/>
  <c r="H49" i="18"/>
  <c r="G49" i="18"/>
  <c r="F49" i="18"/>
  <c r="E49" i="18"/>
  <c r="D49" i="18"/>
  <c r="C49" i="18"/>
  <c r="AI48" i="18"/>
  <c r="AH48" i="18"/>
  <c r="AG48" i="18"/>
  <c r="AF48" i="18"/>
  <c r="AE48" i="18"/>
  <c r="AD48" i="18"/>
  <c r="AC48" i="18"/>
  <c r="AB48" i="18"/>
  <c r="AA48" i="18"/>
  <c r="Z48" i="18"/>
  <c r="Y48" i="18"/>
  <c r="X48" i="18"/>
  <c r="W48" i="18"/>
  <c r="V48" i="18"/>
  <c r="U48" i="18"/>
  <c r="T48" i="18"/>
  <c r="S48" i="18"/>
  <c r="R48" i="18"/>
  <c r="Q48" i="18"/>
  <c r="P48" i="18"/>
  <c r="O48" i="18"/>
  <c r="N48" i="18"/>
  <c r="M48" i="18"/>
  <c r="L48" i="18"/>
  <c r="K48" i="18"/>
  <c r="J48" i="18"/>
  <c r="I48" i="18"/>
  <c r="H48" i="18"/>
  <c r="G48" i="18"/>
  <c r="F48" i="18"/>
  <c r="E48" i="18"/>
  <c r="D48" i="18"/>
  <c r="C48" i="18"/>
  <c r="AI47" i="18"/>
  <c r="AH47" i="18"/>
  <c r="AG47" i="18"/>
  <c r="AF47" i="18"/>
  <c r="AE47" i="18"/>
  <c r="AD47" i="18"/>
  <c r="AC47" i="18"/>
  <c r="AB47" i="18"/>
  <c r="AA47" i="18"/>
  <c r="Z47" i="18"/>
  <c r="Y47" i="18"/>
  <c r="X47" i="18"/>
  <c r="W47" i="18"/>
  <c r="V47" i="18"/>
  <c r="U47" i="18"/>
  <c r="T47" i="18"/>
  <c r="S47" i="18"/>
  <c r="R47" i="18"/>
  <c r="Q47" i="18"/>
  <c r="P47" i="18"/>
  <c r="O47" i="18"/>
  <c r="N47" i="18"/>
  <c r="M47" i="18"/>
  <c r="L47" i="18"/>
  <c r="K47" i="18"/>
  <c r="J47" i="18"/>
  <c r="I47" i="18"/>
  <c r="H47" i="18"/>
  <c r="G47" i="18"/>
  <c r="F47" i="18"/>
  <c r="E47" i="18"/>
  <c r="D47" i="18"/>
  <c r="C47" i="18"/>
  <c r="AI46" i="18"/>
  <c r="AH46" i="18"/>
  <c r="AG46" i="18"/>
  <c r="AF46" i="18"/>
  <c r="AE46" i="18"/>
  <c r="AD46" i="18"/>
  <c r="AC46" i="18"/>
  <c r="AB46" i="18"/>
  <c r="AA46" i="18"/>
  <c r="Z46" i="18"/>
  <c r="Y46" i="18"/>
  <c r="X46" i="18"/>
  <c r="W46" i="18"/>
  <c r="V46" i="18"/>
  <c r="U46" i="18"/>
  <c r="T46" i="18"/>
  <c r="S46" i="18"/>
  <c r="R46" i="18"/>
  <c r="Q46" i="18"/>
  <c r="P46" i="18"/>
  <c r="O46" i="18"/>
  <c r="N46" i="18"/>
  <c r="M46" i="18"/>
  <c r="L46" i="18"/>
  <c r="K46" i="18"/>
  <c r="J46" i="18"/>
  <c r="I46" i="18"/>
  <c r="H46" i="18"/>
  <c r="G46" i="18"/>
  <c r="F46" i="18"/>
  <c r="E46" i="18"/>
  <c r="D46" i="18"/>
  <c r="C46" i="18"/>
  <c r="AI45" i="18"/>
  <c r="AH45" i="18"/>
  <c r="AG45" i="18"/>
  <c r="AF45" i="18"/>
  <c r="AE45" i="18"/>
  <c r="AD45" i="18"/>
  <c r="AC45" i="18"/>
  <c r="AB45" i="18"/>
  <c r="AA45" i="18"/>
  <c r="Z45" i="18"/>
  <c r="Y45" i="18"/>
  <c r="X45" i="18"/>
  <c r="W45" i="18"/>
  <c r="V45" i="18"/>
  <c r="U45" i="18"/>
  <c r="T45" i="18"/>
  <c r="S45" i="18"/>
  <c r="R45" i="18"/>
  <c r="Q45" i="18"/>
  <c r="P45" i="18"/>
  <c r="O45" i="18"/>
  <c r="N45" i="18"/>
  <c r="M45" i="18"/>
  <c r="L45" i="18"/>
  <c r="J45" i="18"/>
  <c r="I45" i="18"/>
  <c r="H45" i="18"/>
  <c r="G45" i="18"/>
  <c r="F45" i="18"/>
  <c r="E45" i="18"/>
  <c r="D45" i="18"/>
  <c r="C45" i="18"/>
  <c r="AI44" i="18"/>
  <c r="AH44" i="18"/>
  <c r="AG44" i="18"/>
  <c r="AF44" i="18"/>
  <c r="AE44" i="18"/>
  <c r="AD44" i="18"/>
  <c r="AC44" i="18"/>
  <c r="AB44" i="18"/>
  <c r="AA44" i="18"/>
  <c r="Z44" i="18"/>
  <c r="Y44" i="18"/>
  <c r="X44" i="18"/>
  <c r="W44" i="18"/>
  <c r="V44" i="18"/>
  <c r="U44" i="18"/>
  <c r="T44" i="18"/>
  <c r="S44" i="18"/>
  <c r="R44" i="18"/>
  <c r="Q44" i="18"/>
  <c r="P44" i="18"/>
  <c r="O44" i="18"/>
  <c r="N44" i="18"/>
  <c r="M44" i="18"/>
  <c r="J44" i="18"/>
  <c r="I44" i="18"/>
  <c r="H44" i="18"/>
  <c r="F44" i="18"/>
  <c r="E44" i="18"/>
  <c r="D44" i="18"/>
  <c r="C44" i="18"/>
  <c r="AI43" i="18"/>
  <c r="AH43" i="18"/>
  <c r="AG43" i="18"/>
  <c r="AF43" i="18"/>
  <c r="AE43" i="18"/>
  <c r="AD43" i="18"/>
  <c r="AC43" i="18"/>
  <c r="AB43" i="18"/>
  <c r="AA43" i="18"/>
  <c r="Z43" i="18"/>
  <c r="Y43" i="18"/>
  <c r="X43" i="18"/>
  <c r="W43" i="18"/>
  <c r="V43" i="18"/>
  <c r="U43" i="18"/>
  <c r="T43" i="18"/>
  <c r="S43" i="18"/>
  <c r="R43" i="18"/>
  <c r="Q43" i="18"/>
  <c r="P43" i="18"/>
  <c r="O43" i="18"/>
  <c r="N43" i="18"/>
  <c r="J43" i="18"/>
  <c r="I43" i="18"/>
  <c r="F43" i="18"/>
  <c r="E43" i="18"/>
  <c r="D43" i="18"/>
  <c r="AI42" i="18"/>
  <c r="AH42" i="18"/>
  <c r="AG42" i="18"/>
  <c r="AF42" i="18"/>
  <c r="AE42" i="18"/>
  <c r="AD42" i="18"/>
  <c r="AC42" i="18"/>
  <c r="AB42" i="18"/>
  <c r="AA42" i="18"/>
  <c r="Z42" i="18"/>
  <c r="Y42" i="18"/>
  <c r="X42" i="18"/>
  <c r="W42" i="18"/>
  <c r="V42" i="18"/>
  <c r="U42" i="18"/>
  <c r="T42" i="18"/>
  <c r="S42" i="18"/>
  <c r="R42" i="18"/>
  <c r="Q42" i="18"/>
  <c r="P42" i="18"/>
  <c r="O42" i="18"/>
  <c r="J42" i="18"/>
  <c r="F42" i="18"/>
  <c r="E42" i="18"/>
  <c r="AI41" i="18"/>
  <c r="AH41" i="18"/>
  <c r="AG41" i="18"/>
  <c r="AF41" i="18"/>
  <c r="AE41" i="18"/>
  <c r="AD41" i="18"/>
  <c r="AC41" i="18"/>
  <c r="AB41" i="18"/>
  <c r="AA41" i="18"/>
  <c r="Z41" i="18"/>
  <c r="Y41" i="18"/>
  <c r="X41" i="18"/>
  <c r="W41" i="18"/>
  <c r="V41" i="18"/>
  <c r="U41" i="18"/>
  <c r="T41" i="18"/>
  <c r="S41" i="18"/>
  <c r="R41" i="18"/>
  <c r="Q41" i="18"/>
  <c r="O41" i="18"/>
  <c r="F41" i="18"/>
  <c r="AI40" i="18"/>
  <c r="AH40" i="18"/>
  <c r="AG40" i="18"/>
  <c r="AF40" i="18"/>
  <c r="AE40" i="18"/>
  <c r="AD40" i="18"/>
  <c r="AC40" i="18"/>
  <c r="AB40" i="18"/>
  <c r="AA40" i="18"/>
  <c r="Z40" i="18"/>
  <c r="Y40" i="18"/>
  <c r="X40" i="18"/>
  <c r="W40" i="18"/>
  <c r="V40" i="18"/>
  <c r="U40" i="18"/>
  <c r="T40" i="18"/>
  <c r="S40" i="18"/>
  <c r="R40" i="18"/>
  <c r="Q40" i="18"/>
  <c r="O40" i="18"/>
  <c r="AI39" i="18"/>
  <c r="AH39" i="18"/>
  <c r="AG39" i="18"/>
  <c r="AF39" i="18"/>
  <c r="AE39" i="18"/>
  <c r="AD39" i="18"/>
  <c r="AC39" i="18"/>
  <c r="AB39" i="18"/>
  <c r="AA39" i="18"/>
  <c r="Z39" i="18"/>
  <c r="Y39" i="18"/>
  <c r="X39" i="18"/>
  <c r="W39" i="18"/>
  <c r="V39" i="18"/>
  <c r="U39" i="18"/>
  <c r="T39" i="18"/>
  <c r="S39" i="18"/>
  <c r="R39" i="18"/>
  <c r="O39" i="18"/>
  <c r="AI38" i="18"/>
  <c r="AH38" i="18"/>
  <c r="AG38" i="18"/>
  <c r="AF38" i="18"/>
  <c r="AE38" i="18"/>
  <c r="AD38" i="18"/>
  <c r="AC38" i="18"/>
  <c r="AB38" i="18"/>
  <c r="AA38" i="18"/>
  <c r="Z38" i="18"/>
  <c r="Y38" i="18"/>
  <c r="X38" i="18"/>
  <c r="W38" i="18"/>
  <c r="V38" i="18"/>
  <c r="U38" i="18"/>
  <c r="T38" i="18"/>
  <c r="S38" i="18"/>
  <c r="R38" i="18"/>
  <c r="O38" i="18"/>
  <c r="AI37" i="18"/>
  <c r="AH37" i="18"/>
  <c r="AG37" i="18"/>
  <c r="AF37" i="18"/>
  <c r="AE37" i="18"/>
  <c r="AD37" i="18"/>
  <c r="AC37" i="18"/>
  <c r="AB37" i="18"/>
  <c r="AA37" i="18"/>
  <c r="Z37" i="18"/>
  <c r="Y37" i="18"/>
  <c r="X37" i="18"/>
  <c r="W37" i="18"/>
  <c r="V37" i="18"/>
  <c r="U37" i="18"/>
  <c r="T37" i="18"/>
  <c r="S37" i="18"/>
  <c r="O37" i="18"/>
  <c r="AI36" i="18"/>
  <c r="AH36" i="18"/>
  <c r="AG36" i="18"/>
  <c r="AF36" i="18"/>
  <c r="AE36" i="18"/>
  <c r="AD36" i="18"/>
  <c r="AC36" i="18"/>
  <c r="AB36" i="18"/>
  <c r="AA36" i="18"/>
  <c r="Z36" i="18"/>
  <c r="Y36" i="18"/>
  <c r="X36" i="18"/>
  <c r="W36" i="18"/>
  <c r="V36" i="18"/>
  <c r="U36" i="18"/>
  <c r="O36" i="18"/>
  <c r="AI35" i="18"/>
  <c r="AH35" i="18"/>
  <c r="AG35" i="18"/>
  <c r="AF35" i="18"/>
  <c r="AE35" i="18"/>
  <c r="AD35" i="18"/>
  <c r="AC35" i="18"/>
  <c r="AB35" i="18"/>
  <c r="AA35" i="18"/>
  <c r="Z35" i="18"/>
  <c r="Y35" i="18"/>
  <c r="X35" i="18"/>
  <c r="W35" i="18"/>
  <c r="V35" i="18"/>
  <c r="O35" i="18"/>
  <c r="AI34" i="18"/>
  <c r="AH34" i="18"/>
  <c r="AG34" i="18"/>
  <c r="AF34" i="18"/>
  <c r="AE34" i="18"/>
  <c r="AD34" i="18"/>
  <c r="AC34" i="18"/>
  <c r="AB34" i="18"/>
  <c r="AA34" i="18"/>
  <c r="Z34" i="18"/>
  <c r="Y34" i="18"/>
  <c r="X34" i="18"/>
  <c r="W34" i="18"/>
  <c r="V34" i="18"/>
  <c r="O34" i="18"/>
  <c r="AI33" i="18"/>
  <c r="AH33" i="18"/>
  <c r="AG33" i="18"/>
  <c r="AF33" i="18"/>
  <c r="AE33" i="18"/>
  <c r="AD33" i="18"/>
  <c r="AC33" i="18"/>
  <c r="AB33" i="18"/>
  <c r="AA33" i="18"/>
  <c r="Z33" i="18"/>
  <c r="Y33" i="18"/>
  <c r="X33" i="18"/>
  <c r="W33" i="18"/>
  <c r="O33" i="18"/>
  <c r="AI32" i="18"/>
  <c r="AH32" i="18"/>
  <c r="AG32" i="18"/>
  <c r="AF32" i="18"/>
  <c r="AE32" i="18"/>
  <c r="AD32" i="18"/>
  <c r="AC32" i="18"/>
  <c r="AB32" i="18"/>
  <c r="AA32" i="18"/>
  <c r="Z32" i="18"/>
  <c r="Y32" i="18"/>
  <c r="X32" i="18"/>
  <c r="W32" i="18"/>
  <c r="O32" i="18"/>
  <c r="AI31" i="18"/>
  <c r="AH31" i="18"/>
  <c r="AG31" i="18"/>
  <c r="AF31" i="18"/>
  <c r="AE31" i="18"/>
  <c r="AD31" i="18"/>
  <c r="AC31" i="18"/>
  <c r="Y31" i="18"/>
  <c r="O31" i="18"/>
  <c r="AI30" i="18"/>
  <c r="AH30" i="18"/>
  <c r="AG30" i="18"/>
  <c r="AF30" i="18"/>
  <c r="AE30" i="18"/>
  <c r="AD30" i="18"/>
  <c r="AC30" i="18"/>
  <c r="Y30" i="18"/>
  <c r="O30" i="18"/>
  <c r="AI29" i="18"/>
  <c r="AH29" i="18"/>
  <c r="AG29" i="18"/>
  <c r="AF29" i="18"/>
  <c r="AE29" i="18"/>
  <c r="AD29" i="18"/>
  <c r="AC29" i="18"/>
  <c r="Y29" i="18"/>
  <c r="O29" i="18"/>
  <c r="AI28" i="18"/>
  <c r="AH28" i="18"/>
  <c r="AG28" i="18"/>
  <c r="AF28" i="18"/>
  <c r="AE28" i="18"/>
  <c r="AD28" i="18"/>
  <c r="AC28" i="18"/>
  <c r="Y28" i="18"/>
  <c r="O28" i="18"/>
  <c r="AI27" i="18"/>
  <c r="AH27" i="18"/>
  <c r="AG27" i="18"/>
  <c r="AF27" i="18"/>
  <c r="AE27" i="18"/>
  <c r="AD27" i="18"/>
  <c r="AC27" i="18"/>
  <c r="Y27" i="18"/>
  <c r="O27" i="18"/>
  <c r="AI26" i="18"/>
  <c r="AH26" i="18"/>
  <c r="AG26" i="18"/>
  <c r="AF26" i="18"/>
  <c r="AE26" i="18"/>
  <c r="AD26" i="18"/>
  <c r="AC26" i="18"/>
  <c r="Y26" i="18"/>
  <c r="O26" i="18"/>
  <c r="AI25" i="18"/>
  <c r="AH25" i="18"/>
  <c r="AG25" i="18"/>
  <c r="AF25" i="18"/>
  <c r="AE25" i="18"/>
  <c r="AD25" i="18"/>
  <c r="AC25" i="18"/>
  <c r="Y25" i="18"/>
  <c r="O25" i="18"/>
  <c r="AI24" i="18"/>
  <c r="AH24" i="18"/>
  <c r="AG24" i="18"/>
  <c r="AF24" i="18"/>
  <c r="AE24" i="18"/>
  <c r="AD24" i="18"/>
  <c r="AC24" i="18"/>
  <c r="Y24" i="18"/>
  <c r="O24" i="18"/>
  <c r="AI23" i="18"/>
  <c r="AH23" i="18"/>
  <c r="AG23" i="18"/>
  <c r="AF23" i="18"/>
  <c r="AE23" i="18"/>
  <c r="AD23" i="18"/>
  <c r="AC23" i="18"/>
  <c r="Y23" i="18"/>
  <c r="O23" i="18"/>
  <c r="AI22" i="18"/>
  <c r="AH22" i="18"/>
  <c r="AG22" i="18"/>
  <c r="AF22" i="18"/>
  <c r="AE22" i="18"/>
  <c r="AD22" i="18"/>
  <c r="AC22" i="18"/>
  <c r="Y22" i="18"/>
  <c r="O22" i="18"/>
  <c r="AI21" i="18"/>
  <c r="AH21" i="18"/>
  <c r="AG21" i="18"/>
  <c r="AF21" i="18"/>
  <c r="AE21" i="18"/>
  <c r="AD21" i="18"/>
  <c r="AC21" i="18"/>
  <c r="Y21" i="18"/>
  <c r="O21" i="18"/>
  <c r="AI20" i="18"/>
  <c r="AH20" i="18"/>
  <c r="AG20" i="18"/>
  <c r="AF20" i="18"/>
  <c r="AE20" i="18"/>
  <c r="AD20" i="18"/>
  <c r="AC20" i="18"/>
  <c r="Y20" i="18"/>
  <c r="O20" i="18"/>
  <c r="AI19" i="18"/>
  <c r="AH19" i="18"/>
  <c r="AG19" i="18"/>
  <c r="AF19" i="18"/>
  <c r="AE19" i="18"/>
  <c r="AD19" i="18"/>
  <c r="AC19" i="18"/>
  <c r="Y19" i="18"/>
  <c r="O19" i="18"/>
  <c r="AI18" i="18"/>
  <c r="AH18" i="18"/>
  <c r="AG18" i="18"/>
  <c r="AF18" i="18"/>
  <c r="AE18" i="18"/>
  <c r="AD18" i="18"/>
  <c r="AC18" i="18"/>
  <c r="Y18" i="18"/>
  <c r="O18" i="18"/>
  <c r="AI17" i="18"/>
  <c r="AH17" i="18"/>
  <c r="AG17" i="18"/>
  <c r="AF17" i="18"/>
  <c r="AE17" i="18"/>
  <c r="AD17" i="18"/>
  <c r="AC17" i="18"/>
  <c r="Y17" i="18"/>
  <c r="O17" i="18"/>
  <c r="G16" i="18"/>
  <c r="G17" i="18" s="1"/>
  <c r="G18" i="18" s="1"/>
  <c r="G19" i="18" s="1"/>
  <c r="G20" i="18" s="1"/>
  <c r="G21" i="18" s="1"/>
  <c r="G22" i="18" s="1"/>
  <c r="G23" i="18" s="1"/>
  <c r="G24" i="18" s="1"/>
  <c r="G25" i="18" s="1"/>
  <c r="G26" i="18" s="1"/>
  <c r="G27" i="18" s="1"/>
  <c r="G28" i="18" s="1"/>
  <c r="G29" i="18" s="1"/>
  <c r="G30" i="18" s="1"/>
  <c r="G31" i="18" s="1"/>
  <c r="G32" i="18" s="1"/>
  <c r="G33" i="18" s="1"/>
  <c r="G34" i="18" s="1"/>
  <c r="G35" i="18" s="1"/>
  <c r="G36" i="18" s="1"/>
  <c r="G37" i="18" s="1"/>
  <c r="G38" i="18" s="1"/>
  <c r="G39" i="18" s="1"/>
  <c r="G40" i="18" s="1"/>
  <c r="G41" i="18" s="1"/>
  <c r="G42" i="18" s="1"/>
  <c r="G43" i="18" s="1"/>
  <c r="G44" i="18" s="1"/>
  <c r="AI16" i="18"/>
  <c r="AH16" i="18"/>
  <c r="AG16" i="18"/>
  <c r="AF16" i="18"/>
  <c r="AE16" i="18"/>
  <c r="AD16" i="18"/>
  <c r="AC16" i="18"/>
  <c r="AB16" i="18"/>
  <c r="AB17" i="18" s="1"/>
  <c r="AB18" i="18" s="1"/>
  <c r="AB19" i="18" s="1"/>
  <c r="AB20" i="18" s="1"/>
  <c r="AB21" i="18" s="1"/>
  <c r="AB22" i="18" s="1"/>
  <c r="AB23" i="18" s="1"/>
  <c r="AB24" i="18" s="1"/>
  <c r="AB25" i="18" s="1"/>
  <c r="AB26" i="18" s="1"/>
  <c r="AB27" i="18" s="1"/>
  <c r="AB28" i="18" s="1"/>
  <c r="AB29" i="18" s="1"/>
  <c r="AB30" i="18" s="1"/>
  <c r="AB31" i="18" s="1"/>
  <c r="AA16" i="18"/>
  <c r="AA17" i="18" s="1"/>
  <c r="AA18" i="18" s="1"/>
  <c r="AA19" i="18" s="1"/>
  <c r="AA20" i="18" s="1"/>
  <c r="AA21" i="18" s="1"/>
  <c r="AA22" i="18" s="1"/>
  <c r="AA23" i="18" s="1"/>
  <c r="AA24" i="18" s="1"/>
  <c r="AA25" i="18" s="1"/>
  <c r="AA26" i="18" s="1"/>
  <c r="AA27" i="18" s="1"/>
  <c r="AA28" i="18" s="1"/>
  <c r="AA29" i="18" s="1"/>
  <c r="AA30" i="18" s="1"/>
  <c r="AA31" i="18" s="1"/>
  <c r="Z16" i="18"/>
  <c r="Z17" i="18" s="1"/>
  <c r="Z18" i="18" s="1"/>
  <c r="Z19" i="18" s="1"/>
  <c r="Z20" i="18" s="1"/>
  <c r="Z21" i="18" s="1"/>
  <c r="Z22" i="18" s="1"/>
  <c r="Z23" i="18" s="1"/>
  <c r="Z24" i="18" s="1"/>
  <c r="Z25" i="18" s="1"/>
  <c r="Z26" i="18" s="1"/>
  <c r="Z27" i="18" s="1"/>
  <c r="Z28" i="18" s="1"/>
  <c r="Z29" i="18" s="1"/>
  <c r="Z30" i="18" s="1"/>
  <c r="Z31" i="18" s="1"/>
  <c r="Y16" i="18"/>
  <c r="X16" i="18"/>
  <c r="X17" i="18" s="1"/>
  <c r="X18" i="18" s="1"/>
  <c r="X19" i="18" s="1"/>
  <c r="X20" i="18" s="1"/>
  <c r="X21" i="18" s="1"/>
  <c r="X22" i="18" s="1"/>
  <c r="X23" i="18" s="1"/>
  <c r="X24" i="18" s="1"/>
  <c r="X25" i="18" s="1"/>
  <c r="X26" i="18" s="1"/>
  <c r="X27" i="18" s="1"/>
  <c r="X28" i="18" s="1"/>
  <c r="X29" i="18" s="1"/>
  <c r="X30" i="18" s="1"/>
  <c r="X31" i="18" s="1"/>
  <c r="W16" i="18"/>
  <c r="W17" i="18" s="1"/>
  <c r="W18" i="18" s="1"/>
  <c r="W19" i="18" s="1"/>
  <c r="W20" i="18" s="1"/>
  <c r="W21" i="18" s="1"/>
  <c r="W22" i="18" s="1"/>
  <c r="W23" i="18" s="1"/>
  <c r="W24" i="18" s="1"/>
  <c r="W25" i="18" s="1"/>
  <c r="W26" i="18" s="1"/>
  <c r="W27" i="18" s="1"/>
  <c r="W28" i="18" s="1"/>
  <c r="W29" i="18" s="1"/>
  <c r="W30" i="18" s="1"/>
  <c r="W31" i="18" s="1"/>
  <c r="V16" i="18"/>
  <c r="V17" i="18" s="1"/>
  <c r="V18" i="18" s="1"/>
  <c r="V19" i="18" s="1"/>
  <c r="V20" i="18" s="1"/>
  <c r="V21" i="18" s="1"/>
  <c r="V22" i="18" s="1"/>
  <c r="V23" i="18" s="1"/>
  <c r="V24" i="18" s="1"/>
  <c r="V25" i="18" s="1"/>
  <c r="V26" i="18" s="1"/>
  <c r="V27" i="18" s="1"/>
  <c r="V28" i="18" s="1"/>
  <c r="V29" i="18" s="1"/>
  <c r="V30" i="18" s="1"/>
  <c r="V31" i="18" s="1"/>
  <c r="V32" i="18" s="1"/>
  <c r="V33" i="18" s="1"/>
  <c r="U16" i="18"/>
  <c r="U17" i="18" s="1"/>
  <c r="U18" i="18" s="1"/>
  <c r="U19" i="18" s="1"/>
  <c r="U20" i="18" s="1"/>
  <c r="U21" i="18" s="1"/>
  <c r="U22" i="18" s="1"/>
  <c r="U23" i="18" s="1"/>
  <c r="U24" i="18" s="1"/>
  <c r="U25" i="18" s="1"/>
  <c r="U26" i="18" s="1"/>
  <c r="U27" i="18" s="1"/>
  <c r="U28" i="18" s="1"/>
  <c r="U29" i="18" s="1"/>
  <c r="U30" i="18" s="1"/>
  <c r="U31" i="18" s="1"/>
  <c r="U32" i="18" s="1"/>
  <c r="U33" i="18" s="1"/>
  <c r="U34" i="18" s="1"/>
  <c r="U35" i="18" s="1"/>
  <c r="T16" i="18"/>
  <c r="T17" i="18" s="1"/>
  <c r="T18" i="18" s="1"/>
  <c r="T19" i="18" s="1"/>
  <c r="T20" i="18" s="1"/>
  <c r="T21" i="18" s="1"/>
  <c r="T22" i="18" s="1"/>
  <c r="T23" i="18" s="1"/>
  <c r="T24" i="18" s="1"/>
  <c r="T25" i="18" s="1"/>
  <c r="T26" i="18" s="1"/>
  <c r="T27" i="18" s="1"/>
  <c r="T28" i="18" s="1"/>
  <c r="T29" i="18" s="1"/>
  <c r="T30" i="18" s="1"/>
  <c r="T31" i="18" s="1"/>
  <c r="T32" i="18" s="1"/>
  <c r="T33" i="18" s="1"/>
  <c r="T34" i="18" s="1"/>
  <c r="T35" i="18" s="1"/>
  <c r="T36" i="18" s="1"/>
  <c r="S16" i="18"/>
  <c r="S17" i="18" s="1"/>
  <c r="S18" i="18" s="1"/>
  <c r="S19" i="18" s="1"/>
  <c r="S20" i="18" s="1"/>
  <c r="S21" i="18" s="1"/>
  <c r="S22" i="18" s="1"/>
  <c r="S23" i="18" s="1"/>
  <c r="S24" i="18" s="1"/>
  <c r="S25" i="18" s="1"/>
  <c r="S26" i="18" s="1"/>
  <c r="S27" i="18" s="1"/>
  <c r="S28" i="18" s="1"/>
  <c r="S29" i="18" s="1"/>
  <c r="S30" i="18" s="1"/>
  <c r="S31" i="18" s="1"/>
  <c r="S32" i="18" s="1"/>
  <c r="S33" i="18" s="1"/>
  <c r="S34" i="18" s="1"/>
  <c r="S35" i="18" s="1"/>
  <c r="S36" i="18" s="1"/>
  <c r="R16" i="18"/>
  <c r="R17" i="18" s="1"/>
  <c r="R18" i="18" s="1"/>
  <c r="R19" i="18" s="1"/>
  <c r="R20" i="18" s="1"/>
  <c r="R21" i="18" s="1"/>
  <c r="R22" i="18" s="1"/>
  <c r="R23" i="18" s="1"/>
  <c r="R24" i="18" s="1"/>
  <c r="R25" i="18" s="1"/>
  <c r="R26" i="18" s="1"/>
  <c r="R27" i="18" s="1"/>
  <c r="R28" i="18" s="1"/>
  <c r="R29" i="18" s="1"/>
  <c r="R30" i="18" s="1"/>
  <c r="R31" i="18" s="1"/>
  <c r="R32" i="18" s="1"/>
  <c r="R33" i="18" s="1"/>
  <c r="R34" i="18" s="1"/>
  <c r="R35" i="18" s="1"/>
  <c r="R36" i="18" s="1"/>
  <c r="R37" i="18" s="1"/>
  <c r="Q16" i="18"/>
  <c r="Q17" i="18"/>
  <c r="Q18" i="18" s="1"/>
  <c r="Q19" i="18" s="1"/>
  <c r="Q20" i="18" s="1"/>
  <c r="Q21" i="18" s="1"/>
  <c r="Q22" i="18" s="1"/>
  <c r="Q23" i="18" s="1"/>
  <c r="Q24" i="18" s="1"/>
  <c r="Q25" i="18" s="1"/>
  <c r="Q26" i="18" s="1"/>
  <c r="Q27" i="18" s="1"/>
  <c r="Q28" i="18" s="1"/>
  <c r="Q29" i="18" s="1"/>
  <c r="Q30" i="18" s="1"/>
  <c r="Q31" i="18" s="1"/>
  <c r="Q32" i="18" s="1"/>
  <c r="Q33" i="18" s="1"/>
  <c r="Q34" i="18" s="1"/>
  <c r="Q35" i="18" s="1"/>
  <c r="Q36" i="18" s="1"/>
  <c r="Q37" i="18" s="1"/>
  <c r="Q38" i="18" s="1"/>
  <c r="Q39" i="18" s="1"/>
  <c r="P16" i="18"/>
  <c r="P17" i="18" s="1"/>
  <c r="P18" i="18" s="1"/>
  <c r="P19" i="18" s="1"/>
  <c r="P20" i="18" s="1"/>
  <c r="P21" i="18" s="1"/>
  <c r="P22" i="18" s="1"/>
  <c r="P23" i="18" s="1"/>
  <c r="P24" i="18" s="1"/>
  <c r="P25" i="18" s="1"/>
  <c r="P26" i="18" s="1"/>
  <c r="P27" i="18" s="1"/>
  <c r="P28" i="18" s="1"/>
  <c r="P29" i="18" s="1"/>
  <c r="P30" i="18" s="1"/>
  <c r="P31" i="18" s="1"/>
  <c r="P32" i="18" s="1"/>
  <c r="P33" i="18" s="1"/>
  <c r="P34" i="18" s="1"/>
  <c r="P35" i="18" s="1"/>
  <c r="P36" i="18" s="1"/>
  <c r="P37" i="18" s="1"/>
  <c r="P38" i="18" s="1"/>
  <c r="P39" i="18" s="1"/>
  <c r="P40" i="18" s="1"/>
  <c r="P41" i="18" s="1"/>
  <c r="O16" i="18"/>
  <c r="N16" i="18"/>
  <c r="N17" i="18" s="1"/>
  <c r="N18" i="18" s="1"/>
  <c r="N19" i="18" s="1"/>
  <c r="N20" i="18" s="1"/>
  <c r="N21" i="18" s="1"/>
  <c r="N22" i="18" s="1"/>
  <c r="N23" i="18" s="1"/>
  <c r="N24" i="18" s="1"/>
  <c r="N25" i="18" s="1"/>
  <c r="N26" i="18" s="1"/>
  <c r="N27" i="18" s="1"/>
  <c r="N28" i="18" s="1"/>
  <c r="N29" i="18" s="1"/>
  <c r="N30" i="18" s="1"/>
  <c r="N31" i="18" s="1"/>
  <c r="N32" i="18" s="1"/>
  <c r="N33" i="18" s="1"/>
  <c r="N34" i="18" s="1"/>
  <c r="N35" i="18" s="1"/>
  <c r="N36" i="18" s="1"/>
  <c r="N37" i="18" s="1"/>
  <c r="N38" i="18" s="1"/>
  <c r="N39" i="18" s="1"/>
  <c r="N40" i="18" s="1"/>
  <c r="N41" i="18" s="1"/>
  <c r="N42" i="18" s="1"/>
  <c r="M16" i="18"/>
  <c r="M17" i="18" s="1"/>
  <c r="M18" i="18" s="1"/>
  <c r="M19" i="18" s="1"/>
  <c r="M20" i="18" s="1"/>
  <c r="M21" i="18" s="1"/>
  <c r="M22" i="18" s="1"/>
  <c r="M23" i="18" s="1"/>
  <c r="M24" i="18" s="1"/>
  <c r="M25" i="18" s="1"/>
  <c r="M26" i="18" s="1"/>
  <c r="M27" i="18" s="1"/>
  <c r="M28" i="18" s="1"/>
  <c r="M29" i="18" s="1"/>
  <c r="M30" i="18" s="1"/>
  <c r="M31" i="18" s="1"/>
  <c r="M32" i="18" s="1"/>
  <c r="M33" i="18" s="1"/>
  <c r="M34" i="18" s="1"/>
  <c r="M35" i="18" s="1"/>
  <c r="M36" i="18" s="1"/>
  <c r="M37" i="18" s="1"/>
  <c r="M38" i="18" s="1"/>
  <c r="M39" i="18" s="1"/>
  <c r="M40" i="18" s="1"/>
  <c r="M41" i="18" s="1"/>
  <c r="M42" i="18" s="1"/>
  <c r="M43" i="18" s="1"/>
  <c r="L16" i="18"/>
  <c r="L17" i="18" s="1"/>
  <c r="L18" i="18" s="1"/>
  <c r="L19" i="18" s="1"/>
  <c r="L20" i="18" s="1"/>
  <c r="L21" i="18" s="1"/>
  <c r="L22" i="18" s="1"/>
  <c r="L23" i="18" s="1"/>
  <c r="L24" i="18" s="1"/>
  <c r="L25" i="18" s="1"/>
  <c r="L26" i="18" s="1"/>
  <c r="L27" i="18" s="1"/>
  <c r="L28" i="18" s="1"/>
  <c r="L29" i="18" s="1"/>
  <c r="L30" i="18" s="1"/>
  <c r="L31" i="18" s="1"/>
  <c r="L32" i="18" s="1"/>
  <c r="L33" i="18" s="1"/>
  <c r="L34" i="18" s="1"/>
  <c r="L35" i="18" s="1"/>
  <c r="L36" i="18" s="1"/>
  <c r="L37" i="18" s="1"/>
  <c r="L38" i="18" s="1"/>
  <c r="L39" i="18" s="1"/>
  <c r="L40" i="18" s="1"/>
  <c r="L41" i="18" s="1"/>
  <c r="L42" i="18" s="1"/>
  <c r="L43" i="18" s="1"/>
  <c r="L44" i="18" s="1"/>
  <c r="K16" i="18"/>
  <c r="K17" i="18" s="1"/>
  <c r="K18" i="18" s="1"/>
  <c r="K19" i="18" s="1"/>
  <c r="K20" i="18" s="1"/>
  <c r="K21" i="18" s="1"/>
  <c r="K22" i="18" s="1"/>
  <c r="K23" i="18" s="1"/>
  <c r="K24" i="18" s="1"/>
  <c r="K25" i="18" s="1"/>
  <c r="K26" i="18" s="1"/>
  <c r="K27" i="18" s="1"/>
  <c r="K28" i="18" s="1"/>
  <c r="K29" i="18" s="1"/>
  <c r="K30" i="18" s="1"/>
  <c r="K31" i="18" s="1"/>
  <c r="K32" i="18" s="1"/>
  <c r="K33" i="18" s="1"/>
  <c r="K34" i="18" s="1"/>
  <c r="K35" i="18" s="1"/>
  <c r="K36" i="18" s="1"/>
  <c r="K37" i="18" s="1"/>
  <c r="K38" i="18" s="1"/>
  <c r="K39" i="18" s="1"/>
  <c r="K40" i="18" s="1"/>
  <c r="K41" i="18" s="1"/>
  <c r="K42" i="18" s="1"/>
  <c r="K43" i="18" s="1"/>
  <c r="K44" i="18" s="1"/>
  <c r="K45" i="18" s="1"/>
  <c r="J16" i="18"/>
  <c r="J17" i="18" s="1"/>
  <c r="J18" i="18" s="1"/>
  <c r="J19" i="18" s="1"/>
  <c r="J20" i="18" s="1"/>
  <c r="J21" i="18" s="1"/>
  <c r="J22" i="18" s="1"/>
  <c r="J23" i="18" s="1"/>
  <c r="J24" i="18" s="1"/>
  <c r="J25" i="18" s="1"/>
  <c r="J26" i="18" s="1"/>
  <c r="J27" i="18" s="1"/>
  <c r="J28" i="18" s="1"/>
  <c r="J29" i="18" s="1"/>
  <c r="J30" i="18" s="1"/>
  <c r="J31" i="18" s="1"/>
  <c r="J32" i="18" s="1"/>
  <c r="J33" i="18" s="1"/>
  <c r="J34" i="18" s="1"/>
  <c r="J35" i="18" s="1"/>
  <c r="J36" i="18" s="1"/>
  <c r="J37" i="18" s="1"/>
  <c r="J38" i="18" s="1"/>
  <c r="J39" i="18" s="1"/>
  <c r="J40" i="18" s="1"/>
  <c r="J41" i="18" s="1"/>
  <c r="I16" i="18"/>
  <c r="I17" i="18" s="1"/>
  <c r="I18" i="18" s="1"/>
  <c r="I19" i="18" s="1"/>
  <c r="I20" i="18" s="1"/>
  <c r="I21" i="18" s="1"/>
  <c r="I22" i="18" s="1"/>
  <c r="I23" i="18" s="1"/>
  <c r="I24" i="18" s="1"/>
  <c r="I25" i="18" s="1"/>
  <c r="I26" i="18" s="1"/>
  <c r="I27" i="18" s="1"/>
  <c r="I28" i="18" s="1"/>
  <c r="I29" i="18" s="1"/>
  <c r="I30" i="18" s="1"/>
  <c r="I31" i="18" s="1"/>
  <c r="I32" i="18" s="1"/>
  <c r="I33" i="18" s="1"/>
  <c r="I34" i="18" s="1"/>
  <c r="I35" i="18" s="1"/>
  <c r="I36" i="18" s="1"/>
  <c r="I37" i="18" s="1"/>
  <c r="I38" i="18" s="1"/>
  <c r="I39" i="18" s="1"/>
  <c r="I40" i="18" s="1"/>
  <c r="I41" i="18" s="1"/>
  <c r="I42" i="18" s="1"/>
  <c r="H16" i="18"/>
  <c r="H17" i="18" s="1"/>
  <c r="H18" i="18" s="1"/>
  <c r="H19" i="18" s="1"/>
  <c r="H20" i="18" s="1"/>
  <c r="H21" i="18" s="1"/>
  <c r="H22" i="18" s="1"/>
  <c r="H23" i="18" s="1"/>
  <c r="H24" i="18" s="1"/>
  <c r="H25" i="18" s="1"/>
  <c r="H26" i="18" s="1"/>
  <c r="H27" i="18" s="1"/>
  <c r="H28" i="18" s="1"/>
  <c r="H29" i="18" s="1"/>
  <c r="H30" i="18" s="1"/>
  <c r="H31" i="18" s="1"/>
  <c r="H32" i="18" s="1"/>
  <c r="H33" i="18" s="1"/>
  <c r="H34" i="18" s="1"/>
  <c r="H35" i="18" s="1"/>
  <c r="H36" i="18" s="1"/>
  <c r="H37" i="18" s="1"/>
  <c r="H38" i="18" s="1"/>
  <c r="H39" i="18" s="1"/>
  <c r="H40" i="18" s="1"/>
  <c r="H41" i="18" s="1"/>
  <c r="H42" i="18" s="1"/>
  <c r="H43" i="18" s="1"/>
  <c r="F16" i="18"/>
  <c r="F17" i="18" s="1"/>
  <c r="F18" i="18" s="1"/>
  <c r="F19" i="18" s="1"/>
  <c r="F20" i="18" s="1"/>
  <c r="F21" i="18" s="1"/>
  <c r="F22" i="18" s="1"/>
  <c r="F23" i="18" s="1"/>
  <c r="F24" i="18" s="1"/>
  <c r="F25" i="18" s="1"/>
  <c r="F26" i="18" s="1"/>
  <c r="F27" i="18" s="1"/>
  <c r="F28" i="18" s="1"/>
  <c r="F29" i="18" s="1"/>
  <c r="F30" i="18" s="1"/>
  <c r="F31" i="18" s="1"/>
  <c r="F32" i="18" s="1"/>
  <c r="F33" i="18" s="1"/>
  <c r="F34" i="18" s="1"/>
  <c r="F35" i="18" s="1"/>
  <c r="F36" i="18" s="1"/>
  <c r="F37" i="18" s="1"/>
  <c r="F38" i="18" s="1"/>
  <c r="F39" i="18" s="1"/>
  <c r="F40" i="18" s="1"/>
  <c r="E16" i="18"/>
  <c r="E17" i="18" s="1"/>
  <c r="E18" i="18" s="1"/>
  <c r="E19" i="18" s="1"/>
  <c r="E20" i="18" s="1"/>
  <c r="E21" i="18" s="1"/>
  <c r="E22" i="18" s="1"/>
  <c r="E23" i="18" s="1"/>
  <c r="E24" i="18" s="1"/>
  <c r="E25" i="18" s="1"/>
  <c r="E26" i="18" s="1"/>
  <c r="E27" i="18" s="1"/>
  <c r="E28" i="18" s="1"/>
  <c r="E29" i="18" s="1"/>
  <c r="E30" i="18" s="1"/>
  <c r="E31" i="18" s="1"/>
  <c r="E32" i="18" s="1"/>
  <c r="E33" i="18" s="1"/>
  <c r="E34" i="18" s="1"/>
  <c r="E35" i="18" s="1"/>
  <c r="E36" i="18" s="1"/>
  <c r="E37" i="18" s="1"/>
  <c r="E38" i="18" s="1"/>
  <c r="E39" i="18" s="1"/>
  <c r="E40" i="18" s="1"/>
  <c r="E41" i="18" s="1"/>
  <c r="D16" i="18"/>
  <c r="D17" i="18" s="1"/>
  <c r="D18" i="18" s="1"/>
  <c r="D19" i="18" s="1"/>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C16" i="18"/>
  <c r="C17" i="18" s="1"/>
  <c r="C18" i="18" s="1"/>
  <c r="C19" i="18" s="1"/>
  <c r="C20" i="18" s="1"/>
  <c r="C21" i="18" s="1"/>
  <c r="C22" i="18" s="1"/>
  <c r="C23" i="18" s="1"/>
  <c r="C24" i="18" s="1"/>
  <c r="C25" i="18" s="1"/>
  <c r="C26" i="18" s="1"/>
  <c r="C27" i="18" s="1"/>
  <c r="C28" i="18" s="1"/>
  <c r="C29" i="18" s="1"/>
  <c r="C30" i="18" s="1"/>
  <c r="C31" i="18" s="1"/>
  <c r="C32" i="18" s="1"/>
  <c r="C33" i="18" s="1"/>
  <c r="C34" i="18" s="1"/>
  <c r="C35" i="18" s="1"/>
  <c r="C36" i="18" s="1"/>
  <c r="C37" i="18" s="1"/>
  <c r="C38" i="18" s="1"/>
  <c r="C39" i="18" s="1"/>
  <c r="C40" i="18" s="1"/>
  <c r="C41" i="18" s="1"/>
  <c r="C42" i="18" s="1"/>
  <c r="C43" i="18" s="1"/>
  <c r="W10" i="9"/>
  <c r="BL6" i="9"/>
  <c r="BK6" i="9"/>
  <c r="BJ6" i="9"/>
  <c r="BI6" i="9"/>
  <c r="BH6" i="9"/>
  <c r="BG6" i="9"/>
  <c r="AM209" i="9"/>
  <c r="AP209" i="9" s="1"/>
  <c r="AT209" i="9" s="1"/>
  <c r="AL209" i="9"/>
  <c r="AM208" i="9"/>
  <c r="AL208" i="9"/>
  <c r="AQ208" i="9" s="1"/>
  <c r="AM207" i="9"/>
  <c r="AP207" i="9" s="1"/>
  <c r="AT207" i="9" s="1"/>
  <c r="AL207" i="9"/>
  <c r="AQ207" i="9" s="1"/>
  <c r="AM206" i="9"/>
  <c r="AL206" i="9"/>
  <c r="AM205" i="9"/>
  <c r="AP205" i="9" s="1"/>
  <c r="AT205" i="9" s="1"/>
  <c r="AL205" i="9"/>
  <c r="AM204" i="9"/>
  <c r="AP204" i="9" s="1"/>
  <c r="AL204" i="9"/>
  <c r="AQ204" i="9" s="1"/>
  <c r="AM203" i="9"/>
  <c r="AP203" i="9" s="1"/>
  <c r="AT203" i="9" s="1"/>
  <c r="AL203" i="9"/>
  <c r="AQ203" i="9" s="1"/>
  <c r="AM202" i="9"/>
  <c r="AL202" i="9"/>
  <c r="AQ202" i="9" s="1"/>
  <c r="AM201" i="9"/>
  <c r="AP201" i="9" s="1"/>
  <c r="AT201" i="9" s="1"/>
  <c r="AL201" i="9"/>
  <c r="AQ201" i="9" s="1"/>
  <c r="AM200" i="9"/>
  <c r="AP200" i="9" s="1"/>
  <c r="AL200" i="9"/>
  <c r="AQ200" i="9" s="1"/>
  <c r="AM199" i="9"/>
  <c r="AP199" i="9" s="1"/>
  <c r="AT199" i="9" s="1"/>
  <c r="AL199" i="9"/>
  <c r="AQ199" i="9" s="1"/>
  <c r="AM198" i="9"/>
  <c r="AL198" i="9"/>
  <c r="AQ198" i="9" s="1"/>
  <c r="AM197" i="9"/>
  <c r="AP197" i="9" s="1"/>
  <c r="AT197" i="9" s="1"/>
  <c r="AL197" i="9"/>
  <c r="AQ197" i="9" s="1"/>
  <c r="AM196" i="9"/>
  <c r="AL196" i="9"/>
  <c r="AQ196" i="9" s="1"/>
  <c r="AM195" i="9"/>
  <c r="AP195" i="9" s="1"/>
  <c r="AT195" i="9" s="1"/>
  <c r="AL195" i="9"/>
  <c r="AQ195" i="9" s="1"/>
  <c r="AM194" i="9"/>
  <c r="AL194" i="9"/>
  <c r="AQ194" i="9" s="1"/>
  <c r="AM193" i="9"/>
  <c r="AP193" i="9" s="1"/>
  <c r="AT193" i="9" s="1"/>
  <c r="AL193" i="9"/>
  <c r="AQ193" i="9" s="1"/>
  <c r="AM192" i="9"/>
  <c r="AP192" i="9" s="1"/>
  <c r="AL192" i="9"/>
  <c r="AQ192" i="9" s="1"/>
  <c r="AM191" i="9"/>
  <c r="AP191" i="9" s="1"/>
  <c r="AT191" i="9" s="1"/>
  <c r="AL191" i="9"/>
  <c r="AM190" i="9"/>
  <c r="AP190" i="9" s="1"/>
  <c r="AT190" i="9" s="1"/>
  <c r="AL190" i="9"/>
  <c r="AM189" i="9"/>
  <c r="AP189" i="9" s="1"/>
  <c r="AT189" i="9" s="1"/>
  <c r="AL189" i="9"/>
  <c r="AM188" i="9"/>
  <c r="AP188" i="9" s="1"/>
  <c r="AL188" i="9"/>
  <c r="AQ188" i="9" s="1"/>
  <c r="AM187" i="9"/>
  <c r="AP187" i="9" s="1"/>
  <c r="AT187" i="9" s="1"/>
  <c r="AL187" i="9"/>
  <c r="AQ187" i="9" s="1"/>
  <c r="AM186" i="9"/>
  <c r="AP186" i="9" s="1"/>
  <c r="AT186" i="9" s="1"/>
  <c r="AL186" i="9"/>
  <c r="AQ186" i="9" s="1"/>
  <c r="AM185" i="9"/>
  <c r="AP185" i="9" s="1"/>
  <c r="AT185" i="9" s="1"/>
  <c r="AL185" i="9"/>
  <c r="AQ185" i="9" s="1"/>
  <c r="AM184" i="9"/>
  <c r="AP184" i="9" s="1"/>
  <c r="AL184" i="9"/>
  <c r="AM183" i="9"/>
  <c r="AP183" i="9" s="1"/>
  <c r="AT183" i="9" s="1"/>
  <c r="AL183" i="9"/>
  <c r="AQ183" i="9" s="1"/>
  <c r="AM182" i="9"/>
  <c r="AP182" i="9" s="1"/>
  <c r="AT182" i="9" s="1"/>
  <c r="AL182" i="9"/>
  <c r="AQ182" i="9" s="1"/>
  <c r="AM181" i="9"/>
  <c r="AP181" i="9" s="1"/>
  <c r="AT181" i="9" s="1"/>
  <c r="AL181" i="9"/>
  <c r="AQ181" i="9" s="1"/>
  <c r="AM180" i="9"/>
  <c r="AP180" i="9" s="1"/>
  <c r="AL180" i="9"/>
  <c r="AM179" i="9"/>
  <c r="AP179" i="9" s="1"/>
  <c r="AT179" i="9" s="1"/>
  <c r="AL179" i="9"/>
  <c r="AQ179" i="9" s="1"/>
  <c r="AM178" i="9"/>
  <c r="AP178" i="9" s="1"/>
  <c r="AT178" i="9" s="1"/>
  <c r="AL178" i="9"/>
  <c r="AM177" i="9"/>
  <c r="AP177" i="9" s="1"/>
  <c r="AT177" i="9" s="1"/>
  <c r="AL177" i="9"/>
  <c r="AQ177" i="9" s="1"/>
  <c r="AM176" i="9"/>
  <c r="AP176" i="9" s="1"/>
  <c r="AL176" i="9"/>
  <c r="AQ176" i="9" s="1"/>
  <c r="AM175" i="9"/>
  <c r="AP175" i="9" s="1"/>
  <c r="AT175" i="9" s="1"/>
  <c r="AL175" i="9"/>
  <c r="AM174" i="9"/>
  <c r="AP174" i="9" s="1"/>
  <c r="AT174" i="9" s="1"/>
  <c r="AL174" i="9"/>
  <c r="AQ174" i="9" s="1"/>
  <c r="AM173" i="9"/>
  <c r="AL173" i="9"/>
  <c r="AQ173" i="9" s="1"/>
  <c r="AM172" i="9"/>
  <c r="AP172" i="9" s="1"/>
  <c r="AL172" i="9"/>
  <c r="AM171" i="9"/>
  <c r="AL171" i="9"/>
  <c r="AQ171" i="9" s="1"/>
  <c r="AM170" i="9"/>
  <c r="AP170" i="9" s="1"/>
  <c r="AT170" i="9" s="1"/>
  <c r="AL170" i="9"/>
  <c r="AQ170" i="9" s="1"/>
  <c r="AM169" i="9"/>
  <c r="AP169" i="9" s="1"/>
  <c r="AT169" i="9" s="1"/>
  <c r="AL169" i="9"/>
  <c r="AQ169" i="9" s="1"/>
  <c r="AM168" i="9"/>
  <c r="AL168" i="9"/>
  <c r="AQ168" i="9" s="1"/>
  <c r="AM167" i="9"/>
  <c r="AL167" i="9"/>
  <c r="AQ167" i="9" s="1"/>
  <c r="AM166" i="9"/>
  <c r="AP166" i="9" s="1"/>
  <c r="AT166" i="9" s="1"/>
  <c r="AL166" i="9"/>
  <c r="AQ166" i="9" s="1"/>
  <c r="AM165" i="9"/>
  <c r="AL165" i="9"/>
  <c r="AQ165" i="9" s="1"/>
  <c r="AM164" i="9"/>
  <c r="AP164" i="9" s="1"/>
  <c r="AL164" i="9"/>
  <c r="AQ164" i="9" s="1"/>
  <c r="AM163" i="9"/>
  <c r="AP163" i="9" s="1"/>
  <c r="AT163" i="9" s="1"/>
  <c r="AL163" i="9"/>
  <c r="AM162" i="9"/>
  <c r="AP162" i="9" s="1"/>
  <c r="AT162" i="9" s="1"/>
  <c r="AL162" i="9"/>
  <c r="AQ162" i="9" s="1"/>
  <c r="AM161" i="9"/>
  <c r="AP161" i="9" s="1"/>
  <c r="AT161" i="9" s="1"/>
  <c r="AL161" i="9"/>
  <c r="AM160" i="9"/>
  <c r="AP160" i="9" s="1"/>
  <c r="AT160" i="9" s="1"/>
  <c r="AL160" i="9"/>
  <c r="AQ160" i="9" s="1"/>
  <c r="AM159" i="9"/>
  <c r="AP159" i="9" s="1"/>
  <c r="AT159" i="9" s="1"/>
  <c r="AL159" i="9"/>
  <c r="AM158" i="9"/>
  <c r="AL158" i="9"/>
  <c r="AQ158" i="9" s="1"/>
  <c r="AM157" i="9"/>
  <c r="AP157" i="9" s="1"/>
  <c r="AT157" i="9" s="1"/>
  <c r="AL157" i="9"/>
  <c r="AQ157" i="9" s="1"/>
  <c r="AM156" i="9"/>
  <c r="AP156" i="9" s="1"/>
  <c r="AT156" i="9" s="1"/>
  <c r="AL156" i="9"/>
  <c r="AQ156" i="9" s="1"/>
  <c r="AM155" i="9"/>
  <c r="AP155" i="9" s="1"/>
  <c r="AT155" i="9" s="1"/>
  <c r="AL155" i="9"/>
  <c r="AQ155" i="9" s="1"/>
  <c r="AM154" i="9"/>
  <c r="AP154" i="9" s="1"/>
  <c r="AT154" i="9" s="1"/>
  <c r="AL154" i="9"/>
  <c r="AM153" i="9"/>
  <c r="AP153" i="9" s="1"/>
  <c r="AT153" i="9" s="1"/>
  <c r="AL153" i="9"/>
  <c r="AQ153" i="9" s="1"/>
  <c r="AM152" i="9"/>
  <c r="AP152" i="9" s="1"/>
  <c r="AT152" i="9" s="1"/>
  <c r="AL152" i="9"/>
  <c r="AQ152" i="9" s="1"/>
  <c r="AM151" i="9"/>
  <c r="AL151" i="9"/>
  <c r="AQ151" i="9" s="1"/>
  <c r="AM150" i="9"/>
  <c r="AP150" i="9" s="1"/>
  <c r="AT150" i="9" s="1"/>
  <c r="AL150" i="9"/>
  <c r="AM149" i="9"/>
  <c r="AP149" i="9" s="1"/>
  <c r="AT149" i="9" s="1"/>
  <c r="AL149" i="9"/>
  <c r="AQ149" i="9" s="1"/>
  <c r="AM148" i="9"/>
  <c r="AP148" i="9" s="1"/>
  <c r="AT148" i="9" s="1"/>
  <c r="AL148" i="9"/>
  <c r="AQ148" i="9" s="1"/>
  <c r="AM147" i="9"/>
  <c r="AP147" i="9" s="1"/>
  <c r="AT147" i="9" s="1"/>
  <c r="AL147" i="9"/>
  <c r="AQ147" i="9" s="1"/>
  <c r="AM146" i="9"/>
  <c r="AP146" i="9" s="1"/>
  <c r="AL146" i="9"/>
  <c r="AM145" i="9"/>
  <c r="AP145" i="9" s="1"/>
  <c r="AT145" i="9" s="1"/>
  <c r="AL145" i="9"/>
  <c r="AM144" i="9"/>
  <c r="AP144" i="9" s="1"/>
  <c r="AT144" i="9" s="1"/>
  <c r="AL144" i="9"/>
  <c r="AM143" i="9"/>
  <c r="AP143" i="9" s="1"/>
  <c r="AT143" i="9" s="1"/>
  <c r="AL143" i="9"/>
  <c r="AM142" i="9"/>
  <c r="AP142" i="9" s="1"/>
  <c r="AT142" i="9" s="1"/>
  <c r="AL142" i="9"/>
  <c r="AQ142" i="9" s="1"/>
  <c r="AM141" i="9"/>
  <c r="AP141" i="9" s="1"/>
  <c r="AT141" i="9" s="1"/>
  <c r="AL141" i="9"/>
  <c r="AM140" i="9"/>
  <c r="AP140" i="9" s="1"/>
  <c r="AT140" i="9" s="1"/>
  <c r="AL140" i="9"/>
  <c r="AM139" i="9"/>
  <c r="AP139" i="9" s="1"/>
  <c r="AT139" i="9" s="1"/>
  <c r="AL139" i="9"/>
  <c r="AQ139" i="9" s="1"/>
  <c r="AM138" i="9"/>
  <c r="AP138" i="9" s="1"/>
  <c r="AT138" i="9" s="1"/>
  <c r="AL138" i="9"/>
  <c r="AQ138" i="9" s="1"/>
  <c r="AM137" i="9"/>
  <c r="AL137" i="9"/>
  <c r="AQ137" i="9" s="1"/>
  <c r="AM136" i="9"/>
  <c r="AP136" i="9" s="1"/>
  <c r="AT136" i="9" s="1"/>
  <c r="AL136" i="9"/>
  <c r="AQ136" i="9" s="1"/>
  <c r="AM135" i="9"/>
  <c r="AP135" i="9" s="1"/>
  <c r="AT135" i="9" s="1"/>
  <c r="AL135" i="9"/>
  <c r="AQ135" i="9" s="1"/>
  <c r="AM134" i="9"/>
  <c r="AP134" i="9" s="1"/>
  <c r="AT134" i="9" s="1"/>
  <c r="AL134" i="9"/>
  <c r="AM133" i="9"/>
  <c r="AP133" i="9" s="1"/>
  <c r="AT133" i="9" s="1"/>
  <c r="AL133" i="9"/>
  <c r="AQ133" i="9" s="1"/>
  <c r="AM132" i="9"/>
  <c r="AP132" i="9" s="1"/>
  <c r="AT132" i="9" s="1"/>
  <c r="AL132" i="9"/>
  <c r="AQ132" i="9" s="1"/>
  <c r="AM131" i="9"/>
  <c r="AP131" i="9" s="1"/>
  <c r="AT131" i="9" s="1"/>
  <c r="AL131" i="9"/>
  <c r="AM130" i="9"/>
  <c r="AP130" i="9" s="1"/>
  <c r="AT130" i="9" s="1"/>
  <c r="AL130" i="9"/>
  <c r="AQ130" i="9" s="1"/>
  <c r="AM129" i="9"/>
  <c r="AP129" i="9" s="1"/>
  <c r="AT129" i="9" s="1"/>
  <c r="AL129" i="9"/>
  <c r="AQ129" i="9" s="1"/>
  <c r="AM128" i="9"/>
  <c r="AP128" i="9" s="1"/>
  <c r="AT128" i="9" s="1"/>
  <c r="AL128" i="9"/>
  <c r="AQ128" i="9" s="1"/>
  <c r="AM127" i="9"/>
  <c r="AP127" i="9" s="1"/>
  <c r="AT127" i="9" s="1"/>
  <c r="AL127" i="9"/>
  <c r="AM126" i="9"/>
  <c r="AP126" i="9" s="1"/>
  <c r="AT126" i="9" s="1"/>
  <c r="AL126" i="9"/>
  <c r="AQ126" i="9" s="1"/>
  <c r="AM125" i="9"/>
  <c r="AP125" i="9" s="1"/>
  <c r="AT125" i="9" s="1"/>
  <c r="AL125" i="9"/>
  <c r="AM124" i="9"/>
  <c r="AP124" i="9" s="1"/>
  <c r="AT124" i="9" s="1"/>
  <c r="AL124" i="9"/>
  <c r="AQ124" i="9" s="1"/>
  <c r="AM123" i="9"/>
  <c r="AP123" i="9" s="1"/>
  <c r="AT123" i="9" s="1"/>
  <c r="AL123" i="9"/>
  <c r="AQ123" i="9" s="1"/>
  <c r="AM122" i="9"/>
  <c r="AP122" i="9" s="1"/>
  <c r="AT122" i="9" s="1"/>
  <c r="AL122" i="9"/>
  <c r="AQ122" i="9" s="1"/>
  <c r="AM121" i="9"/>
  <c r="AP121" i="9" s="1"/>
  <c r="AT121" i="9" s="1"/>
  <c r="AL121" i="9"/>
  <c r="AQ121" i="9" s="1"/>
  <c r="AM120" i="9"/>
  <c r="AP120" i="9" s="1"/>
  <c r="AT120" i="9" s="1"/>
  <c r="AL120" i="9"/>
  <c r="AQ120" i="9" s="1"/>
  <c r="AM119" i="9"/>
  <c r="AL119" i="9"/>
  <c r="AM118" i="9"/>
  <c r="AP118" i="9" s="1"/>
  <c r="AT118" i="9" s="1"/>
  <c r="AL118" i="9"/>
  <c r="AQ118" i="9" s="1"/>
  <c r="AM117" i="9"/>
  <c r="AP117" i="9" s="1"/>
  <c r="AT117" i="9" s="1"/>
  <c r="AL117" i="9"/>
  <c r="AQ117" i="9" s="1"/>
  <c r="AM116" i="9"/>
  <c r="AP116" i="9" s="1"/>
  <c r="AT116" i="9" s="1"/>
  <c r="AL116" i="9"/>
  <c r="AQ116" i="9" s="1"/>
  <c r="AM115" i="9"/>
  <c r="AP115" i="9" s="1"/>
  <c r="AL115" i="9"/>
  <c r="AQ115" i="9" s="1"/>
  <c r="AM114" i="9"/>
  <c r="AP114" i="9" s="1"/>
  <c r="AT114" i="9" s="1"/>
  <c r="AL114" i="9"/>
  <c r="AQ114" i="9" s="1"/>
  <c r="AM113" i="9"/>
  <c r="AL113" i="9"/>
  <c r="AQ113" i="9" s="1"/>
  <c r="AM112" i="9"/>
  <c r="AP112" i="9" s="1"/>
  <c r="AT112" i="9" s="1"/>
  <c r="AL112" i="9"/>
  <c r="AQ112" i="9" s="1"/>
  <c r="AM111" i="9"/>
  <c r="AP111" i="9" s="1"/>
  <c r="AT111" i="9" s="1"/>
  <c r="AL111" i="9"/>
  <c r="AM110" i="9"/>
  <c r="AP110" i="9" s="1"/>
  <c r="AT110" i="9" s="1"/>
  <c r="AL110" i="9"/>
  <c r="AM109" i="9"/>
  <c r="AL109" i="9"/>
  <c r="AQ109" i="9" s="1"/>
  <c r="AM108" i="9"/>
  <c r="AP108" i="9" s="1"/>
  <c r="AT108" i="9" s="1"/>
  <c r="AL108" i="9"/>
  <c r="AQ108" i="9" s="1"/>
  <c r="AM107" i="9"/>
  <c r="AP107" i="9" s="1"/>
  <c r="AL107" i="9"/>
  <c r="AQ107" i="9" s="1"/>
  <c r="AM106" i="9"/>
  <c r="AP106" i="9" s="1"/>
  <c r="AT106" i="9" s="1"/>
  <c r="AL106" i="9"/>
  <c r="AQ106" i="9" s="1"/>
  <c r="AM105" i="9"/>
  <c r="AP105" i="9" s="1"/>
  <c r="AT105" i="9" s="1"/>
  <c r="AL105" i="9"/>
  <c r="AQ105" i="9" s="1"/>
  <c r="AM104" i="9"/>
  <c r="AP104" i="9" s="1"/>
  <c r="AL104" i="9"/>
  <c r="AM103" i="9"/>
  <c r="AL103" i="9"/>
  <c r="AM102" i="9"/>
  <c r="AP102" i="9" s="1"/>
  <c r="AT102" i="9" s="1"/>
  <c r="AL102" i="9"/>
  <c r="AQ102" i="9" s="1"/>
  <c r="AM101" i="9"/>
  <c r="AL101" i="9"/>
  <c r="AQ101" i="9" s="1"/>
  <c r="AM100" i="9"/>
  <c r="AP100" i="9" s="1"/>
  <c r="AL100" i="9"/>
  <c r="AQ100" i="9" s="1"/>
  <c r="AM99" i="9"/>
  <c r="AL99" i="9"/>
  <c r="AM98" i="9"/>
  <c r="AP98" i="9" s="1"/>
  <c r="AT98" i="9" s="1"/>
  <c r="AL98" i="9"/>
  <c r="AQ98" i="9" s="1"/>
  <c r="AM97" i="9"/>
  <c r="AL97" i="9"/>
  <c r="AQ97" i="9" s="1"/>
  <c r="AM96" i="9"/>
  <c r="AP96" i="9" s="1"/>
  <c r="AT96" i="9" s="1"/>
  <c r="AL96" i="9"/>
  <c r="AQ96" i="9" s="1"/>
  <c r="AM95" i="9"/>
  <c r="AP95" i="9" s="1"/>
  <c r="AT95" i="9" s="1"/>
  <c r="AL95" i="9"/>
  <c r="AM94" i="9"/>
  <c r="AP94" i="9" s="1"/>
  <c r="AT94" i="9" s="1"/>
  <c r="AL94" i="9"/>
  <c r="AQ94" i="9" s="1"/>
  <c r="AM93" i="9"/>
  <c r="AL93" i="9"/>
  <c r="AQ93" i="9" s="1"/>
  <c r="AM92" i="9"/>
  <c r="AL92" i="9"/>
  <c r="AQ92" i="9" s="1"/>
  <c r="AM91" i="9"/>
  <c r="AL91" i="9"/>
  <c r="AM90" i="9"/>
  <c r="AP90" i="9" s="1"/>
  <c r="AT90" i="9" s="1"/>
  <c r="AL90" i="9"/>
  <c r="AM89" i="9"/>
  <c r="AP89" i="9" s="1"/>
  <c r="AT89" i="9" s="1"/>
  <c r="AL89" i="9"/>
  <c r="AQ89" i="9" s="1"/>
  <c r="AM88" i="9"/>
  <c r="AP88" i="9" s="1"/>
  <c r="AT88" i="9" s="1"/>
  <c r="AL88" i="9"/>
  <c r="AQ88" i="9" s="1"/>
  <c r="AM87" i="9"/>
  <c r="AL87" i="9"/>
  <c r="AM86" i="9"/>
  <c r="AP86" i="9" s="1"/>
  <c r="AT86" i="9" s="1"/>
  <c r="AL86" i="9"/>
  <c r="AQ86" i="9" s="1"/>
  <c r="AM85" i="9"/>
  <c r="AL85" i="9"/>
  <c r="AQ85" i="9" s="1"/>
  <c r="AM84" i="9"/>
  <c r="AP84" i="9" s="1"/>
  <c r="AT84" i="9" s="1"/>
  <c r="AL84" i="9"/>
  <c r="AM83" i="9"/>
  <c r="AL83" i="9"/>
  <c r="AM82" i="9"/>
  <c r="AP82" i="9" s="1"/>
  <c r="AT82" i="9" s="1"/>
  <c r="AL82" i="9"/>
  <c r="AQ82" i="9" s="1"/>
  <c r="AM81" i="9"/>
  <c r="AP81" i="9" s="1"/>
  <c r="AT81" i="9" s="1"/>
  <c r="AL81" i="9"/>
  <c r="AQ81" i="9" s="1"/>
  <c r="AM80" i="9"/>
  <c r="AP80" i="9" s="1"/>
  <c r="AT80" i="9" s="1"/>
  <c r="AL80" i="9"/>
  <c r="AQ80" i="9" s="1"/>
  <c r="AM79" i="9"/>
  <c r="AL79" i="9"/>
  <c r="AM78" i="9"/>
  <c r="AP78" i="9" s="1"/>
  <c r="AT78" i="9" s="1"/>
  <c r="AL78" i="9"/>
  <c r="AM77" i="9"/>
  <c r="AL77" i="9"/>
  <c r="AQ77" i="9" s="1"/>
  <c r="AM76" i="9"/>
  <c r="AP76" i="9" s="1"/>
  <c r="AT76" i="9" s="1"/>
  <c r="AL76" i="9"/>
  <c r="AQ76" i="9" s="1"/>
  <c r="AM75" i="9"/>
  <c r="AP75" i="9" s="1"/>
  <c r="AT75" i="9" s="1"/>
  <c r="AL75" i="9"/>
  <c r="AM74" i="9"/>
  <c r="AP74" i="9" s="1"/>
  <c r="AT74" i="9" s="1"/>
  <c r="AL74" i="9"/>
  <c r="AM73" i="9"/>
  <c r="AP73" i="9" s="1"/>
  <c r="AT73" i="9" s="1"/>
  <c r="AL73" i="9"/>
  <c r="AM72" i="9"/>
  <c r="AP72" i="9" s="1"/>
  <c r="AT72" i="9" s="1"/>
  <c r="AL72" i="9"/>
  <c r="AM71" i="9"/>
  <c r="AP71" i="9" s="1"/>
  <c r="AT71" i="9" s="1"/>
  <c r="AL71" i="9"/>
  <c r="AM70" i="9"/>
  <c r="AP70" i="9" s="1"/>
  <c r="AT70" i="9" s="1"/>
  <c r="AL70" i="9"/>
  <c r="AQ70" i="9" s="1"/>
  <c r="AM69" i="9"/>
  <c r="AP69" i="9" s="1"/>
  <c r="AT69" i="9" s="1"/>
  <c r="AL69" i="9"/>
  <c r="AQ69" i="9" s="1"/>
  <c r="AM68" i="9"/>
  <c r="AP68" i="9" s="1"/>
  <c r="AT68" i="9" s="1"/>
  <c r="AL68" i="9"/>
  <c r="AM67" i="9"/>
  <c r="AL67" i="9"/>
  <c r="AQ67" i="9" s="1"/>
  <c r="AM66" i="9"/>
  <c r="AP66" i="9" s="1"/>
  <c r="AT66" i="9" s="1"/>
  <c r="AL66" i="9"/>
  <c r="AQ66" i="9" s="1"/>
  <c r="AM65" i="9"/>
  <c r="AP65" i="9" s="1"/>
  <c r="AT65" i="9" s="1"/>
  <c r="AL65" i="9"/>
  <c r="AQ65" i="9" s="1"/>
  <c r="AM64" i="9"/>
  <c r="AP64" i="9" s="1"/>
  <c r="AT64" i="9" s="1"/>
  <c r="AL64" i="9"/>
  <c r="AQ64" i="9" s="1"/>
  <c r="AM63" i="9"/>
  <c r="AP63" i="9" s="1"/>
  <c r="AT63" i="9" s="1"/>
  <c r="AL63" i="9"/>
  <c r="AM62" i="9"/>
  <c r="AP62" i="9" s="1"/>
  <c r="AT62" i="9" s="1"/>
  <c r="AL62" i="9"/>
  <c r="AQ62" i="9" s="1"/>
  <c r="AM61" i="9"/>
  <c r="AP61" i="9" s="1"/>
  <c r="AT61" i="9" s="1"/>
  <c r="AL61" i="9"/>
  <c r="AQ61" i="9" s="1"/>
  <c r="AM60" i="9"/>
  <c r="AP60" i="9" s="1"/>
  <c r="AT60" i="9" s="1"/>
  <c r="AL60" i="9"/>
  <c r="AQ60" i="9" s="1"/>
  <c r="AM59" i="9"/>
  <c r="AP59" i="9" s="1"/>
  <c r="AT59" i="9" s="1"/>
  <c r="AL59" i="9"/>
  <c r="AM58" i="9"/>
  <c r="AP58" i="9" s="1"/>
  <c r="AT58" i="9" s="1"/>
  <c r="AL58" i="9"/>
  <c r="AQ58" i="9" s="1"/>
  <c r="AM57" i="9"/>
  <c r="AP57" i="9" s="1"/>
  <c r="AT57" i="9" s="1"/>
  <c r="AL57" i="9"/>
  <c r="AM56" i="9"/>
  <c r="AP56" i="9" s="1"/>
  <c r="AT56" i="9" s="1"/>
  <c r="AL56" i="9"/>
  <c r="AQ56" i="9" s="1"/>
  <c r="AM55" i="9"/>
  <c r="AL55" i="9"/>
  <c r="AQ55" i="9" s="1"/>
  <c r="AM54" i="9"/>
  <c r="AP54" i="9" s="1"/>
  <c r="AT54" i="9" s="1"/>
  <c r="AL54" i="9"/>
  <c r="AQ54" i="9" s="1"/>
  <c r="AM53" i="9"/>
  <c r="AP53" i="9" s="1"/>
  <c r="AT53" i="9" s="1"/>
  <c r="AL53" i="9"/>
  <c r="AQ53" i="9" s="1"/>
  <c r="AM52" i="9"/>
  <c r="AP52" i="9" s="1"/>
  <c r="AT52" i="9" s="1"/>
  <c r="AL52" i="9"/>
  <c r="AM51" i="9"/>
  <c r="AP51" i="9" s="1"/>
  <c r="AT51" i="9" s="1"/>
  <c r="AL51" i="9"/>
  <c r="AM50" i="9"/>
  <c r="AP50" i="9" s="1"/>
  <c r="AT50" i="9" s="1"/>
  <c r="AL50" i="9"/>
  <c r="AQ50" i="9" s="1"/>
  <c r="AM49" i="9"/>
  <c r="AP49" i="9" s="1"/>
  <c r="AL49" i="9"/>
  <c r="AQ49" i="9" s="1"/>
  <c r="AM48" i="9"/>
  <c r="AP48" i="9" s="1"/>
  <c r="AT48" i="9" s="1"/>
  <c r="AL48" i="9"/>
  <c r="AQ48" i="9" s="1"/>
  <c r="AM47" i="9"/>
  <c r="AP47" i="9" s="1"/>
  <c r="AT47" i="9" s="1"/>
  <c r="AL47" i="9"/>
  <c r="AM46" i="9"/>
  <c r="AP46" i="9" s="1"/>
  <c r="AT46" i="9" s="1"/>
  <c r="AL46" i="9"/>
  <c r="AQ46" i="9" s="1"/>
  <c r="AM42" i="9"/>
  <c r="AP42" i="9" s="1"/>
  <c r="AT42" i="9" s="1"/>
  <c r="AL42" i="9"/>
  <c r="AB209" i="9"/>
  <c r="AA209" i="9"/>
  <c r="Z209" i="9"/>
  <c r="Y209" i="9"/>
  <c r="AB208" i="9"/>
  <c r="AA208" i="9"/>
  <c r="Z208" i="9"/>
  <c r="Y208" i="9"/>
  <c r="AB207" i="9"/>
  <c r="AA207" i="9"/>
  <c r="Z207" i="9"/>
  <c r="Y207" i="9"/>
  <c r="AB206" i="9"/>
  <c r="AA206" i="9"/>
  <c r="Z206" i="9"/>
  <c r="Y206" i="9"/>
  <c r="AB205" i="9"/>
  <c r="AA205" i="9"/>
  <c r="Z205" i="9"/>
  <c r="Y205" i="9"/>
  <c r="AB204" i="9"/>
  <c r="AA204" i="9"/>
  <c r="Z204" i="9"/>
  <c r="Y204" i="9"/>
  <c r="AB203" i="9"/>
  <c r="AA203" i="9"/>
  <c r="Z203" i="9"/>
  <c r="Y203" i="9"/>
  <c r="AB202" i="9"/>
  <c r="AA202" i="9"/>
  <c r="Z202" i="9"/>
  <c r="Y202" i="9"/>
  <c r="AB201" i="9"/>
  <c r="AA201" i="9"/>
  <c r="Z201" i="9"/>
  <c r="Y201" i="9"/>
  <c r="AB200" i="9"/>
  <c r="AA200" i="9"/>
  <c r="Z200" i="9"/>
  <c r="Y200" i="9"/>
  <c r="AB199" i="9"/>
  <c r="AA199" i="9"/>
  <c r="Z199" i="9"/>
  <c r="Y199" i="9"/>
  <c r="AB198" i="9"/>
  <c r="AA198" i="9"/>
  <c r="Z198" i="9"/>
  <c r="Y198" i="9"/>
  <c r="AB197" i="9"/>
  <c r="AA197" i="9"/>
  <c r="Z197" i="9"/>
  <c r="Y197" i="9"/>
  <c r="AB196" i="9"/>
  <c r="AA196" i="9"/>
  <c r="Z196" i="9"/>
  <c r="Y196" i="9"/>
  <c r="AB195" i="9"/>
  <c r="AA195" i="9"/>
  <c r="Z195" i="9"/>
  <c r="Y195" i="9"/>
  <c r="AB194" i="9"/>
  <c r="AA194" i="9"/>
  <c r="Z194" i="9"/>
  <c r="Y194" i="9"/>
  <c r="AB193" i="9"/>
  <c r="AA193" i="9"/>
  <c r="Z193" i="9"/>
  <c r="Y193" i="9"/>
  <c r="AB192" i="9"/>
  <c r="AA192" i="9"/>
  <c r="Z192" i="9"/>
  <c r="Y192" i="9"/>
  <c r="AB191" i="9"/>
  <c r="AA191" i="9"/>
  <c r="Z191" i="9"/>
  <c r="Y191" i="9"/>
  <c r="AB190" i="9"/>
  <c r="AA190" i="9"/>
  <c r="Z190" i="9"/>
  <c r="Y190" i="9"/>
  <c r="AB189" i="9"/>
  <c r="AA189" i="9"/>
  <c r="Z189" i="9"/>
  <c r="Y189" i="9"/>
  <c r="AB188" i="9"/>
  <c r="AA188" i="9"/>
  <c r="Z188" i="9"/>
  <c r="Y188" i="9"/>
  <c r="AB187" i="9"/>
  <c r="AA187" i="9"/>
  <c r="Z187" i="9"/>
  <c r="Y187" i="9"/>
  <c r="AB186" i="9"/>
  <c r="AA186" i="9"/>
  <c r="Z186" i="9"/>
  <c r="Y186" i="9"/>
  <c r="AB185" i="9"/>
  <c r="AA185" i="9"/>
  <c r="Z185" i="9"/>
  <c r="Y185" i="9"/>
  <c r="AB184" i="9"/>
  <c r="AA184" i="9"/>
  <c r="Z184" i="9"/>
  <c r="Y184" i="9"/>
  <c r="AB183" i="9"/>
  <c r="AA183" i="9"/>
  <c r="Z183" i="9"/>
  <c r="Y183" i="9"/>
  <c r="AB182" i="9"/>
  <c r="AA182" i="9"/>
  <c r="Z182" i="9"/>
  <c r="Y182" i="9"/>
  <c r="AB181" i="9"/>
  <c r="AA181" i="9"/>
  <c r="Z181" i="9"/>
  <c r="Y181" i="9"/>
  <c r="AB180" i="9"/>
  <c r="AA180" i="9"/>
  <c r="Z180" i="9"/>
  <c r="Y180" i="9"/>
  <c r="AB179" i="9"/>
  <c r="AA179" i="9"/>
  <c r="Z179" i="9"/>
  <c r="Y179" i="9"/>
  <c r="AB178" i="9"/>
  <c r="AA178" i="9"/>
  <c r="Z178" i="9"/>
  <c r="Y178" i="9"/>
  <c r="AB177" i="9"/>
  <c r="AA177" i="9"/>
  <c r="Z177" i="9"/>
  <c r="Y177" i="9"/>
  <c r="AB176" i="9"/>
  <c r="AA176" i="9"/>
  <c r="Z176" i="9"/>
  <c r="Y176" i="9"/>
  <c r="AB175" i="9"/>
  <c r="AA175" i="9"/>
  <c r="Z175" i="9"/>
  <c r="Y175" i="9"/>
  <c r="AB174" i="9"/>
  <c r="AA174" i="9"/>
  <c r="Z174" i="9"/>
  <c r="Y174" i="9"/>
  <c r="AB173" i="9"/>
  <c r="AA173" i="9"/>
  <c r="Z173" i="9"/>
  <c r="Y173" i="9"/>
  <c r="AB172" i="9"/>
  <c r="AA172" i="9"/>
  <c r="Z172" i="9"/>
  <c r="Y172" i="9"/>
  <c r="AB171" i="9"/>
  <c r="AA171" i="9"/>
  <c r="Z171" i="9"/>
  <c r="Y171" i="9"/>
  <c r="AB170" i="9"/>
  <c r="AA170" i="9"/>
  <c r="Z170" i="9"/>
  <c r="Y170" i="9"/>
  <c r="AB169" i="9"/>
  <c r="AA169" i="9"/>
  <c r="Z169" i="9"/>
  <c r="Y169" i="9"/>
  <c r="AB168" i="9"/>
  <c r="AA168" i="9"/>
  <c r="Z168" i="9"/>
  <c r="Y168" i="9"/>
  <c r="AG167" i="9"/>
  <c r="AB167" i="9"/>
  <c r="AA167" i="9"/>
  <c r="Z167" i="9"/>
  <c r="Y167" i="9"/>
  <c r="AB166" i="9"/>
  <c r="AA166" i="9"/>
  <c r="Z166" i="9"/>
  <c r="Y166" i="9"/>
  <c r="AB165" i="9"/>
  <c r="AA165" i="9"/>
  <c r="Z165" i="9"/>
  <c r="Y165" i="9"/>
  <c r="AB164" i="9"/>
  <c r="AA164" i="9"/>
  <c r="Z164" i="9"/>
  <c r="Y164" i="9"/>
  <c r="AB163" i="9"/>
  <c r="AA163" i="9"/>
  <c r="Z163" i="9"/>
  <c r="Y163" i="9"/>
  <c r="AB162" i="9"/>
  <c r="AA162" i="9"/>
  <c r="Z162" i="9"/>
  <c r="Y162" i="9"/>
  <c r="AB161" i="9"/>
  <c r="AA161" i="9"/>
  <c r="Z161" i="9"/>
  <c r="Y161" i="9"/>
  <c r="AB160" i="9"/>
  <c r="AA160" i="9"/>
  <c r="Z160" i="9"/>
  <c r="Y160" i="9"/>
  <c r="AB159" i="9"/>
  <c r="AA159" i="9"/>
  <c r="Z159" i="9"/>
  <c r="Y159" i="9"/>
  <c r="AI158" i="9"/>
  <c r="AB158" i="9"/>
  <c r="AA158" i="9"/>
  <c r="Z158" i="9"/>
  <c r="Y158" i="9"/>
  <c r="AB157" i="9"/>
  <c r="AA157" i="9"/>
  <c r="Z157" i="9"/>
  <c r="Y157" i="9"/>
  <c r="AB156" i="9"/>
  <c r="AA156" i="9"/>
  <c r="Z156" i="9"/>
  <c r="Y156" i="9"/>
  <c r="AB155" i="9"/>
  <c r="AA155" i="9"/>
  <c r="Z155" i="9"/>
  <c r="Y155" i="9"/>
  <c r="AG154" i="9"/>
  <c r="AB154" i="9"/>
  <c r="AA154" i="9"/>
  <c r="Z154" i="9"/>
  <c r="Y154" i="9"/>
  <c r="AB153" i="9"/>
  <c r="AA153" i="9"/>
  <c r="Z153" i="9"/>
  <c r="Y153" i="9"/>
  <c r="AB152" i="9"/>
  <c r="AA152" i="9"/>
  <c r="Z152" i="9"/>
  <c r="Y152" i="9"/>
  <c r="AB151" i="9"/>
  <c r="AA151" i="9"/>
  <c r="Z151" i="9"/>
  <c r="Y151" i="9"/>
  <c r="AB150" i="9"/>
  <c r="AA150" i="9"/>
  <c r="Z150" i="9"/>
  <c r="Y150" i="9"/>
  <c r="AB149" i="9"/>
  <c r="AA149" i="9"/>
  <c r="Z149" i="9"/>
  <c r="Y149" i="9"/>
  <c r="AB148" i="9"/>
  <c r="AA148" i="9"/>
  <c r="Z148" i="9"/>
  <c r="Y148" i="9"/>
  <c r="AB147" i="9"/>
  <c r="AA147" i="9"/>
  <c r="Z147" i="9"/>
  <c r="Y147" i="9"/>
  <c r="AB146" i="9"/>
  <c r="AA146" i="9"/>
  <c r="Z146" i="9"/>
  <c r="Y146" i="9"/>
  <c r="AB145" i="9"/>
  <c r="AA145" i="9"/>
  <c r="Z145" i="9"/>
  <c r="Y145" i="9"/>
  <c r="AB144" i="9"/>
  <c r="AA144" i="9"/>
  <c r="Z144" i="9"/>
  <c r="Y144" i="9"/>
  <c r="AF143" i="9"/>
  <c r="AB143" i="9"/>
  <c r="AA143" i="9"/>
  <c r="Z143" i="9"/>
  <c r="Y143" i="9"/>
  <c r="AB142" i="9"/>
  <c r="AA142" i="9"/>
  <c r="Z142" i="9"/>
  <c r="Y142" i="9"/>
  <c r="AB141" i="9"/>
  <c r="AA141" i="9"/>
  <c r="Z141" i="9"/>
  <c r="Y141" i="9"/>
  <c r="AB140" i="9"/>
  <c r="AA140" i="9"/>
  <c r="Z140" i="9"/>
  <c r="Y140" i="9"/>
  <c r="AB139" i="9"/>
  <c r="AA139" i="9"/>
  <c r="Z139" i="9"/>
  <c r="Y139" i="9"/>
  <c r="AB138" i="9"/>
  <c r="AA138" i="9"/>
  <c r="Z138" i="9"/>
  <c r="Y138" i="9"/>
  <c r="AB137" i="9"/>
  <c r="AA137" i="9"/>
  <c r="Z137" i="9"/>
  <c r="Y137" i="9"/>
  <c r="AB136" i="9"/>
  <c r="AA136" i="9"/>
  <c r="Z136" i="9"/>
  <c r="Y136" i="9"/>
  <c r="AB135" i="9"/>
  <c r="AA135" i="9"/>
  <c r="Z135" i="9"/>
  <c r="Y135" i="9"/>
  <c r="AB134" i="9"/>
  <c r="AA134" i="9"/>
  <c r="Z134" i="9"/>
  <c r="Y134" i="9"/>
  <c r="AB133" i="9"/>
  <c r="AA133" i="9"/>
  <c r="Z133" i="9"/>
  <c r="Y133" i="9"/>
  <c r="AB132" i="9"/>
  <c r="AA132" i="9"/>
  <c r="Z132" i="9"/>
  <c r="Y132" i="9"/>
  <c r="AB131" i="9"/>
  <c r="AA131" i="9"/>
  <c r="Z131" i="9"/>
  <c r="Y131" i="9"/>
  <c r="AB130" i="9"/>
  <c r="AA130" i="9"/>
  <c r="Z130" i="9"/>
  <c r="Y130" i="9"/>
  <c r="AB129" i="9"/>
  <c r="AA129" i="9"/>
  <c r="Z129" i="9"/>
  <c r="Y129" i="9"/>
  <c r="AB128" i="9"/>
  <c r="AA128" i="9"/>
  <c r="Z128" i="9"/>
  <c r="Y128" i="9"/>
  <c r="AI127" i="9"/>
  <c r="AB127" i="9"/>
  <c r="AA127" i="9"/>
  <c r="Z127" i="9"/>
  <c r="Y127" i="9"/>
  <c r="AB126" i="9"/>
  <c r="AA126" i="9"/>
  <c r="Z126" i="9"/>
  <c r="Y126" i="9"/>
  <c r="AB125" i="9"/>
  <c r="AA125" i="9"/>
  <c r="Z125" i="9"/>
  <c r="Y125" i="9"/>
  <c r="AB124" i="9"/>
  <c r="AA124" i="9"/>
  <c r="Z124" i="9"/>
  <c r="Y124" i="9"/>
  <c r="AB123" i="9"/>
  <c r="AA123" i="9"/>
  <c r="Z123" i="9"/>
  <c r="Y123" i="9"/>
  <c r="AK122" i="9"/>
  <c r="AB122" i="9"/>
  <c r="AA122" i="9"/>
  <c r="Z122" i="9"/>
  <c r="Y122" i="9"/>
  <c r="AB121" i="9"/>
  <c r="AA121" i="9"/>
  <c r="Z121" i="9"/>
  <c r="Y121" i="9"/>
  <c r="AB120" i="9"/>
  <c r="AA120" i="9"/>
  <c r="Z120" i="9"/>
  <c r="Y120" i="9"/>
  <c r="AB119" i="9"/>
  <c r="AA119" i="9"/>
  <c r="Z119" i="9"/>
  <c r="Y119" i="9"/>
  <c r="AB118" i="9"/>
  <c r="AA118" i="9"/>
  <c r="Z118" i="9"/>
  <c r="Y118" i="9"/>
  <c r="AB117" i="9"/>
  <c r="AA117" i="9"/>
  <c r="Z117" i="9"/>
  <c r="Y117" i="9"/>
  <c r="AB116" i="9"/>
  <c r="AA116" i="9"/>
  <c r="Z116" i="9"/>
  <c r="Y116" i="9"/>
  <c r="AB115" i="9"/>
  <c r="AA115" i="9"/>
  <c r="Z115" i="9"/>
  <c r="Y115" i="9"/>
  <c r="AJ114" i="9"/>
  <c r="AB114" i="9"/>
  <c r="AA114" i="9"/>
  <c r="Z114" i="9"/>
  <c r="Y114" i="9"/>
  <c r="AB113" i="9"/>
  <c r="AA113" i="9"/>
  <c r="Z113" i="9"/>
  <c r="Y113" i="9"/>
  <c r="AB112" i="9"/>
  <c r="AA112" i="9"/>
  <c r="Z112" i="9"/>
  <c r="Y112" i="9"/>
  <c r="AB111" i="9"/>
  <c r="AA111" i="9"/>
  <c r="Z111" i="9"/>
  <c r="Y111" i="9"/>
  <c r="AG110" i="9"/>
  <c r="AB110" i="9"/>
  <c r="AA110" i="9"/>
  <c r="Z110" i="9"/>
  <c r="Y110" i="9"/>
  <c r="AB109" i="9"/>
  <c r="AA109" i="9"/>
  <c r="Z109" i="9"/>
  <c r="Y109" i="9"/>
  <c r="AB108" i="9"/>
  <c r="AA108" i="9"/>
  <c r="Z108" i="9"/>
  <c r="Y108" i="9"/>
  <c r="AB107" i="9"/>
  <c r="AA107" i="9"/>
  <c r="Z107" i="9"/>
  <c r="Y107" i="9"/>
  <c r="AB106" i="9"/>
  <c r="AA106" i="9"/>
  <c r="Z106" i="9"/>
  <c r="Y106" i="9"/>
  <c r="AB105" i="9"/>
  <c r="AA105" i="9"/>
  <c r="Z105" i="9"/>
  <c r="Y105" i="9"/>
  <c r="AB104" i="9"/>
  <c r="AA104" i="9"/>
  <c r="Z104" i="9"/>
  <c r="Y104" i="9"/>
  <c r="AB103" i="9"/>
  <c r="AA103" i="9"/>
  <c r="Z103" i="9"/>
  <c r="Y103" i="9"/>
  <c r="AB102" i="9"/>
  <c r="AA102" i="9"/>
  <c r="Z102" i="9"/>
  <c r="Y102" i="9"/>
  <c r="AK101" i="9"/>
  <c r="AB101" i="9"/>
  <c r="AA101" i="9"/>
  <c r="Z101" i="9"/>
  <c r="Y101" i="9"/>
  <c r="AB100" i="9"/>
  <c r="AA100" i="9"/>
  <c r="Z100" i="9"/>
  <c r="Y100" i="9"/>
  <c r="AB99" i="9"/>
  <c r="AA99" i="9"/>
  <c r="Z99" i="9"/>
  <c r="Y99" i="9"/>
  <c r="AB98" i="9"/>
  <c r="AA98" i="9"/>
  <c r="Z98" i="9"/>
  <c r="Y98" i="9"/>
  <c r="AB97" i="9"/>
  <c r="AA97" i="9"/>
  <c r="Z97" i="9"/>
  <c r="Y97" i="9"/>
  <c r="AB96" i="9"/>
  <c r="AA96" i="9"/>
  <c r="Z96" i="9"/>
  <c r="Y96" i="9"/>
  <c r="AB95" i="9"/>
  <c r="AA95" i="9"/>
  <c r="Z95" i="9"/>
  <c r="Y95" i="9"/>
  <c r="AB94" i="9"/>
  <c r="AA94" i="9"/>
  <c r="Z94" i="9"/>
  <c r="Y94" i="9"/>
  <c r="AB93" i="9"/>
  <c r="AA93" i="9"/>
  <c r="Z93" i="9"/>
  <c r="Y93" i="9"/>
  <c r="AB92" i="9"/>
  <c r="AA92" i="9"/>
  <c r="Z92" i="9"/>
  <c r="Y92" i="9"/>
  <c r="AB91" i="9"/>
  <c r="AA91" i="9"/>
  <c r="Z91" i="9"/>
  <c r="Y91" i="9"/>
  <c r="AB90" i="9"/>
  <c r="AA90" i="9"/>
  <c r="Z90" i="9"/>
  <c r="Y90" i="9"/>
  <c r="AB89" i="9"/>
  <c r="AA89" i="9"/>
  <c r="Z89" i="9"/>
  <c r="Y89" i="9"/>
  <c r="AB88" i="9"/>
  <c r="AA88" i="9"/>
  <c r="Z88" i="9"/>
  <c r="Y88" i="9"/>
  <c r="AB87" i="9"/>
  <c r="AA87" i="9"/>
  <c r="Z87" i="9"/>
  <c r="Y87" i="9"/>
  <c r="AB86" i="9"/>
  <c r="AA86" i="9"/>
  <c r="Z86" i="9"/>
  <c r="Y86" i="9"/>
  <c r="AB85" i="9"/>
  <c r="AA85" i="9"/>
  <c r="Z85" i="9"/>
  <c r="Y85" i="9"/>
  <c r="AB84" i="9"/>
  <c r="AA84" i="9"/>
  <c r="Z84" i="9"/>
  <c r="Y84" i="9"/>
  <c r="AB83" i="9"/>
  <c r="AA83" i="9"/>
  <c r="Z83" i="9"/>
  <c r="Y83" i="9"/>
  <c r="AB82" i="9"/>
  <c r="AA82" i="9"/>
  <c r="Z82" i="9"/>
  <c r="Y82" i="9"/>
  <c r="AB81" i="9"/>
  <c r="AA81" i="9"/>
  <c r="Z81" i="9"/>
  <c r="Y81" i="9"/>
  <c r="AB80" i="9"/>
  <c r="AA80" i="9"/>
  <c r="Z80" i="9"/>
  <c r="Y80" i="9"/>
  <c r="AH79" i="9"/>
  <c r="AB79" i="9"/>
  <c r="AA79" i="9"/>
  <c r="Z79" i="9"/>
  <c r="Y79" i="9"/>
  <c r="AB78" i="9"/>
  <c r="AA78" i="9"/>
  <c r="Z78" i="9"/>
  <c r="Y78" i="9"/>
  <c r="AB77" i="9"/>
  <c r="AA77" i="9"/>
  <c r="Z77" i="9"/>
  <c r="Y77" i="9"/>
  <c r="AB76" i="9"/>
  <c r="AA76" i="9"/>
  <c r="Z76" i="9"/>
  <c r="Y76" i="9"/>
  <c r="AB75" i="9"/>
  <c r="AA75" i="9"/>
  <c r="Z75" i="9"/>
  <c r="Y75" i="9"/>
  <c r="AB74" i="9"/>
  <c r="AA74" i="9"/>
  <c r="Z74" i="9"/>
  <c r="Y74" i="9"/>
  <c r="AB73" i="9"/>
  <c r="AA73" i="9"/>
  <c r="Z73" i="9"/>
  <c r="Y73" i="9"/>
  <c r="AB72" i="9"/>
  <c r="AA72" i="9"/>
  <c r="Z72" i="9"/>
  <c r="Y72" i="9"/>
  <c r="AG71" i="9"/>
  <c r="AB71" i="9"/>
  <c r="AA71" i="9"/>
  <c r="Z71" i="9"/>
  <c r="Y71" i="9"/>
  <c r="AB70" i="9"/>
  <c r="AA70" i="9"/>
  <c r="Z70" i="9"/>
  <c r="Y70" i="9"/>
  <c r="AB69" i="9"/>
  <c r="AA69" i="9"/>
  <c r="Z69" i="9"/>
  <c r="Y69" i="9"/>
  <c r="AB68" i="9"/>
  <c r="AA68" i="9"/>
  <c r="Z68" i="9"/>
  <c r="Y68" i="9"/>
  <c r="AB67" i="9"/>
  <c r="AA67" i="9"/>
  <c r="Z67" i="9"/>
  <c r="Y67" i="9"/>
  <c r="AB66" i="9"/>
  <c r="AA66" i="9"/>
  <c r="Z66" i="9"/>
  <c r="Y66" i="9"/>
  <c r="AB65" i="9"/>
  <c r="AA65" i="9"/>
  <c r="Z65" i="9"/>
  <c r="Y65" i="9"/>
  <c r="AB64" i="9"/>
  <c r="AA64" i="9"/>
  <c r="Z64" i="9"/>
  <c r="Y64" i="9"/>
  <c r="AB63" i="9"/>
  <c r="AA63" i="9"/>
  <c r="Z63" i="9"/>
  <c r="Y63" i="9"/>
  <c r="AF62" i="9"/>
  <c r="AB62" i="9"/>
  <c r="AA62" i="9"/>
  <c r="Z62" i="9"/>
  <c r="Y62" i="9"/>
  <c r="AB61" i="9"/>
  <c r="AA61" i="9"/>
  <c r="Z61" i="9"/>
  <c r="Y61" i="9"/>
  <c r="AB60" i="9"/>
  <c r="AA60" i="9"/>
  <c r="Z60" i="9"/>
  <c r="Y60" i="9"/>
  <c r="AG59" i="9"/>
  <c r="AB59" i="9"/>
  <c r="AA59" i="9"/>
  <c r="Z59" i="9"/>
  <c r="Y59" i="9"/>
  <c r="AB58" i="9"/>
  <c r="AA58" i="9"/>
  <c r="Z58" i="9"/>
  <c r="Y58" i="9"/>
  <c r="AJ57" i="9"/>
  <c r="AB57" i="9"/>
  <c r="AA57" i="9"/>
  <c r="Z57" i="9"/>
  <c r="Y57" i="9"/>
  <c r="AB56" i="9"/>
  <c r="AA56" i="9"/>
  <c r="Z56" i="9"/>
  <c r="Y56" i="9"/>
  <c r="AB55" i="9"/>
  <c r="AA55" i="9"/>
  <c r="Z55" i="9"/>
  <c r="Y55" i="9"/>
  <c r="AK54" i="9"/>
  <c r="AB54" i="9"/>
  <c r="AA54" i="9"/>
  <c r="Z54" i="9"/>
  <c r="Y54" i="9"/>
  <c r="AB53" i="9"/>
  <c r="AA53" i="9"/>
  <c r="Z53" i="9"/>
  <c r="Y53" i="9"/>
  <c r="AB52" i="9"/>
  <c r="AA52" i="9"/>
  <c r="Z52" i="9"/>
  <c r="Y52" i="9"/>
  <c r="AB51" i="9"/>
  <c r="AA51" i="9"/>
  <c r="Z51" i="9"/>
  <c r="Y51" i="9"/>
  <c r="AG50" i="9"/>
  <c r="AB50" i="9"/>
  <c r="AA50" i="9"/>
  <c r="Z50" i="9"/>
  <c r="Y50" i="9"/>
  <c r="AB49" i="9"/>
  <c r="AA49" i="9"/>
  <c r="Z49" i="9"/>
  <c r="Y49" i="9"/>
  <c r="AB48" i="9"/>
  <c r="AA48" i="9"/>
  <c r="Z48" i="9"/>
  <c r="Y48" i="9"/>
  <c r="AB47" i="9"/>
  <c r="AA47" i="9"/>
  <c r="Z47" i="9"/>
  <c r="Y47" i="9"/>
  <c r="AH46" i="9"/>
  <c r="AB46" i="9"/>
  <c r="AA46" i="9"/>
  <c r="Z46" i="9"/>
  <c r="Y46" i="9"/>
  <c r="AB45" i="9"/>
  <c r="AA45" i="9"/>
  <c r="Z45" i="9"/>
  <c r="Y45" i="9"/>
  <c r="AC45" i="9" s="1"/>
  <c r="AM45" i="9" s="1"/>
  <c r="AP45" i="9" s="1"/>
  <c r="AB44" i="9"/>
  <c r="AA44" i="9"/>
  <c r="Z44" i="9"/>
  <c r="Y44" i="9"/>
  <c r="AC44" i="9" s="1"/>
  <c r="AD44" i="9" s="1"/>
  <c r="AB43" i="9"/>
  <c r="AA43" i="9"/>
  <c r="Z43" i="9"/>
  <c r="Y43" i="9"/>
  <c r="AC43" i="9" s="1"/>
  <c r="AD43" i="9" s="1"/>
  <c r="AF42" i="9"/>
  <c r="AB42" i="9"/>
  <c r="AA42" i="9"/>
  <c r="Z42" i="9"/>
  <c r="Y42" i="9"/>
  <c r="AB41" i="9"/>
  <c r="AA41" i="9"/>
  <c r="Z41" i="9"/>
  <c r="Y41" i="9"/>
  <c r="AC41" i="9" s="1"/>
  <c r="AD41" i="9" s="1"/>
  <c r="AB40" i="9"/>
  <c r="AA40" i="9"/>
  <c r="Z40" i="9"/>
  <c r="Y40" i="9"/>
  <c r="AC40" i="9" s="1"/>
  <c r="AD40" i="9" s="1"/>
  <c r="AB39" i="9"/>
  <c r="AA39" i="9"/>
  <c r="Z39" i="9"/>
  <c r="Y39" i="9"/>
  <c r="AC39" i="9" s="1"/>
  <c r="AB38" i="9"/>
  <c r="AA38" i="9"/>
  <c r="Z38" i="9"/>
  <c r="Y38" i="9"/>
  <c r="AC38" i="9" s="1"/>
  <c r="AD38" i="9" s="1"/>
  <c r="AB37" i="9"/>
  <c r="AA37" i="9"/>
  <c r="Z37" i="9"/>
  <c r="Y37" i="9"/>
  <c r="AC37" i="9" s="1"/>
  <c r="AD37" i="9" s="1"/>
  <c r="AB36" i="9"/>
  <c r="AA36" i="9"/>
  <c r="Z36" i="9"/>
  <c r="Y36" i="9"/>
  <c r="AC36" i="9" s="1"/>
  <c r="AD36" i="9" s="1"/>
  <c r="AB35" i="9"/>
  <c r="AA35" i="9"/>
  <c r="Z35" i="9"/>
  <c r="Y35" i="9"/>
  <c r="AC35" i="9" s="1"/>
  <c r="AD35" i="9" s="1"/>
  <c r="AB34" i="9"/>
  <c r="AA34" i="9"/>
  <c r="Z34" i="9"/>
  <c r="Y34" i="9"/>
  <c r="AC34" i="9" s="1"/>
  <c r="AD34" i="9" s="1"/>
  <c r="AB33" i="9"/>
  <c r="AA33" i="9"/>
  <c r="Z33" i="9"/>
  <c r="Y33" i="9"/>
  <c r="AC33" i="9" s="1"/>
  <c r="AD33" i="9" s="1"/>
  <c r="AB32" i="9"/>
  <c r="AA32" i="9"/>
  <c r="Z32" i="9"/>
  <c r="Y32" i="9"/>
  <c r="AC32" i="9" s="1"/>
  <c r="AD32" i="9" s="1"/>
  <c r="AB31" i="9"/>
  <c r="AA31" i="9"/>
  <c r="Z31" i="9"/>
  <c r="Y31" i="9"/>
  <c r="AC31" i="9" s="1"/>
  <c r="AD31" i="9" s="1"/>
  <c r="AB30" i="9"/>
  <c r="AA30" i="9"/>
  <c r="Z30" i="9"/>
  <c r="Y30" i="9"/>
  <c r="AC30" i="9" s="1"/>
  <c r="AD30" i="9" s="1"/>
  <c r="AB29" i="9"/>
  <c r="AA29" i="9"/>
  <c r="Z29" i="9"/>
  <c r="Y29" i="9"/>
  <c r="AC29" i="9" s="1"/>
  <c r="AD29" i="9" s="1"/>
  <c r="AB28" i="9"/>
  <c r="AA28" i="9"/>
  <c r="Z28" i="9"/>
  <c r="Y28" i="9"/>
  <c r="AC28" i="9" s="1"/>
  <c r="AD28" i="9" s="1"/>
  <c r="AB27" i="9"/>
  <c r="AA27" i="9"/>
  <c r="Z27" i="9"/>
  <c r="Y27" i="9"/>
  <c r="AC27" i="9" s="1"/>
  <c r="AM27" i="9" s="1"/>
  <c r="AP27" i="9" s="1"/>
  <c r="AB26" i="9"/>
  <c r="AA26" i="9"/>
  <c r="Z26" i="9"/>
  <c r="Y26" i="9"/>
  <c r="AC26" i="9" s="1"/>
  <c r="AH26" i="9" s="1"/>
  <c r="AI26" i="9" s="1"/>
  <c r="AB25" i="9"/>
  <c r="AA25" i="9"/>
  <c r="Z25" i="9"/>
  <c r="Y25" i="9"/>
  <c r="AC25" i="9" s="1"/>
  <c r="AD25" i="9" s="1"/>
  <c r="AB24" i="9"/>
  <c r="AA24" i="9"/>
  <c r="Z24" i="9"/>
  <c r="Y24" i="9"/>
  <c r="AC24" i="9" s="1"/>
  <c r="AD24" i="9" s="1"/>
  <c r="AB23" i="9"/>
  <c r="AA23" i="9"/>
  <c r="Z23" i="9"/>
  <c r="Y23" i="9"/>
  <c r="AC23" i="9" s="1"/>
  <c r="AM23" i="9" s="1"/>
  <c r="AP23" i="9" s="1"/>
  <c r="AB22" i="9"/>
  <c r="AA22" i="9"/>
  <c r="Z22" i="9"/>
  <c r="Y22" i="9"/>
  <c r="AC22" i="9" s="1"/>
  <c r="AD22" i="9" s="1"/>
  <c r="AB21" i="9"/>
  <c r="AA21" i="9"/>
  <c r="Z21" i="9"/>
  <c r="Y21" i="9"/>
  <c r="AC21" i="9" s="1"/>
  <c r="AD21" i="9" s="1"/>
  <c r="AB20" i="9"/>
  <c r="AA20" i="9"/>
  <c r="Z20" i="9"/>
  <c r="Y20" i="9"/>
  <c r="AC20" i="9" s="1"/>
  <c r="AD20" i="9" s="1"/>
  <c r="AB19" i="9"/>
  <c r="AA19" i="9"/>
  <c r="Z19" i="9"/>
  <c r="Y19" i="9"/>
  <c r="AC19" i="9" s="1"/>
  <c r="AD19" i="9" s="1"/>
  <c r="AB18" i="9"/>
  <c r="AA18" i="9"/>
  <c r="Z18" i="9"/>
  <c r="Y18" i="9"/>
  <c r="AC18" i="9" s="1"/>
  <c r="AD18" i="9" s="1"/>
  <c r="AB17" i="9"/>
  <c r="AA17" i="9"/>
  <c r="Z17" i="9"/>
  <c r="Y17" i="9"/>
  <c r="AC17" i="9" s="1"/>
  <c r="AD17" i="9" s="1"/>
  <c r="AB16" i="9"/>
  <c r="AA16" i="9"/>
  <c r="Z16" i="9"/>
  <c r="Y16" i="9"/>
  <c r="AC16" i="9" s="1"/>
  <c r="AM16" i="9" s="1"/>
  <c r="AP16" i="9" s="1"/>
  <c r="AB15" i="9"/>
  <c r="AA15" i="9"/>
  <c r="Z15" i="9"/>
  <c r="Y15" i="9"/>
  <c r="AC15" i="9" s="1"/>
  <c r="AD15" i="9" s="1"/>
  <c r="AB14" i="9"/>
  <c r="AA14" i="9"/>
  <c r="Z14" i="9"/>
  <c r="Y14" i="9"/>
  <c r="AC14" i="9" s="1"/>
  <c r="AH14" i="9" s="1"/>
  <c r="AI14" i="9" s="1"/>
  <c r="AB13" i="9"/>
  <c r="AA13" i="9"/>
  <c r="Z13" i="9"/>
  <c r="Y13" i="9"/>
  <c r="AC13" i="9" s="1"/>
  <c r="AD13" i="9" s="1"/>
  <c r="AB12" i="9"/>
  <c r="AA12" i="9"/>
  <c r="Z12" i="9"/>
  <c r="Y12" i="9"/>
  <c r="AC12" i="9" s="1"/>
  <c r="AM12" i="9" s="1"/>
  <c r="AP12" i="9" s="1"/>
  <c r="AB11" i="9"/>
  <c r="AA11" i="9"/>
  <c r="Z11" i="9"/>
  <c r="Y11" i="9"/>
  <c r="AC11" i="9" s="1"/>
  <c r="AM11" i="9" s="1"/>
  <c r="AP11" i="9" s="1"/>
  <c r="AG159" i="9"/>
  <c r="AG74" i="9"/>
  <c r="AK135" i="9"/>
  <c r="AI143" i="9"/>
  <c r="AG143" i="9"/>
  <c r="AK106" i="9"/>
  <c r="AI134" i="9"/>
  <c r="AK134" i="9"/>
  <c r="AG138" i="9"/>
  <c r="AK142" i="9"/>
  <c r="AK155" i="9"/>
  <c r="AK171" i="9"/>
  <c r="AG175" i="9"/>
  <c r="AK175" i="9"/>
  <c r="AG191" i="9"/>
  <c r="AK191" i="9"/>
  <c r="AK114" i="9"/>
  <c r="AG130" i="9"/>
  <c r="AK130" i="9"/>
  <c r="AI151" i="9"/>
  <c r="AI153" i="9"/>
  <c r="AK202" i="9"/>
  <c r="AG166" i="9"/>
  <c r="AK166" i="9"/>
  <c r="AK193" i="9"/>
  <c r="AG197" i="9"/>
  <c r="AH171" i="9"/>
  <c r="AI110" i="9"/>
  <c r="AF128" i="9"/>
  <c r="AJ50" i="9"/>
  <c r="AI130" i="9"/>
  <c r="AF153" i="9"/>
  <c r="AF134" i="9"/>
  <c r="AF138" i="9"/>
  <c r="AF162" i="9"/>
  <c r="AF166" i="9"/>
  <c r="AH186" i="9"/>
  <c r="AJ194" i="9"/>
  <c r="AH202" i="9"/>
  <c r="AF202" i="9"/>
  <c r="AH90" i="9"/>
  <c r="AH93" i="9"/>
  <c r="AH110" i="9"/>
  <c r="AF78" i="9"/>
  <c r="AJ106" i="9"/>
  <c r="AF106" i="9"/>
  <c r="AI175" i="9"/>
  <c r="AF175" i="9"/>
  <c r="AJ183" i="9"/>
  <c r="AH183" i="9"/>
  <c r="AJ187" i="9"/>
  <c r="AI191" i="9"/>
  <c r="AF191" i="9"/>
  <c r="AJ199" i="9"/>
  <c r="AH199" i="9"/>
  <c r="AJ203" i="9"/>
  <c r="AI207" i="9"/>
  <c r="AF207" i="9"/>
  <c r="AJ177" i="9"/>
  <c r="AI185" i="9"/>
  <c r="AF189" i="9"/>
  <c r="AH193" i="9"/>
  <c r="AI201" i="9"/>
  <c r="AF201" i="9"/>
  <c r="AF205" i="9"/>
  <c r="AJ209" i="9"/>
  <c r="AH138" i="9"/>
  <c r="AH142" i="9"/>
  <c r="AH143" i="9"/>
  <c r="AH145" i="9"/>
  <c r="AH155" i="9"/>
  <c r="AH162" i="9"/>
  <c r="AH166" i="9"/>
  <c r="AJ168" i="9"/>
  <c r="AF170" i="9"/>
  <c r="AG7" i="9"/>
  <c r="AF7" i="9"/>
  <c r="Z10" i="9"/>
  <c r="S6" i="9"/>
  <c r="T6" i="9"/>
  <c r="N172" i="9"/>
  <c r="N173" i="9"/>
  <c r="N174" i="9"/>
  <c r="N175" i="9"/>
  <c r="AI14" i="21"/>
  <c r="AH14" i="21"/>
  <c r="AG14" i="21"/>
  <c r="AF14" i="21"/>
  <c r="AE14" i="21"/>
  <c r="AD14" i="21"/>
  <c r="AC14" i="21"/>
  <c r="AB14" i="21"/>
  <c r="AA14" i="21"/>
  <c r="Z14" i="21"/>
  <c r="Y14" i="21"/>
  <c r="X14" i="21"/>
  <c r="W14" i="21"/>
  <c r="V14" i="21"/>
  <c r="U14" i="21"/>
  <c r="T14" i="21"/>
  <c r="S14" i="21"/>
  <c r="R14" i="21"/>
  <c r="Q14" i="21"/>
  <c r="P14" i="21"/>
  <c r="O14" i="21"/>
  <c r="N14" i="21"/>
  <c r="M14" i="21"/>
  <c r="L14" i="21"/>
  <c r="K14" i="21"/>
  <c r="J14" i="21"/>
  <c r="I14" i="21"/>
  <c r="H14" i="21"/>
  <c r="G14" i="21"/>
  <c r="F14" i="21"/>
  <c r="E14" i="21"/>
  <c r="D14" i="21"/>
  <c r="C14" i="21"/>
  <c r="AI13" i="21"/>
  <c r="AH13" i="21"/>
  <c r="AG13" i="21"/>
  <c r="AF13" i="21"/>
  <c r="AE13" i="21"/>
  <c r="AD13" i="21"/>
  <c r="AC13" i="21"/>
  <c r="AB13" i="21"/>
  <c r="AA13" i="21"/>
  <c r="Z13" i="21"/>
  <c r="Y13" i="21"/>
  <c r="X13" i="21"/>
  <c r="W13" i="21"/>
  <c r="V13" i="21"/>
  <c r="U13" i="21"/>
  <c r="T13" i="21"/>
  <c r="S13" i="21"/>
  <c r="R13" i="21"/>
  <c r="Q13" i="21"/>
  <c r="P13" i="21"/>
  <c r="O13" i="21"/>
  <c r="N13" i="21"/>
  <c r="M13" i="21"/>
  <c r="L13" i="21"/>
  <c r="K13" i="21"/>
  <c r="J13" i="21"/>
  <c r="I13" i="21"/>
  <c r="H13" i="21"/>
  <c r="G13" i="21"/>
  <c r="F13" i="21"/>
  <c r="E13" i="21"/>
  <c r="D13" i="21"/>
  <c r="C13" i="21"/>
  <c r="AI12" i="21"/>
  <c r="AH12" i="21"/>
  <c r="AG12" i="21"/>
  <c r="AF12" i="21"/>
  <c r="AE12" i="21"/>
  <c r="AD12" i="21"/>
  <c r="AC12" i="21"/>
  <c r="AB12" i="21"/>
  <c r="AA12" i="21"/>
  <c r="Z12" i="21"/>
  <c r="Y12" i="21"/>
  <c r="X12" i="21"/>
  <c r="W12" i="21"/>
  <c r="V12" i="21"/>
  <c r="U12" i="21"/>
  <c r="T12" i="21"/>
  <c r="S12" i="21"/>
  <c r="R12" i="21"/>
  <c r="Q12" i="21"/>
  <c r="P12" i="21"/>
  <c r="O12" i="21"/>
  <c r="N12" i="21"/>
  <c r="M12" i="21"/>
  <c r="L12" i="21"/>
  <c r="K12" i="21"/>
  <c r="J12" i="21"/>
  <c r="I12" i="21"/>
  <c r="H12" i="21"/>
  <c r="G12" i="21"/>
  <c r="F12" i="21"/>
  <c r="E12" i="21"/>
  <c r="D12" i="21"/>
  <c r="C12" i="21"/>
  <c r="AI11" i="21"/>
  <c r="AH11" i="21"/>
  <c r="AG11" i="21"/>
  <c r="AF11" i="21"/>
  <c r="AE11" i="21"/>
  <c r="AD11" i="21"/>
  <c r="AC11" i="21"/>
  <c r="AB11" i="21"/>
  <c r="AA11" i="21"/>
  <c r="Z11" i="21"/>
  <c r="Y11" i="21"/>
  <c r="X11" i="21"/>
  <c r="W11" i="21"/>
  <c r="V11" i="21"/>
  <c r="U11" i="21"/>
  <c r="T11" i="21"/>
  <c r="S11" i="21"/>
  <c r="R11" i="21"/>
  <c r="Q11" i="21"/>
  <c r="P11" i="21"/>
  <c r="O11" i="21"/>
  <c r="N11" i="21"/>
  <c r="M11" i="21"/>
  <c r="L11" i="21"/>
  <c r="K11" i="21"/>
  <c r="J11" i="21"/>
  <c r="I11" i="21"/>
  <c r="H11" i="21"/>
  <c r="G11" i="21"/>
  <c r="F11" i="21"/>
  <c r="E11" i="21"/>
  <c r="D11" i="21"/>
  <c r="C11" i="21"/>
  <c r="AI10" i="21"/>
  <c r="AH10"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E10" i="21"/>
  <c r="D10" i="21"/>
  <c r="C10" i="21"/>
  <c r="AI9" i="21"/>
  <c r="AI19" i="21" s="1"/>
  <c r="AH9" i="21"/>
  <c r="AH19" i="21" s="1"/>
  <c r="AG9" i="21"/>
  <c r="AG19" i="21" s="1"/>
  <c r="AF9" i="21"/>
  <c r="AF19" i="21" s="1"/>
  <c r="AE9" i="21"/>
  <c r="AE19" i="21"/>
  <c r="AD9" i="21"/>
  <c r="AD19" i="21"/>
  <c r="AC9" i="21"/>
  <c r="AC19" i="21"/>
  <c r="AB9" i="21"/>
  <c r="AB19" i="21" s="1"/>
  <c r="AB20" i="21" s="1"/>
  <c r="AA9" i="21"/>
  <c r="AA19" i="21"/>
  <c r="Z9" i="21"/>
  <c r="Z19" i="21"/>
  <c r="Y9" i="21"/>
  <c r="Y19" i="21"/>
  <c r="X9" i="21"/>
  <c r="X19" i="21" s="1"/>
  <c r="X20" i="21" s="1"/>
  <c r="W9" i="21"/>
  <c r="W19" i="21"/>
  <c r="V9" i="21"/>
  <c r="V19" i="21" s="1"/>
  <c r="V20" i="21" s="1"/>
  <c r="U9" i="21"/>
  <c r="U19" i="21"/>
  <c r="T9" i="21"/>
  <c r="T19" i="21" s="1"/>
  <c r="T20" i="21" s="1"/>
  <c r="S9" i="21"/>
  <c r="S19" i="21"/>
  <c r="R9" i="21"/>
  <c r="R19" i="21" s="1"/>
  <c r="R20" i="21" s="1"/>
  <c r="Q9" i="21"/>
  <c r="Q19" i="21"/>
  <c r="P9" i="21"/>
  <c r="P19" i="21" s="1"/>
  <c r="P20" i="21" s="1"/>
  <c r="O9" i="21"/>
  <c r="O19" i="21"/>
  <c r="N9" i="21"/>
  <c r="N19" i="21" s="1"/>
  <c r="M9" i="21"/>
  <c r="M19" i="21" s="1"/>
  <c r="L9" i="21"/>
  <c r="L19" i="21" s="1"/>
  <c r="K9" i="21"/>
  <c r="K19" i="21" s="1"/>
  <c r="J9" i="21"/>
  <c r="J19" i="21" s="1"/>
  <c r="I9" i="21"/>
  <c r="I19" i="21" s="1"/>
  <c r="H9" i="21"/>
  <c r="H19" i="21" s="1"/>
  <c r="G9" i="21"/>
  <c r="G19" i="21" s="1"/>
  <c r="F9" i="21"/>
  <c r="F19" i="21" s="1"/>
  <c r="E9" i="21"/>
  <c r="E19" i="21" s="1"/>
  <c r="D9" i="21"/>
  <c r="D19" i="21" s="1"/>
  <c r="C9" i="21"/>
  <c r="C19" i="21" s="1"/>
  <c r="AI8" i="21"/>
  <c r="AI18" i="21" s="1"/>
  <c r="AI20" i="21" s="1"/>
  <c r="AH8" i="21"/>
  <c r="AH18" i="21" s="1"/>
  <c r="AG8" i="21"/>
  <c r="AG18" i="21" s="1"/>
  <c r="AF8" i="21"/>
  <c r="AF18" i="21" s="1"/>
  <c r="AF20" i="21" s="1"/>
  <c r="AE8" i="21"/>
  <c r="AE18" i="21" s="1"/>
  <c r="AE20" i="21" s="1"/>
  <c r="AD8" i="21"/>
  <c r="AD18" i="21"/>
  <c r="AD20" i="21" s="1"/>
  <c r="AC8" i="21"/>
  <c r="AC18" i="21" s="1"/>
  <c r="AB8" i="21"/>
  <c r="AB18" i="21" s="1"/>
  <c r="AA8" i="21"/>
  <c r="AA18" i="21" s="1"/>
  <c r="Z8" i="21"/>
  <c r="Z18" i="21" s="1"/>
  <c r="Y8" i="21"/>
  <c r="Y18" i="21" s="1"/>
  <c r="X8" i="21"/>
  <c r="X18" i="21" s="1"/>
  <c r="W8" i="21"/>
  <c r="W18" i="21" s="1"/>
  <c r="W20" i="21"/>
  <c r="V8" i="21"/>
  <c r="U8" i="21"/>
  <c r="U18" i="21" s="1"/>
  <c r="T8" i="21"/>
  <c r="T18" i="21"/>
  <c r="S8" i="21"/>
  <c r="S18" i="21" s="1"/>
  <c r="S20" i="21" s="1"/>
  <c r="R8" i="21"/>
  <c r="R18" i="21"/>
  <c r="Q8" i="21"/>
  <c r="Q18" i="21" s="1"/>
  <c r="Q20" i="21" s="1"/>
  <c r="P8" i="21"/>
  <c r="P18" i="21" s="1"/>
  <c r="O8" i="21"/>
  <c r="O18" i="21" s="1"/>
  <c r="O20" i="21" s="1"/>
  <c r="N8" i="21"/>
  <c r="N18" i="21" s="1"/>
  <c r="N20" i="21" s="1"/>
  <c r="M8" i="21"/>
  <c r="M18" i="21" s="1"/>
  <c r="L8" i="21"/>
  <c r="L18" i="21" s="1"/>
  <c r="K8" i="21"/>
  <c r="K18" i="21" s="1"/>
  <c r="K20" i="21" s="1"/>
  <c r="J8" i="21"/>
  <c r="J18" i="21" s="1"/>
  <c r="J20" i="21" s="1"/>
  <c r="I8" i="21"/>
  <c r="I18" i="21"/>
  <c r="I20" i="21" s="1"/>
  <c r="H8" i="21"/>
  <c r="H18" i="21" s="1"/>
  <c r="G8" i="21"/>
  <c r="G18" i="21" s="1"/>
  <c r="G20" i="21" s="1"/>
  <c r="F8" i="21"/>
  <c r="F18" i="21" s="1"/>
  <c r="F20" i="21" s="1"/>
  <c r="E8" i="21"/>
  <c r="E18" i="21" s="1"/>
  <c r="E20" i="21" s="1"/>
  <c r="D8" i="21"/>
  <c r="D18" i="21" s="1"/>
  <c r="C8" i="21"/>
  <c r="C18" i="21" s="1"/>
  <c r="AI7" i="21"/>
  <c r="AH7" i="21"/>
  <c r="AG7" i="21"/>
  <c r="AF7" i="21"/>
  <c r="AE7" i="21"/>
  <c r="AD7" i="21"/>
  <c r="AC7" i="21"/>
  <c r="AB7" i="21"/>
  <c r="AA7" i="21"/>
  <c r="Z7" i="21"/>
  <c r="Y7" i="21"/>
  <c r="X7" i="21"/>
  <c r="W7" i="21"/>
  <c r="V7" i="21"/>
  <c r="U7" i="21"/>
  <c r="T7" i="21"/>
  <c r="S7" i="21"/>
  <c r="R7" i="21"/>
  <c r="Q7" i="21"/>
  <c r="P7" i="21"/>
  <c r="O7" i="21"/>
  <c r="N7" i="21"/>
  <c r="M7" i="21"/>
  <c r="L7" i="21"/>
  <c r="K7" i="21"/>
  <c r="J7" i="21"/>
  <c r="I7" i="21"/>
  <c r="H7" i="21"/>
  <c r="G7" i="21"/>
  <c r="F7" i="21"/>
  <c r="E7" i="21"/>
  <c r="D7" i="21"/>
  <c r="C7" i="21"/>
  <c r="AI6" i="21"/>
  <c r="AH6" i="21"/>
  <c r="AG6" i="21"/>
  <c r="AF6" i="21"/>
  <c r="AE6" i="21"/>
  <c r="AD6" i="21"/>
  <c r="AC6" i="21"/>
  <c r="AB6" i="21"/>
  <c r="AA6" i="21"/>
  <c r="Z6" i="21"/>
  <c r="Y6" i="21"/>
  <c r="X6" i="21"/>
  <c r="W6" i="21"/>
  <c r="V6" i="21"/>
  <c r="U6" i="21"/>
  <c r="T6" i="21"/>
  <c r="S6" i="21"/>
  <c r="R6" i="21"/>
  <c r="Q6" i="21"/>
  <c r="P6" i="21"/>
  <c r="O6" i="21"/>
  <c r="N6" i="21"/>
  <c r="M6" i="21"/>
  <c r="L6" i="21"/>
  <c r="K6" i="21"/>
  <c r="J6" i="21"/>
  <c r="I6" i="21"/>
  <c r="H6" i="21"/>
  <c r="G6" i="21"/>
  <c r="F6" i="21"/>
  <c r="E6" i="21"/>
  <c r="D6" i="21"/>
  <c r="C6" i="21"/>
  <c r="B14" i="21"/>
  <c r="B13" i="21"/>
  <c r="B12" i="21"/>
  <c r="B11" i="21"/>
  <c r="B10" i="21"/>
  <c r="B9" i="21"/>
  <c r="B8" i="21"/>
  <c r="B7" i="21"/>
  <c r="B6" i="21"/>
  <c r="B5" i="21"/>
  <c r="B4" i="21"/>
  <c r="V18" i="21"/>
  <c r="X209" i="9"/>
  <c r="W209" i="9"/>
  <c r="P209" i="9"/>
  <c r="N209" i="9"/>
  <c r="M209" i="9"/>
  <c r="L209" i="9"/>
  <c r="K209" i="9"/>
  <c r="J209" i="9"/>
  <c r="AP208" i="9"/>
  <c r="X208" i="9"/>
  <c r="W208" i="9"/>
  <c r="P208" i="9"/>
  <c r="N208" i="9"/>
  <c r="M208" i="9"/>
  <c r="L208" i="9"/>
  <c r="K208" i="9"/>
  <c r="J208" i="9"/>
  <c r="X207" i="9"/>
  <c r="W207" i="9"/>
  <c r="P207" i="9"/>
  <c r="N207" i="9"/>
  <c r="M207" i="9"/>
  <c r="L207" i="9"/>
  <c r="K207" i="9"/>
  <c r="J207" i="9"/>
  <c r="AP206" i="9"/>
  <c r="AT206" i="9" s="1"/>
  <c r="X206" i="9"/>
  <c r="W206" i="9"/>
  <c r="P206" i="9"/>
  <c r="N206" i="9"/>
  <c r="M206" i="9"/>
  <c r="L206" i="9"/>
  <c r="K206" i="9"/>
  <c r="J206" i="9"/>
  <c r="X205" i="9"/>
  <c r="W205" i="9"/>
  <c r="P205" i="9"/>
  <c r="N205" i="9"/>
  <c r="M205" i="9"/>
  <c r="L205" i="9"/>
  <c r="K205" i="9"/>
  <c r="J205" i="9"/>
  <c r="X204" i="9"/>
  <c r="W204" i="9"/>
  <c r="P204" i="9"/>
  <c r="N204" i="9"/>
  <c r="M204" i="9"/>
  <c r="L204" i="9"/>
  <c r="K204" i="9"/>
  <c r="J204" i="9"/>
  <c r="X203" i="9"/>
  <c r="W203" i="9"/>
  <c r="P203" i="9"/>
  <c r="N203" i="9"/>
  <c r="M203" i="9"/>
  <c r="L203" i="9"/>
  <c r="K203" i="9"/>
  <c r="J203" i="9"/>
  <c r="AP202" i="9"/>
  <c r="AT202" i="9" s="1"/>
  <c r="X202" i="9"/>
  <c r="W202" i="9"/>
  <c r="P202" i="9"/>
  <c r="N202" i="9"/>
  <c r="M202" i="9"/>
  <c r="L202" i="9"/>
  <c r="K202" i="9"/>
  <c r="J202" i="9"/>
  <c r="X201" i="9"/>
  <c r="W201" i="9"/>
  <c r="P201" i="9"/>
  <c r="N201" i="9"/>
  <c r="M201" i="9"/>
  <c r="L201" i="9"/>
  <c r="K201" i="9"/>
  <c r="J201" i="9"/>
  <c r="X200" i="9"/>
  <c r="W200" i="9"/>
  <c r="P200" i="9"/>
  <c r="N200" i="9"/>
  <c r="M200" i="9"/>
  <c r="L200" i="9"/>
  <c r="K200" i="9"/>
  <c r="J200" i="9"/>
  <c r="X199" i="9"/>
  <c r="W199" i="9"/>
  <c r="P199" i="9"/>
  <c r="N199" i="9"/>
  <c r="M199" i="9"/>
  <c r="L199" i="9"/>
  <c r="K199" i="9"/>
  <c r="J199" i="9"/>
  <c r="AP198" i="9"/>
  <c r="BM198" i="9" s="1"/>
  <c r="X198" i="9"/>
  <c r="W198" i="9"/>
  <c r="P198" i="9"/>
  <c r="N198" i="9"/>
  <c r="M198" i="9"/>
  <c r="L198" i="9"/>
  <c r="K198" i="9"/>
  <c r="J198" i="9"/>
  <c r="X197" i="9"/>
  <c r="W197" i="9"/>
  <c r="P197" i="9"/>
  <c r="N197" i="9"/>
  <c r="M197" i="9"/>
  <c r="L197" i="9"/>
  <c r="K197" i="9"/>
  <c r="J197" i="9"/>
  <c r="AI4" i="21"/>
  <c r="AH4" i="21"/>
  <c r="AG4" i="21"/>
  <c r="AF4" i="21"/>
  <c r="AE4" i="21"/>
  <c r="AD4" i="21"/>
  <c r="AC4" i="21"/>
  <c r="AB4" i="21"/>
  <c r="AA4" i="21"/>
  <c r="Z4" i="21"/>
  <c r="Y4" i="21"/>
  <c r="X4" i="21"/>
  <c r="W4" i="21"/>
  <c r="V4" i="21"/>
  <c r="U4" i="21"/>
  <c r="T4" i="21"/>
  <c r="S4" i="21"/>
  <c r="R4" i="21"/>
  <c r="Q4" i="21"/>
  <c r="P4" i="21"/>
  <c r="O4" i="21"/>
  <c r="N4" i="21"/>
  <c r="M4" i="21"/>
  <c r="L4" i="21"/>
  <c r="K4" i="21"/>
  <c r="J4" i="21"/>
  <c r="I4" i="21"/>
  <c r="H4" i="21"/>
  <c r="G4" i="21"/>
  <c r="F4" i="21"/>
  <c r="E4" i="21"/>
  <c r="D4" i="21"/>
  <c r="C4" i="21"/>
  <c r="AI5" i="21"/>
  <c r="AH5" i="21"/>
  <c r="AG5" i="21"/>
  <c r="AF5" i="21"/>
  <c r="AE5" i="21"/>
  <c r="AD5" i="21"/>
  <c r="AC5" i="21"/>
  <c r="AB5" i="21"/>
  <c r="AA5" i="21"/>
  <c r="Z5" i="21"/>
  <c r="Y5" i="21"/>
  <c r="X5" i="21"/>
  <c r="W5" i="21"/>
  <c r="V5" i="21"/>
  <c r="U5" i="21"/>
  <c r="S5" i="21"/>
  <c r="R5" i="21"/>
  <c r="Q5" i="21"/>
  <c r="P5" i="21"/>
  <c r="O5" i="21"/>
  <c r="N5" i="21"/>
  <c r="M5" i="21"/>
  <c r="L5" i="21"/>
  <c r="K5" i="21"/>
  <c r="J5" i="21"/>
  <c r="I5" i="21"/>
  <c r="H5" i="21"/>
  <c r="G5" i="21"/>
  <c r="F5" i="21"/>
  <c r="E5" i="21"/>
  <c r="D5" i="21"/>
  <c r="C5" i="21"/>
  <c r="AP196" i="9"/>
  <c r="AP194" i="9"/>
  <c r="AP173" i="9"/>
  <c r="AT173" i="9" s="1"/>
  <c r="AP171" i="9"/>
  <c r="AP168" i="9"/>
  <c r="AP167" i="9"/>
  <c r="AP165" i="9"/>
  <c r="AT165" i="9" s="1"/>
  <c r="AP158" i="9"/>
  <c r="AP151" i="9"/>
  <c r="AP137" i="9"/>
  <c r="AP119" i="9"/>
  <c r="AP113" i="9"/>
  <c r="AP109" i="9"/>
  <c r="AP103" i="9"/>
  <c r="AP101" i="9"/>
  <c r="AP99" i="9"/>
  <c r="AP97" i="9"/>
  <c r="AP93" i="9"/>
  <c r="AP92" i="9"/>
  <c r="AP91" i="9"/>
  <c r="AP87" i="9"/>
  <c r="AP85" i="9"/>
  <c r="AP83" i="9"/>
  <c r="AP79" i="9"/>
  <c r="AP77" i="9"/>
  <c r="AP67" i="9"/>
  <c r="AT67" i="9" s="1"/>
  <c r="AP55" i="9"/>
  <c r="BE55" i="9" s="1"/>
  <c r="X196" i="9"/>
  <c r="W196" i="9"/>
  <c r="X195" i="9"/>
  <c r="W195" i="9"/>
  <c r="X194" i="9"/>
  <c r="W194" i="9"/>
  <c r="X193" i="9"/>
  <c r="W193" i="9"/>
  <c r="X192" i="9"/>
  <c r="W192" i="9"/>
  <c r="X191" i="9"/>
  <c r="W191" i="9"/>
  <c r="X190" i="9"/>
  <c r="W190" i="9"/>
  <c r="X189" i="9"/>
  <c r="W189" i="9"/>
  <c r="X188" i="9"/>
  <c r="W188" i="9"/>
  <c r="X187" i="9"/>
  <c r="W187" i="9"/>
  <c r="X186" i="9"/>
  <c r="W186" i="9"/>
  <c r="X185" i="9"/>
  <c r="W185" i="9"/>
  <c r="X184" i="9"/>
  <c r="W184" i="9"/>
  <c r="X183" i="9"/>
  <c r="W183" i="9"/>
  <c r="X182" i="9"/>
  <c r="W182" i="9"/>
  <c r="X181" i="9"/>
  <c r="W181" i="9"/>
  <c r="X180" i="9"/>
  <c r="W180" i="9"/>
  <c r="X179" i="9"/>
  <c r="W179" i="9"/>
  <c r="X178" i="9"/>
  <c r="W178" i="9"/>
  <c r="X177" i="9"/>
  <c r="W177" i="9"/>
  <c r="X176" i="9"/>
  <c r="W176" i="9"/>
  <c r="X175" i="9"/>
  <c r="W175" i="9"/>
  <c r="X174" i="9"/>
  <c r="W174" i="9"/>
  <c r="X173" i="9"/>
  <c r="W173" i="9"/>
  <c r="X172" i="9"/>
  <c r="W172" i="9"/>
  <c r="X171" i="9"/>
  <c r="W171" i="9"/>
  <c r="X170" i="9"/>
  <c r="W170" i="9"/>
  <c r="X169" i="9"/>
  <c r="W169" i="9"/>
  <c r="X168" i="9"/>
  <c r="W168" i="9"/>
  <c r="X167" i="9"/>
  <c r="W167" i="9"/>
  <c r="X166" i="9"/>
  <c r="W166" i="9"/>
  <c r="X165" i="9"/>
  <c r="W165" i="9"/>
  <c r="X164" i="9"/>
  <c r="W164" i="9"/>
  <c r="X163" i="9"/>
  <c r="W163" i="9"/>
  <c r="X162" i="9"/>
  <c r="W162" i="9"/>
  <c r="X161" i="9"/>
  <c r="W161" i="9"/>
  <c r="X160" i="9"/>
  <c r="W160" i="9"/>
  <c r="X159" i="9"/>
  <c r="W159" i="9"/>
  <c r="X158" i="9"/>
  <c r="W158" i="9"/>
  <c r="X157" i="9"/>
  <c r="W157" i="9"/>
  <c r="X156" i="9"/>
  <c r="W156" i="9"/>
  <c r="X155" i="9"/>
  <c r="W155" i="9"/>
  <c r="X154" i="9"/>
  <c r="W154" i="9"/>
  <c r="X153" i="9"/>
  <c r="W153" i="9"/>
  <c r="X152" i="9"/>
  <c r="W152" i="9"/>
  <c r="X151" i="9"/>
  <c r="W151" i="9"/>
  <c r="X150" i="9"/>
  <c r="W150" i="9"/>
  <c r="X149" i="9"/>
  <c r="W149" i="9"/>
  <c r="X148" i="9"/>
  <c r="W148" i="9"/>
  <c r="X147" i="9"/>
  <c r="W147" i="9"/>
  <c r="X146" i="9"/>
  <c r="W146" i="9"/>
  <c r="X145" i="9"/>
  <c r="W145" i="9"/>
  <c r="X144" i="9"/>
  <c r="W144" i="9"/>
  <c r="X143" i="9"/>
  <c r="W143" i="9"/>
  <c r="X142" i="9"/>
  <c r="W142" i="9"/>
  <c r="X141" i="9"/>
  <c r="W141" i="9"/>
  <c r="X140" i="9"/>
  <c r="W140" i="9"/>
  <c r="X139" i="9"/>
  <c r="W139" i="9"/>
  <c r="X138" i="9"/>
  <c r="W138" i="9"/>
  <c r="X137" i="9"/>
  <c r="W137" i="9"/>
  <c r="X136" i="9"/>
  <c r="W136" i="9"/>
  <c r="X135" i="9"/>
  <c r="W135" i="9"/>
  <c r="X134" i="9"/>
  <c r="W134" i="9"/>
  <c r="X133" i="9"/>
  <c r="W133" i="9"/>
  <c r="X132" i="9"/>
  <c r="W132" i="9"/>
  <c r="X131" i="9"/>
  <c r="W131" i="9"/>
  <c r="X130" i="9"/>
  <c r="W130" i="9"/>
  <c r="X129" i="9"/>
  <c r="W129" i="9"/>
  <c r="X128" i="9"/>
  <c r="W128" i="9"/>
  <c r="X127" i="9"/>
  <c r="W127" i="9"/>
  <c r="X126" i="9"/>
  <c r="W126" i="9"/>
  <c r="X125" i="9"/>
  <c r="W125" i="9"/>
  <c r="X124" i="9"/>
  <c r="W124" i="9"/>
  <c r="X123" i="9"/>
  <c r="W123" i="9"/>
  <c r="X122" i="9"/>
  <c r="W122" i="9"/>
  <c r="X121" i="9"/>
  <c r="W121" i="9"/>
  <c r="X120" i="9"/>
  <c r="W120" i="9"/>
  <c r="X119" i="9"/>
  <c r="W119" i="9"/>
  <c r="X118" i="9"/>
  <c r="W118" i="9"/>
  <c r="X117" i="9"/>
  <c r="W117" i="9"/>
  <c r="X116" i="9"/>
  <c r="W116" i="9"/>
  <c r="X115" i="9"/>
  <c r="W115" i="9"/>
  <c r="X114" i="9"/>
  <c r="W114" i="9"/>
  <c r="X113" i="9"/>
  <c r="W113" i="9"/>
  <c r="X112" i="9"/>
  <c r="W112" i="9"/>
  <c r="X111" i="9"/>
  <c r="W111" i="9"/>
  <c r="X110" i="9"/>
  <c r="W110" i="9"/>
  <c r="X109" i="9"/>
  <c r="W109" i="9"/>
  <c r="X108" i="9"/>
  <c r="W108" i="9"/>
  <c r="X107" i="9"/>
  <c r="W107" i="9"/>
  <c r="X106" i="9"/>
  <c r="W106" i="9"/>
  <c r="X105" i="9"/>
  <c r="W105" i="9"/>
  <c r="X104" i="9"/>
  <c r="W104" i="9"/>
  <c r="X103"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W56" i="9"/>
  <c r="W55" i="9"/>
  <c r="W54" i="9"/>
  <c r="W53" i="9"/>
  <c r="W52" i="9"/>
  <c r="W51" i="9"/>
  <c r="W50" i="9"/>
  <c r="W49" i="9"/>
  <c r="W48" i="9"/>
  <c r="W47" i="9"/>
  <c r="W46" i="9"/>
  <c r="W45" i="9"/>
  <c r="W44" i="9"/>
  <c r="W43" i="9"/>
  <c r="W42" i="9"/>
  <c r="W41" i="9"/>
  <c r="W40" i="9"/>
  <c r="W39" i="9"/>
  <c r="W38" i="9"/>
  <c r="W37" i="9"/>
  <c r="W36" i="9"/>
  <c r="W35" i="9"/>
  <c r="W34" i="9"/>
  <c r="W33" i="9"/>
  <c r="W32" i="9"/>
  <c r="W31" i="9"/>
  <c r="W30" i="9"/>
  <c r="W29" i="9"/>
  <c r="W28" i="9"/>
  <c r="W27" i="9"/>
  <c r="W26" i="9"/>
  <c r="W25" i="9"/>
  <c r="W24" i="9"/>
  <c r="W23" i="9"/>
  <c r="W22" i="9"/>
  <c r="W21" i="9"/>
  <c r="W20" i="9"/>
  <c r="W19" i="9"/>
  <c r="W18" i="9"/>
  <c r="W17" i="9"/>
  <c r="W16" i="9"/>
  <c r="W15" i="9"/>
  <c r="W14" i="9"/>
  <c r="W13" i="9"/>
  <c r="W12" i="9"/>
  <c r="W11" i="9"/>
  <c r="P196" i="9"/>
  <c r="P195" i="9"/>
  <c r="P194" i="9"/>
  <c r="P193" i="9"/>
  <c r="P192" i="9"/>
  <c r="P191" i="9"/>
  <c r="P190" i="9"/>
  <c r="P189" i="9"/>
  <c r="P188" i="9"/>
  <c r="P187" i="9"/>
  <c r="P186" i="9"/>
  <c r="P185" i="9"/>
  <c r="P184" i="9"/>
  <c r="P183" i="9"/>
  <c r="P182" i="9"/>
  <c r="P181" i="9"/>
  <c r="P180" i="9"/>
  <c r="P179" i="9"/>
  <c r="P178" i="9"/>
  <c r="P177" i="9"/>
  <c r="P176" i="9"/>
  <c r="P175" i="9"/>
  <c r="P174" i="9"/>
  <c r="P173" i="9"/>
  <c r="P172" i="9"/>
  <c r="P171" i="9"/>
  <c r="P170" i="9"/>
  <c r="P169" i="9"/>
  <c r="P168" i="9"/>
  <c r="P167" i="9"/>
  <c r="P166" i="9"/>
  <c r="P165" i="9"/>
  <c r="P164" i="9"/>
  <c r="P163" i="9"/>
  <c r="P162" i="9"/>
  <c r="P161" i="9"/>
  <c r="P160" i="9"/>
  <c r="P159" i="9"/>
  <c r="P158" i="9"/>
  <c r="P157" i="9"/>
  <c r="P156" i="9"/>
  <c r="P155" i="9"/>
  <c r="P154" i="9"/>
  <c r="P153" i="9"/>
  <c r="P152" i="9"/>
  <c r="P151" i="9"/>
  <c r="P150" i="9"/>
  <c r="P149" i="9"/>
  <c r="P148" i="9"/>
  <c r="P147" i="9"/>
  <c r="P146" i="9"/>
  <c r="P145" i="9"/>
  <c r="P144" i="9"/>
  <c r="P143" i="9"/>
  <c r="P142" i="9"/>
  <c r="P141" i="9"/>
  <c r="P140" i="9"/>
  <c r="P139" i="9"/>
  <c r="P138" i="9"/>
  <c r="P137" i="9"/>
  <c r="P136" i="9"/>
  <c r="P135" i="9"/>
  <c r="P134" i="9"/>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X45" i="9" s="1"/>
  <c r="P44" i="9"/>
  <c r="X44" i="9" s="1"/>
  <c r="P43" i="9"/>
  <c r="X43" i="9" s="1"/>
  <c r="P42" i="9"/>
  <c r="P41" i="9"/>
  <c r="X41" i="9" s="1"/>
  <c r="P40" i="9"/>
  <c r="X40" i="9" s="1"/>
  <c r="P39" i="9"/>
  <c r="X39" i="9" s="1"/>
  <c r="P38" i="9"/>
  <c r="P37" i="9"/>
  <c r="X37" i="9" s="1"/>
  <c r="P36" i="9"/>
  <c r="P35" i="9"/>
  <c r="X35" i="9" s="1"/>
  <c r="P34" i="9"/>
  <c r="P33" i="9"/>
  <c r="P32" i="9"/>
  <c r="X32" i="9" s="1"/>
  <c r="P31" i="9"/>
  <c r="X31" i="9" s="1"/>
  <c r="P30" i="9"/>
  <c r="X30" i="9" s="1"/>
  <c r="P29" i="9"/>
  <c r="P28" i="9"/>
  <c r="P27" i="9"/>
  <c r="X27" i="9" s="1"/>
  <c r="P26" i="9"/>
  <c r="P25" i="9"/>
  <c r="X25" i="9" s="1"/>
  <c r="P24" i="9"/>
  <c r="X24" i="9" s="1"/>
  <c r="P23" i="9"/>
  <c r="X23" i="9" s="1"/>
  <c r="P22" i="9"/>
  <c r="P21" i="9"/>
  <c r="X21" i="9" s="1"/>
  <c r="P20" i="9"/>
  <c r="X20" i="9" s="1"/>
  <c r="P19" i="9"/>
  <c r="X19" i="9" s="1"/>
  <c r="P18" i="9"/>
  <c r="P17" i="9"/>
  <c r="P16" i="9"/>
  <c r="X16" i="9" s="1"/>
  <c r="P15" i="9"/>
  <c r="X15" i="9" s="1"/>
  <c r="P14" i="9"/>
  <c r="X14" i="9" s="1"/>
  <c r="P13" i="9"/>
  <c r="X13" i="9" s="1"/>
  <c r="P12" i="9"/>
  <c r="X12" i="9" s="1"/>
  <c r="P11" i="9"/>
  <c r="M196" i="9"/>
  <c r="L196" i="9"/>
  <c r="K196" i="9"/>
  <c r="J196" i="9"/>
  <c r="M195" i="9"/>
  <c r="L195" i="9"/>
  <c r="K195" i="9"/>
  <c r="J195" i="9"/>
  <c r="M194" i="9"/>
  <c r="L194" i="9"/>
  <c r="K194" i="9"/>
  <c r="J194" i="9"/>
  <c r="M193" i="9"/>
  <c r="L193" i="9"/>
  <c r="K193" i="9"/>
  <c r="J193" i="9"/>
  <c r="M192" i="9"/>
  <c r="L192" i="9"/>
  <c r="K192" i="9"/>
  <c r="J192" i="9"/>
  <c r="M191" i="9"/>
  <c r="L191" i="9"/>
  <c r="K191" i="9"/>
  <c r="J191" i="9"/>
  <c r="M190" i="9"/>
  <c r="L190" i="9"/>
  <c r="K190" i="9"/>
  <c r="J190" i="9"/>
  <c r="M189" i="9"/>
  <c r="L189" i="9"/>
  <c r="K189" i="9"/>
  <c r="J189" i="9"/>
  <c r="M188" i="9"/>
  <c r="L188" i="9"/>
  <c r="K188" i="9"/>
  <c r="J188" i="9"/>
  <c r="M187" i="9"/>
  <c r="L187" i="9"/>
  <c r="K187" i="9"/>
  <c r="J187" i="9"/>
  <c r="M186" i="9"/>
  <c r="L186" i="9"/>
  <c r="K186" i="9"/>
  <c r="J186" i="9"/>
  <c r="M185" i="9"/>
  <c r="L185" i="9"/>
  <c r="K185" i="9"/>
  <c r="J185" i="9"/>
  <c r="M184" i="9"/>
  <c r="L184" i="9"/>
  <c r="K184" i="9"/>
  <c r="J184" i="9"/>
  <c r="M183" i="9"/>
  <c r="L183" i="9"/>
  <c r="K183" i="9"/>
  <c r="J183" i="9"/>
  <c r="M182" i="9"/>
  <c r="L182" i="9"/>
  <c r="K182" i="9"/>
  <c r="J182" i="9"/>
  <c r="M181" i="9"/>
  <c r="L181" i="9"/>
  <c r="K181" i="9"/>
  <c r="J181" i="9"/>
  <c r="M180" i="9"/>
  <c r="L180" i="9"/>
  <c r="K180" i="9"/>
  <c r="J180" i="9"/>
  <c r="M179" i="9"/>
  <c r="L179" i="9"/>
  <c r="K179" i="9"/>
  <c r="J179" i="9"/>
  <c r="M178" i="9"/>
  <c r="L178" i="9"/>
  <c r="K178" i="9"/>
  <c r="J178" i="9"/>
  <c r="M177" i="9"/>
  <c r="L177" i="9"/>
  <c r="K177" i="9"/>
  <c r="J177" i="9"/>
  <c r="M176" i="9"/>
  <c r="L176" i="9"/>
  <c r="K176" i="9"/>
  <c r="J176" i="9"/>
  <c r="M175" i="9"/>
  <c r="L175" i="9"/>
  <c r="K175" i="9"/>
  <c r="J175" i="9"/>
  <c r="M174" i="9"/>
  <c r="L174" i="9"/>
  <c r="K174" i="9"/>
  <c r="J174" i="9"/>
  <c r="M173" i="9"/>
  <c r="L173" i="9"/>
  <c r="K173" i="9"/>
  <c r="J173" i="9"/>
  <c r="M172" i="9"/>
  <c r="L172" i="9"/>
  <c r="K172" i="9"/>
  <c r="J172" i="9"/>
  <c r="M171" i="9"/>
  <c r="L171" i="9"/>
  <c r="K171" i="9"/>
  <c r="J171" i="9"/>
  <c r="M170" i="9"/>
  <c r="L170" i="9"/>
  <c r="K170" i="9"/>
  <c r="J170" i="9"/>
  <c r="M169" i="9"/>
  <c r="L169" i="9"/>
  <c r="K169" i="9"/>
  <c r="J169" i="9"/>
  <c r="M168" i="9"/>
  <c r="L168" i="9"/>
  <c r="K168" i="9"/>
  <c r="J168" i="9"/>
  <c r="M167" i="9"/>
  <c r="L167" i="9"/>
  <c r="K167" i="9"/>
  <c r="J167" i="9"/>
  <c r="M166" i="9"/>
  <c r="L166" i="9"/>
  <c r="K166" i="9"/>
  <c r="J166" i="9"/>
  <c r="M165" i="9"/>
  <c r="L165" i="9"/>
  <c r="K165" i="9"/>
  <c r="J165" i="9"/>
  <c r="M164" i="9"/>
  <c r="L164" i="9"/>
  <c r="K164" i="9"/>
  <c r="M163" i="9"/>
  <c r="L163" i="9"/>
  <c r="K163" i="9"/>
  <c r="M162" i="9"/>
  <c r="L162" i="9"/>
  <c r="K162" i="9"/>
  <c r="M161" i="9"/>
  <c r="L161" i="9"/>
  <c r="K161" i="9"/>
  <c r="M160" i="9"/>
  <c r="L160" i="9"/>
  <c r="K160" i="9"/>
  <c r="M159" i="9"/>
  <c r="L159" i="9"/>
  <c r="K159" i="9"/>
  <c r="M158" i="9"/>
  <c r="L158" i="9"/>
  <c r="K158" i="9"/>
  <c r="M157" i="9"/>
  <c r="L157" i="9"/>
  <c r="K157" i="9"/>
  <c r="M156" i="9"/>
  <c r="L156" i="9"/>
  <c r="K156" i="9"/>
  <c r="M155" i="9"/>
  <c r="L155" i="9"/>
  <c r="K155" i="9"/>
  <c r="M154" i="9"/>
  <c r="L154" i="9"/>
  <c r="K154" i="9"/>
  <c r="M153" i="9"/>
  <c r="L153" i="9"/>
  <c r="K153" i="9"/>
  <c r="M152" i="9"/>
  <c r="L152" i="9"/>
  <c r="K152" i="9"/>
  <c r="M151" i="9"/>
  <c r="L151" i="9"/>
  <c r="K151" i="9"/>
  <c r="M150" i="9"/>
  <c r="L150" i="9"/>
  <c r="K150" i="9"/>
  <c r="M149" i="9"/>
  <c r="L149" i="9"/>
  <c r="K149" i="9"/>
  <c r="M148" i="9"/>
  <c r="L148" i="9"/>
  <c r="K148" i="9"/>
  <c r="M147" i="9"/>
  <c r="L147" i="9"/>
  <c r="K147" i="9"/>
  <c r="M146" i="9"/>
  <c r="L146" i="9"/>
  <c r="K146" i="9"/>
  <c r="M145" i="9"/>
  <c r="L145" i="9"/>
  <c r="K145" i="9"/>
  <c r="M144" i="9"/>
  <c r="L144" i="9"/>
  <c r="K144" i="9"/>
  <c r="M143" i="9"/>
  <c r="L143" i="9"/>
  <c r="K143" i="9"/>
  <c r="M142" i="9"/>
  <c r="L142" i="9"/>
  <c r="K142" i="9"/>
  <c r="M141" i="9"/>
  <c r="L141" i="9"/>
  <c r="K141" i="9"/>
  <c r="M140" i="9"/>
  <c r="L140" i="9"/>
  <c r="K140" i="9"/>
  <c r="M139" i="9"/>
  <c r="L139" i="9"/>
  <c r="K139" i="9"/>
  <c r="M138" i="9"/>
  <c r="L138" i="9"/>
  <c r="K138" i="9"/>
  <c r="M137" i="9"/>
  <c r="L137" i="9"/>
  <c r="K137" i="9"/>
  <c r="M136" i="9"/>
  <c r="L136" i="9"/>
  <c r="K136" i="9"/>
  <c r="M135" i="9"/>
  <c r="L135" i="9"/>
  <c r="K135" i="9"/>
  <c r="M134" i="9"/>
  <c r="L134" i="9"/>
  <c r="K134" i="9"/>
  <c r="M133" i="9"/>
  <c r="L133" i="9"/>
  <c r="K133" i="9"/>
  <c r="M132" i="9"/>
  <c r="L132" i="9"/>
  <c r="K132" i="9"/>
  <c r="M131" i="9"/>
  <c r="L131" i="9"/>
  <c r="K131" i="9"/>
  <c r="M130" i="9"/>
  <c r="L130" i="9"/>
  <c r="K130" i="9"/>
  <c r="M129" i="9"/>
  <c r="L129" i="9"/>
  <c r="K129" i="9"/>
  <c r="M128" i="9"/>
  <c r="L128" i="9"/>
  <c r="K128" i="9"/>
  <c r="M127" i="9"/>
  <c r="L127" i="9"/>
  <c r="K127" i="9"/>
  <c r="M126" i="9"/>
  <c r="L126" i="9"/>
  <c r="K126" i="9"/>
  <c r="M125" i="9"/>
  <c r="L125" i="9"/>
  <c r="K125" i="9"/>
  <c r="M124" i="9"/>
  <c r="L124" i="9"/>
  <c r="K124" i="9"/>
  <c r="M123" i="9"/>
  <c r="L123" i="9"/>
  <c r="K123" i="9"/>
  <c r="M122" i="9"/>
  <c r="L122" i="9"/>
  <c r="K122" i="9"/>
  <c r="M121" i="9"/>
  <c r="L121" i="9"/>
  <c r="K121" i="9"/>
  <c r="M120" i="9"/>
  <c r="L120" i="9"/>
  <c r="K120" i="9"/>
  <c r="M119" i="9"/>
  <c r="L119" i="9"/>
  <c r="K119" i="9"/>
  <c r="M118" i="9"/>
  <c r="L118" i="9"/>
  <c r="K118" i="9"/>
  <c r="M117" i="9"/>
  <c r="L117" i="9"/>
  <c r="K117" i="9"/>
  <c r="M116" i="9"/>
  <c r="L116" i="9"/>
  <c r="K116" i="9"/>
  <c r="M115" i="9"/>
  <c r="L115" i="9"/>
  <c r="K115" i="9"/>
  <c r="M114" i="9"/>
  <c r="L114" i="9"/>
  <c r="K114" i="9"/>
  <c r="M113" i="9"/>
  <c r="L113" i="9"/>
  <c r="K113" i="9"/>
  <c r="M112" i="9"/>
  <c r="L112" i="9"/>
  <c r="K112" i="9"/>
  <c r="M111" i="9"/>
  <c r="L111" i="9"/>
  <c r="K111" i="9"/>
  <c r="M110" i="9"/>
  <c r="L110" i="9"/>
  <c r="K110" i="9"/>
  <c r="M109" i="9"/>
  <c r="L109" i="9"/>
  <c r="K109" i="9"/>
  <c r="M108" i="9"/>
  <c r="L108" i="9"/>
  <c r="K108" i="9"/>
  <c r="M107" i="9"/>
  <c r="L107" i="9"/>
  <c r="K107" i="9"/>
  <c r="M106" i="9"/>
  <c r="L106" i="9"/>
  <c r="K106" i="9"/>
  <c r="M105" i="9"/>
  <c r="L105" i="9"/>
  <c r="K105" i="9"/>
  <c r="M104" i="9"/>
  <c r="L104" i="9"/>
  <c r="K104" i="9"/>
  <c r="M103" i="9"/>
  <c r="L103" i="9"/>
  <c r="K103" i="9"/>
  <c r="M102" i="9"/>
  <c r="L102" i="9"/>
  <c r="K102" i="9"/>
  <c r="M101" i="9"/>
  <c r="L101" i="9"/>
  <c r="K101" i="9"/>
  <c r="M100" i="9"/>
  <c r="L100" i="9"/>
  <c r="K100" i="9"/>
  <c r="M99" i="9"/>
  <c r="L99" i="9"/>
  <c r="K99" i="9"/>
  <c r="M98" i="9"/>
  <c r="L98" i="9"/>
  <c r="K98" i="9"/>
  <c r="M97" i="9"/>
  <c r="L97" i="9"/>
  <c r="K97" i="9"/>
  <c r="M96" i="9"/>
  <c r="L96" i="9"/>
  <c r="K96" i="9"/>
  <c r="M95" i="9"/>
  <c r="L95" i="9"/>
  <c r="K95" i="9"/>
  <c r="M94" i="9"/>
  <c r="L94" i="9"/>
  <c r="K94" i="9"/>
  <c r="M93" i="9"/>
  <c r="L93" i="9"/>
  <c r="K93" i="9"/>
  <c r="M92" i="9"/>
  <c r="L92" i="9"/>
  <c r="K92" i="9"/>
  <c r="M91" i="9"/>
  <c r="L91" i="9"/>
  <c r="K91" i="9"/>
  <c r="M90" i="9"/>
  <c r="L90" i="9"/>
  <c r="K90" i="9"/>
  <c r="M89" i="9"/>
  <c r="L89" i="9"/>
  <c r="K89" i="9"/>
  <c r="M88" i="9"/>
  <c r="L88" i="9"/>
  <c r="K88" i="9"/>
  <c r="M87" i="9"/>
  <c r="L87" i="9"/>
  <c r="K87" i="9"/>
  <c r="M86" i="9"/>
  <c r="L86" i="9"/>
  <c r="K86" i="9"/>
  <c r="M85" i="9"/>
  <c r="L85" i="9"/>
  <c r="K85" i="9"/>
  <c r="M84" i="9"/>
  <c r="L84" i="9"/>
  <c r="K84" i="9"/>
  <c r="M83" i="9"/>
  <c r="L83" i="9"/>
  <c r="K83" i="9"/>
  <c r="M82" i="9"/>
  <c r="L82" i="9"/>
  <c r="K82" i="9"/>
  <c r="M81" i="9"/>
  <c r="L81" i="9"/>
  <c r="K81" i="9"/>
  <c r="M80" i="9"/>
  <c r="L80" i="9"/>
  <c r="K80" i="9"/>
  <c r="M79" i="9"/>
  <c r="L79" i="9"/>
  <c r="K79" i="9"/>
  <c r="M78" i="9"/>
  <c r="L78" i="9"/>
  <c r="K78" i="9"/>
  <c r="M77" i="9"/>
  <c r="L77" i="9"/>
  <c r="K77" i="9"/>
  <c r="M76" i="9"/>
  <c r="L76" i="9"/>
  <c r="K76" i="9"/>
  <c r="M75" i="9"/>
  <c r="L75" i="9"/>
  <c r="K75" i="9"/>
  <c r="M74" i="9"/>
  <c r="L74" i="9"/>
  <c r="K74" i="9"/>
  <c r="M73" i="9"/>
  <c r="L73" i="9"/>
  <c r="K73" i="9"/>
  <c r="M72" i="9"/>
  <c r="L72" i="9"/>
  <c r="K72" i="9"/>
  <c r="M71" i="9"/>
  <c r="L71" i="9"/>
  <c r="K71" i="9"/>
  <c r="M70" i="9"/>
  <c r="L70" i="9"/>
  <c r="K70" i="9"/>
  <c r="M69" i="9"/>
  <c r="L69" i="9"/>
  <c r="K69" i="9"/>
  <c r="M68" i="9"/>
  <c r="L68" i="9"/>
  <c r="K68" i="9"/>
  <c r="M67" i="9"/>
  <c r="L67" i="9"/>
  <c r="K67" i="9"/>
  <c r="M66" i="9"/>
  <c r="L66" i="9"/>
  <c r="K66" i="9"/>
  <c r="M65" i="9"/>
  <c r="L65" i="9"/>
  <c r="K65" i="9"/>
  <c r="M64" i="9"/>
  <c r="L64" i="9"/>
  <c r="K64" i="9"/>
  <c r="M63" i="9"/>
  <c r="L63" i="9"/>
  <c r="K63" i="9"/>
  <c r="M62" i="9"/>
  <c r="L62" i="9"/>
  <c r="K62" i="9"/>
  <c r="M61" i="9"/>
  <c r="L61" i="9"/>
  <c r="K61" i="9"/>
  <c r="M60" i="9"/>
  <c r="L60" i="9"/>
  <c r="K60" i="9"/>
  <c r="M59" i="9"/>
  <c r="L59" i="9"/>
  <c r="K59" i="9"/>
  <c r="M58" i="9"/>
  <c r="L58" i="9"/>
  <c r="K58" i="9"/>
  <c r="M57" i="9"/>
  <c r="L57" i="9"/>
  <c r="K57" i="9"/>
  <c r="M56" i="9"/>
  <c r="L56" i="9"/>
  <c r="K56" i="9"/>
  <c r="M55" i="9"/>
  <c r="L55" i="9"/>
  <c r="K55" i="9"/>
  <c r="M54" i="9"/>
  <c r="L54" i="9"/>
  <c r="K54" i="9"/>
  <c r="M53" i="9"/>
  <c r="L53" i="9"/>
  <c r="K53" i="9"/>
  <c r="M52" i="9"/>
  <c r="L52" i="9"/>
  <c r="K52" i="9"/>
  <c r="M51" i="9"/>
  <c r="L51" i="9"/>
  <c r="K51" i="9"/>
  <c r="M50" i="9"/>
  <c r="L50" i="9"/>
  <c r="K50" i="9"/>
  <c r="M49" i="9"/>
  <c r="L49" i="9"/>
  <c r="K49" i="9"/>
  <c r="M48" i="9"/>
  <c r="L48" i="9"/>
  <c r="K48" i="9"/>
  <c r="M47" i="9"/>
  <c r="L47" i="9"/>
  <c r="K47" i="9"/>
  <c r="M46" i="9"/>
  <c r="L46" i="9"/>
  <c r="K46" i="9"/>
  <c r="M45" i="9"/>
  <c r="L45" i="9"/>
  <c r="K45" i="9"/>
  <c r="M44" i="9"/>
  <c r="L44" i="9"/>
  <c r="K44" i="9"/>
  <c r="M43" i="9"/>
  <c r="L43" i="9"/>
  <c r="K43" i="9"/>
  <c r="M42" i="9"/>
  <c r="L42" i="9"/>
  <c r="K42" i="9"/>
  <c r="M41" i="9"/>
  <c r="L41" i="9"/>
  <c r="K41" i="9"/>
  <c r="M40" i="9"/>
  <c r="L40" i="9"/>
  <c r="K40" i="9"/>
  <c r="M39" i="9"/>
  <c r="L39" i="9"/>
  <c r="K39" i="9"/>
  <c r="M38" i="9"/>
  <c r="L38" i="9"/>
  <c r="K38" i="9"/>
  <c r="M37" i="9"/>
  <c r="L37" i="9"/>
  <c r="K37" i="9"/>
  <c r="M36" i="9"/>
  <c r="L36" i="9"/>
  <c r="K36" i="9"/>
  <c r="M35" i="9"/>
  <c r="L35" i="9"/>
  <c r="K35" i="9"/>
  <c r="M34" i="9"/>
  <c r="L34" i="9"/>
  <c r="K34" i="9"/>
  <c r="M33" i="9"/>
  <c r="L33" i="9"/>
  <c r="K33" i="9"/>
  <c r="M32" i="9"/>
  <c r="L32" i="9"/>
  <c r="K32" i="9"/>
  <c r="M31" i="9"/>
  <c r="L31" i="9"/>
  <c r="K31" i="9"/>
  <c r="M30" i="9"/>
  <c r="L30" i="9"/>
  <c r="K30" i="9"/>
  <c r="M29" i="9"/>
  <c r="L29" i="9"/>
  <c r="K29" i="9"/>
  <c r="M28" i="9"/>
  <c r="L28" i="9"/>
  <c r="K28" i="9"/>
  <c r="M27" i="9"/>
  <c r="L27" i="9"/>
  <c r="K27" i="9"/>
  <c r="M26" i="9"/>
  <c r="L26" i="9"/>
  <c r="K26" i="9"/>
  <c r="M25" i="9"/>
  <c r="L25" i="9"/>
  <c r="K25" i="9"/>
  <c r="M24" i="9"/>
  <c r="L24" i="9"/>
  <c r="K24" i="9"/>
  <c r="M23" i="9"/>
  <c r="L23" i="9"/>
  <c r="K23" i="9"/>
  <c r="M22" i="9"/>
  <c r="L22" i="9"/>
  <c r="K22" i="9"/>
  <c r="M21" i="9"/>
  <c r="L21" i="9"/>
  <c r="K21" i="9"/>
  <c r="M20" i="9"/>
  <c r="L20" i="9"/>
  <c r="K20" i="9"/>
  <c r="M19" i="9"/>
  <c r="L19" i="9"/>
  <c r="K19" i="9"/>
  <c r="M18" i="9"/>
  <c r="L18" i="9"/>
  <c r="K18" i="9"/>
  <c r="M17" i="9"/>
  <c r="L17" i="9"/>
  <c r="K17" i="9"/>
  <c r="M16" i="9"/>
  <c r="L16" i="9"/>
  <c r="K16" i="9"/>
  <c r="M15" i="9"/>
  <c r="L15" i="9"/>
  <c r="K15" i="9"/>
  <c r="M14" i="9"/>
  <c r="L14" i="9"/>
  <c r="K14" i="9"/>
  <c r="M13" i="9"/>
  <c r="L13" i="9"/>
  <c r="K13" i="9"/>
  <c r="M12" i="9"/>
  <c r="L12" i="9"/>
  <c r="K12" i="9"/>
  <c r="K11" i="9"/>
  <c r="L11" i="9"/>
  <c r="M11" i="9"/>
  <c r="N176" i="9"/>
  <c r="N177" i="9"/>
  <c r="N178" i="9"/>
  <c r="N179" i="9"/>
  <c r="N180" i="9"/>
  <c r="N181" i="9"/>
  <c r="N182" i="9"/>
  <c r="N183" i="9"/>
  <c r="N184" i="9"/>
  <c r="N185" i="9"/>
  <c r="N186" i="9"/>
  <c r="N187" i="9"/>
  <c r="N188" i="9"/>
  <c r="N189" i="9"/>
  <c r="N190" i="9"/>
  <c r="N191" i="9"/>
  <c r="N192" i="9"/>
  <c r="N193" i="9"/>
  <c r="N194" i="9"/>
  <c r="N195" i="9"/>
  <c r="N196" i="9"/>
  <c r="P10" i="9"/>
  <c r="X10" i="9" s="1"/>
  <c r="M10" i="9"/>
  <c r="L10" i="9"/>
  <c r="K10" i="9"/>
  <c r="AB10" i="9"/>
  <c r="AA10" i="9"/>
  <c r="V6" i="9"/>
  <c r="U6" i="9"/>
  <c r="R6" i="9"/>
  <c r="Q6" i="9"/>
  <c r="C6" i="9"/>
  <c r="X42" i="9"/>
  <c r="X46" i="9"/>
  <c r="X47" i="9"/>
  <c r="X48" i="9"/>
  <c r="X49" i="9"/>
  <c r="X50" i="9"/>
  <c r="X51" i="9"/>
  <c r="X52" i="9"/>
  <c r="X53" i="9"/>
  <c r="X54" i="9"/>
  <c r="X55" i="9"/>
  <c r="X56" i="9"/>
  <c r="X57" i="9"/>
  <c r="X58" i="9"/>
  <c r="X59" i="9"/>
  <c r="X60" i="9"/>
  <c r="X61" i="9"/>
  <c r="X62" i="9"/>
  <c r="X63" i="9"/>
  <c r="X64" i="9"/>
  <c r="X65" i="9"/>
  <c r="X66" i="9"/>
  <c r="X67" i="9"/>
  <c r="X68" i="9"/>
  <c r="X69" i="9"/>
  <c r="X70" i="9"/>
  <c r="X71" i="9"/>
  <c r="X72" i="9"/>
  <c r="X73" i="9"/>
  <c r="X74" i="9"/>
  <c r="X75" i="9"/>
  <c r="X76" i="9"/>
  <c r="X77" i="9"/>
  <c r="X78" i="9"/>
  <c r="X79" i="9"/>
  <c r="X80" i="9"/>
  <c r="X81" i="9"/>
  <c r="X82" i="9"/>
  <c r="X83" i="9"/>
  <c r="X84" i="9"/>
  <c r="X85" i="9"/>
  <c r="X86" i="9"/>
  <c r="X87" i="9"/>
  <c r="X88" i="9"/>
  <c r="X89" i="9"/>
  <c r="X90" i="9"/>
  <c r="X91" i="9"/>
  <c r="X92" i="9"/>
  <c r="X93" i="9"/>
  <c r="X94" i="9"/>
  <c r="X95" i="9"/>
  <c r="X96" i="9"/>
  <c r="X97" i="9"/>
  <c r="X98" i="9"/>
  <c r="X99" i="9"/>
  <c r="X100" i="9"/>
  <c r="X101" i="9"/>
  <c r="X102" i="9"/>
  <c r="AW79" i="9"/>
  <c r="BM83" i="9"/>
  <c r="BM131" i="9"/>
  <c r="BN147" i="9"/>
  <c r="AX167" i="9"/>
  <c r="AX175" i="9"/>
  <c r="BN195" i="9"/>
  <c r="AW118" i="9"/>
  <c r="BF122" i="9"/>
  <c r="BN122" i="9"/>
  <c r="AX138" i="9"/>
  <c r="BF138" i="9"/>
  <c r="BM142" i="9"/>
  <c r="AW150" i="9"/>
  <c r="BN150" i="9"/>
  <c r="BN154" i="9"/>
  <c r="BF154" i="9"/>
  <c r="AW178" i="9"/>
  <c r="BF178" i="9"/>
  <c r="AX182" i="9"/>
  <c r="BF182" i="9"/>
  <c r="AX186" i="9"/>
  <c r="BN186" i="9"/>
  <c r="BM186" i="9"/>
  <c r="AX190" i="9"/>
  <c r="AW136" i="9"/>
  <c r="AX160" i="9"/>
  <c r="AX169" i="9"/>
  <c r="BO126" i="9"/>
  <c r="BO138" i="9"/>
  <c r="BO142" i="9"/>
  <c r="BO150" i="9"/>
  <c r="BO154" i="9"/>
  <c r="BO174" i="9"/>
  <c r="BO186" i="9"/>
  <c r="BE132" i="9"/>
  <c r="BC160" i="9"/>
  <c r="BE169" i="9"/>
  <c r="BE177" i="9"/>
  <c r="BE86" i="9"/>
  <c r="BB90" i="9"/>
  <c r="BE122" i="9"/>
  <c r="BC122" i="9"/>
  <c r="BA122" i="9"/>
  <c r="BC126" i="9"/>
  <c r="BB126" i="9"/>
  <c r="BC130" i="9"/>
  <c r="BE138" i="9"/>
  <c r="BC138" i="9"/>
  <c r="BA138" i="9"/>
  <c r="BB138" i="9"/>
  <c r="BE142" i="9"/>
  <c r="BC142" i="9"/>
  <c r="BA142" i="9"/>
  <c r="BB142" i="9"/>
  <c r="BA146" i="9"/>
  <c r="BE150" i="9"/>
  <c r="BC150" i="9"/>
  <c r="BB150" i="9"/>
  <c r="BA150" i="9"/>
  <c r="BE154" i="9"/>
  <c r="BA154" i="9"/>
  <c r="BE166" i="9"/>
  <c r="BE174" i="9"/>
  <c r="BE178" i="9"/>
  <c r="BA178" i="9"/>
  <c r="BE182" i="9"/>
  <c r="BC182" i="9"/>
  <c r="BB182" i="9"/>
  <c r="BA182" i="9"/>
  <c r="BE186" i="9"/>
  <c r="BC186" i="9"/>
  <c r="BB186" i="9"/>
  <c r="BA186" i="9"/>
  <c r="BE190" i="9"/>
  <c r="BC190" i="9"/>
  <c r="BB190" i="9"/>
  <c r="BA190" i="9"/>
  <c r="BE89" i="9"/>
  <c r="BA91" i="9"/>
  <c r="BB103" i="9"/>
  <c r="BE107" i="9"/>
  <c r="BE115" i="9"/>
  <c r="BB131" i="9"/>
  <c r="BE139" i="9"/>
  <c r="BC143" i="9"/>
  <c r="BA163" i="9"/>
  <c r="BA167" i="9"/>
  <c r="BE175" i="9"/>
  <c r="BA175" i="9"/>
  <c r="BA195" i="9"/>
  <c r="O6" i="9"/>
  <c r="AV100" i="9"/>
  <c r="AS108" i="9"/>
  <c r="BA116" i="9"/>
  <c r="AS124" i="9"/>
  <c r="AU132" i="9"/>
  <c r="AS132" i="9"/>
  <c r="BB132" i="9"/>
  <c r="AU140" i="9"/>
  <c r="BO156" i="9"/>
  <c r="BA156" i="9"/>
  <c r="AS196" i="9"/>
  <c r="BA68" i="9"/>
  <c r="BM116" i="9"/>
  <c r="AG147" i="9"/>
  <c r="AJ176" i="9"/>
  <c r="AJ184" i="9"/>
  <c r="AH192" i="9"/>
  <c r="AF200" i="9"/>
  <c r="AJ204" i="9"/>
  <c r="AR129" i="9"/>
  <c r="AR157" i="9"/>
  <c r="AR169" i="9"/>
  <c r="AR177" i="9"/>
  <c r="AR183" i="9"/>
  <c r="AR199" i="9"/>
  <c r="C17" i="21"/>
  <c r="BO48" i="9"/>
  <c r="AU112" i="9"/>
  <c r="AV112" i="9"/>
  <c r="AV120" i="9"/>
  <c r="AX120" i="9"/>
  <c r="BF136" i="9"/>
  <c r="BN136" i="9"/>
  <c r="BO152" i="9"/>
  <c r="AS160" i="9"/>
  <c r="BN160" i="9"/>
  <c r="BB160" i="9"/>
  <c r="AA20" i="21"/>
  <c r="BE196" i="9"/>
  <c r="BO136" i="9"/>
  <c r="AV197" i="9"/>
  <c r="AV199" i="9"/>
  <c r="BF201" i="9"/>
  <c r="BB203" i="9"/>
  <c r="BC207" i="9"/>
  <c r="AK81" i="9"/>
  <c r="AJ85" i="9"/>
  <c r="AK95" i="9"/>
  <c r="AI95" i="9"/>
  <c r="AI102" i="9"/>
  <c r="AF102" i="9"/>
  <c r="AG102" i="9"/>
  <c r="AH102" i="9"/>
  <c r="AK102" i="9"/>
  <c r="AJ102" i="9"/>
  <c r="AH133" i="9"/>
  <c r="H20" i="21"/>
  <c r="AF135" i="9"/>
  <c r="AJ135" i="9"/>
  <c r="AH135" i="9"/>
  <c r="AI135" i="9"/>
  <c r="AG135" i="9"/>
  <c r="AJ142" i="9"/>
  <c r="AI142" i="9"/>
  <c r="AF142" i="9"/>
  <c r="AG142" i="9"/>
  <c r="AV73" i="9"/>
  <c r="AV89" i="9"/>
  <c r="AV105" i="9"/>
  <c r="AU117" i="9"/>
  <c r="AS149" i="9"/>
  <c r="AS169" i="9"/>
  <c r="AU177" i="9"/>
  <c r="AI62" i="9"/>
  <c r="AI160" i="9"/>
  <c r="AJ166" i="9"/>
  <c r="AI166" i="9"/>
  <c r="AJ170" i="9"/>
  <c r="AK173" i="9"/>
  <c r="AH173" i="9"/>
  <c r="AH177" i="9"/>
  <c r="AK177" i="9"/>
  <c r="AJ181" i="9"/>
  <c r="AH181" i="9"/>
  <c r="AG185" i="9"/>
  <c r="AK185" i="9"/>
  <c r="AJ185" i="9"/>
  <c r="AU133" i="9"/>
  <c r="M20" i="21"/>
  <c r="Z20" i="21"/>
  <c r="AF98" i="9"/>
  <c r="AH98" i="9"/>
  <c r="AI101" i="9"/>
  <c r="AJ101" i="9"/>
  <c r="AF118" i="9"/>
  <c r="AG118" i="9"/>
  <c r="AH118" i="9"/>
  <c r="AG127" i="9"/>
  <c r="AH127" i="9"/>
  <c r="AK127" i="9"/>
  <c r="AF127" i="9"/>
  <c r="AK138" i="9"/>
  <c r="AJ138" i="9"/>
  <c r="AI138" i="9"/>
  <c r="AI150" i="9"/>
  <c r="AG150" i="9"/>
  <c r="AU82" i="9"/>
  <c r="AS86" i="9"/>
  <c r="AU102" i="9"/>
  <c r="AU106" i="9"/>
  <c r="AU118" i="9"/>
  <c r="AU126" i="9"/>
  <c r="AS126" i="9"/>
  <c r="AV126" i="9"/>
  <c r="AU130" i="9"/>
  <c r="AU134" i="9"/>
  <c r="AV138" i="9"/>
  <c r="AS138" i="9"/>
  <c r="AS146" i="9"/>
  <c r="AV146" i="9"/>
  <c r="AS150" i="9"/>
  <c r="AV150" i="9"/>
  <c r="AV166" i="9"/>
  <c r="AS178" i="9"/>
  <c r="AV178" i="9"/>
  <c r="AS182" i="9"/>
  <c r="AV182" i="9"/>
  <c r="AS190" i="9"/>
  <c r="AV190" i="9"/>
  <c r="AS198" i="9"/>
  <c r="AV198" i="9"/>
  <c r="AV206" i="9"/>
  <c r="AS208" i="9"/>
  <c r="AS79" i="9"/>
  <c r="AV83" i="9"/>
  <c r="AV91" i="9"/>
  <c r="AU91" i="9"/>
  <c r="AS95" i="9"/>
  <c r="AS99" i="9"/>
  <c r="AS103" i="9"/>
  <c r="AS107" i="9"/>
  <c r="AV107" i="9"/>
  <c r="AU107" i="9"/>
  <c r="AV115" i="9"/>
  <c r="AS127" i="9"/>
  <c r="AS139" i="9"/>
  <c r="AS175" i="9"/>
  <c r="AU194" i="9"/>
  <c r="AU186" i="9"/>
  <c r="AU178" i="9"/>
  <c r="AV175" i="9"/>
  <c r="AU154" i="9"/>
  <c r="AU146" i="9"/>
  <c r="AU138" i="9"/>
  <c r="AS186" i="9"/>
  <c r="AS122" i="9"/>
  <c r="AR135" i="9"/>
  <c r="AR93" i="9"/>
  <c r="AR167" i="9"/>
  <c r="AR201" i="9"/>
  <c r="AR137" i="9"/>
  <c r="AR49" i="9"/>
  <c r="AR121" i="9"/>
  <c r="AR101" i="9"/>
  <c r="AX202" i="9"/>
  <c r="BO202" i="9"/>
  <c r="BB202" i="9"/>
  <c r="AU202" i="9"/>
  <c r="AW202" i="9"/>
  <c r="AW179" i="9"/>
  <c r="BN179" i="9"/>
  <c r="BO179" i="9"/>
  <c r="BE179" i="9"/>
  <c r="BB179" i="9"/>
  <c r="BC179" i="9"/>
  <c r="AS179" i="9"/>
  <c r="AX181" i="9"/>
  <c r="BO181" i="9"/>
  <c r="BE181" i="9"/>
  <c r="BN181" i="9"/>
  <c r="BA181" i="9"/>
  <c r="AV181" i="9"/>
  <c r="AU181" i="9"/>
  <c r="BM181" i="9"/>
  <c r="BM183" i="9"/>
  <c r="BF183" i="9"/>
  <c r="AW183" i="9"/>
  <c r="BB183" i="9"/>
  <c r="BO183" i="9"/>
  <c r="BE183" i="9"/>
  <c r="BC183" i="9"/>
  <c r="AS183" i="9"/>
  <c r="AV183" i="9"/>
  <c r="BA183" i="9"/>
  <c r="BN185" i="9"/>
  <c r="AW185" i="9"/>
  <c r="BB185" i="9"/>
  <c r="BF185" i="9"/>
  <c r="BO185" i="9"/>
  <c r="BA185" i="9"/>
  <c r="AX185" i="9"/>
  <c r="BE185" i="9"/>
  <c r="AU185" i="9"/>
  <c r="AU187" i="9"/>
  <c r="BA187" i="9"/>
  <c r="BB187" i="9"/>
  <c r="BC187" i="9"/>
  <c r="AS187" i="9"/>
  <c r="BN187" i="9"/>
  <c r="AW189" i="9"/>
  <c r="AX189" i="9"/>
  <c r="BB189" i="9"/>
  <c r="BF189" i="9"/>
  <c r="BA189" i="9"/>
  <c r="BE189" i="9"/>
  <c r="AS189" i="9"/>
  <c r="BM189" i="9"/>
  <c r="AV189" i="9"/>
  <c r="BN189" i="9"/>
  <c r="BO189" i="9"/>
  <c r="BC189" i="9"/>
  <c r="AU189" i="9"/>
  <c r="AW191" i="9"/>
  <c r="BN191" i="9"/>
  <c r="BA191" i="9"/>
  <c r="BM191" i="9"/>
  <c r="BB191" i="9"/>
  <c r="BO191" i="9"/>
  <c r="BC191" i="9"/>
  <c r="AS191" i="9"/>
  <c r="AV191" i="9"/>
  <c r="BE191" i="9"/>
  <c r="AV195" i="9"/>
  <c r="AW195" i="9"/>
  <c r="BF195" i="9"/>
  <c r="AX195" i="9"/>
  <c r="BM195" i="9"/>
  <c r="BO195" i="9"/>
  <c r="BE195" i="9"/>
  <c r="BB195" i="9"/>
  <c r="AU195" i="9"/>
  <c r="BC195" i="9"/>
  <c r="AS195" i="9"/>
  <c r="BN197" i="9"/>
  <c r="BO197" i="9"/>
  <c r="AS197" i="9"/>
  <c r="AU197" i="9"/>
  <c r="BA197" i="9"/>
  <c r="BE197" i="9"/>
  <c r="BB197" i="9"/>
  <c r="AW197" i="9"/>
  <c r="BF197" i="9"/>
  <c r="BC197" i="9"/>
  <c r="BB199" i="9"/>
  <c r="AU199" i="9"/>
  <c r="AX199" i="9"/>
  <c r="BM199" i="9"/>
  <c r="AS199" i="9"/>
  <c r="BF199" i="9"/>
  <c r="BN199" i="9"/>
  <c r="BE199" i="9"/>
  <c r="AW201" i="9"/>
  <c r="AV201" i="9"/>
  <c r="BO201" i="9"/>
  <c r="BE201" i="9"/>
  <c r="AU201" i="9"/>
  <c r="BN201" i="9"/>
  <c r="BC201" i="9"/>
  <c r="BB201" i="9"/>
  <c r="AX201" i="9"/>
  <c r="BC203" i="9"/>
  <c r="AS203" i="9"/>
  <c r="AW203" i="9"/>
  <c r="BM203" i="9"/>
  <c r="AX203" i="9"/>
  <c r="BA203" i="9"/>
  <c r="BO203" i="9"/>
  <c r="BF203" i="9"/>
  <c r="BN203" i="9"/>
  <c r="AV203" i="9"/>
  <c r="BE203" i="9"/>
  <c r="BO205" i="9"/>
  <c r="AV205" i="9"/>
  <c r="AX205" i="9"/>
  <c r="BE205" i="9"/>
  <c r="AS205" i="9"/>
  <c r="BN205" i="9"/>
  <c r="BB205" i="9"/>
  <c r="BC205" i="9"/>
  <c r="BM205" i="9"/>
  <c r="AW205" i="9"/>
  <c r="BE207" i="9"/>
  <c r="AS207" i="9"/>
  <c r="BN207" i="9"/>
  <c r="BA207" i="9"/>
  <c r="BO207" i="9"/>
  <c r="AX207" i="9"/>
  <c r="AV207" i="9"/>
  <c r="BM207" i="9"/>
  <c r="BB207" i="9"/>
  <c r="AU207" i="9"/>
  <c r="BM209" i="9"/>
  <c r="AW209" i="9"/>
  <c r="BF209" i="9"/>
  <c r="BN209" i="9"/>
  <c r="AV209" i="9"/>
  <c r="BB209" i="9"/>
  <c r="BE209" i="9"/>
  <c r="AU209" i="9"/>
  <c r="BO209" i="9"/>
  <c r="BA209" i="9"/>
  <c r="BC209" i="9"/>
  <c r="AG60" i="9"/>
  <c r="AH92" i="9"/>
  <c r="AK128" i="9"/>
  <c r="AH128" i="9"/>
  <c r="AI128" i="9"/>
  <c r="AJ136" i="9"/>
  <c r="AF136" i="9"/>
  <c r="AG136" i="9"/>
  <c r="AH136" i="9"/>
  <c r="AF152" i="9"/>
  <c r="AH152" i="9"/>
  <c r="AV185" i="9"/>
  <c r="BF207" i="9"/>
  <c r="BA205" i="9"/>
  <c r="AU203" i="9"/>
  <c r="AS201" i="9"/>
  <c r="AX197" i="9"/>
  <c r="BE187" i="9"/>
  <c r="BC185" i="9"/>
  <c r="BF97" i="9"/>
  <c r="AS97" i="9"/>
  <c r="AU97" i="9"/>
  <c r="BB168" i="9"/>
  <c r="BC168" i="9"/>
  <c r="AS181" i="9"/>
  <c r="AK136" i="9"/>
  <c r="AS209" i="9"/>
  <c r="AW207" i="9"/>
  <c r="AU205" i="9"/>
  <c r="BO199" i="9"/>
  <c r="BM197" i="9"/>
  <c r="AI124" i="9"/>
  <c r="AF88" i="9"/>
  <c r="AI136" i="9"/>
  <c r="AX209" i="9"/>
  <c r="BF205" i="9"/>
  <c r="BA201" i="9"/>
  <c r="BC199" i="9"/>
  <c r="BM185" i="9"/>
  <c r="AR142" i="9"/>
  <c r="AR182" i="9"/>
  <c r="AR186" i="9"/>
  <c r="AR198" i="9"/>
  <c r="AG61" i="9"/>
  <c r="AF61" i="9"/>
  <c r="AG93" i="9"/>
  <c r="AJ93" i="9"/>
  <c r="AF177" i="9"/>
  <c r="AG177" i="9"/>
  <c r="AH160" i="9"/>
  <c r="AF133" i="9"/>
  <c r="AH204" i="9"/>
  <c r="AJ196" i="9"/>
  <c r="AG184" i="9"/>
  <c r="AG176" i="9"/>
  <c r="AF176" i="9"/>
  <c r="AJ173" i="9"/>
  <c r="AG140" i="9"/>
  <c r="AK156" i="9"/>
  <c r="AG164" i="9"/>
  <c r="AH168" i="9"/>
  <c r="AG168" i="9"/>
  <c r="AK168" i="9"/>
  <c r="AI168" i="9"/>
  <c r="AF168" i="9"/>
  <c r="AH184" i="9"/>
  <c r="AK184" i="9"/>
  <c r="AG192" i="9"/>
  <c r="AF192" i="9"/>
  <c r="AJ192" i="9"/>
  <c r="AI200" i="9"/>
  <c r="AJ200" i="9"/>
  <c r="AG204" i="9"/>
  <c r="AF208" i="9"/>
  <c r="AH208" i="9"/>
  <c r="AK160" i="9"/>
  <c r="AG208" i="9"/>
  <c r="AI208" i="9"/>
  <c r="AK204" i="9"/>
  <c r="AH200" i="9"/>
  <c r="AK192" i="9"/>
  <c r="AJ148" i="9"/>
  <c r="AG81" i="9"/>
  <c r="AF81" i="9"/>
  <c r="AG89" i="9"/>
  <c r="AF89" i="9"/>
  <c r="AG97" i="9"/>
  <c r="AF97" i="9"/>
  <c r="AH113" i="9"/>
  <c r="AI113" i="9"/>
  <c r="AG113" i="9"/>
  <c r="AH121" i="9"/>
  <c r="AI125" i="9"/>
  <c r="AJ125" i="9"/>
  <c r="AJ145" i="9"/>
  <c r="AK145" i="9"/>
  <c r="AF145" i="9"/>
  <c r="AG145" i="9"/>
  <c r="AJ165" i="9"/>
  <c r="AH165" i="9"/>
  <c r="AI165" i="9"/>
  <c r="AI169" i="9"/>
  <c r="AJ169" i="9"/>
  <c r="AG101" i="9"/>
  <c r="AI177" i="9"/>
  <c r="AI173" i="9"/>
  <c r="AJ160" i="9"/>
  <c r="AK129" i="9"/>
  <c r="AJ81" i="9"/>
  <c r="AK208" i="9"/>
  <c r="AF204" i="9"/>
  <c r="AG200" i="9"/>
  <c r="AI192" i="9"/>
  <c r="AI184" i="9"/>
  <c r="AH176" i="9"/>
  <c r="AI176" i="9"/>
  <c r="BF112" i="9"/>
  <c r="AV156" i="9"/>
  <c r="AX156" i="9"/>
  <c r="BC172" i="9"/>
  <c r="BO172" i="9"/>
  <c r="AI145" i="9"/>
  <c r="AX79" i="9"/>
  <c r="BE99" i="9"/>
  <c r="BF99" i="9"/>
  <c r="AH205" i="9"/>
  <c r="AG181" i="9"/>
  <c r="AM44" i="9"/>
  <c r="AP44" i="9" s="1"/>
  <c r="AK209" i="9"/>
  <c r="AW122" i="9"/>
  <c r="BM122" i="9"/>
  <c r="AW142" i="9"/>
  <c r="AX142" i="9"/>
  <c r="BM150" i="9"/>
  <c r="BF150" i="9"/>
  <c r="BB107" i="9"/>
  <c r="BB99" i="9"/>
  <c r="AH209" i="9"/>
  <c r="AF185" i="9"/>
  <c r="AK181" i="9"/>
  <c r="AF181" i="9"/>
  <c r="AI189" i="9"/>
  <c r="AI193" i="9"/>
  <c r="AG193" i="9"/>
  <c r="AJ193" i="9"/>
  <c r="AJ197" i="9"/>
  <c r="AK201" i="9"/>
  <c r="AJ201" i="9"/>
  <c r="AG205" i="9"/>
  <c r="AJ205" i="9"/>
  <c r="AI209" i="9"/>
  <c r="AF209" i="9"/>
  <c r="AR179" i="9"/>
  <c r="BB75" i="9"/>
  <c r="AS75" i="9"/>
  <c r="AW61" i="9"/>
  <c r="BN61" i="9"/>
  <c r="BA61" i="9"/>
  <c r="AU61" i="9"/>
  <c r="AX71" i="9"/>
  <c r="AU71" i="9"/>
  <c r="AS71" i="9"/>
  <c r="BB71" i="9"/>
  <c r="AI53" i="9"/>
  <c r="AH62" i="9"/>
  <c r="AV57" i="9"/>
  <c r="AI46" i="9"/>
  <c r="BB73" i="9"/>
  <c r="BO73" i="9"/>
  <c r="AF53" i="9"/>
  <c r="AK65" i="9"/>
  <c r="AK50" i="9"/>
  <c r="AK61" i="9"/>
  <c r="AF46" i="9"/>
  <c r="AJ65" i="9"/>
  <c r="AH69" i="9"/>
  <c r="AF50" i="9"/>
  <c r="AH50" i="9"/>
  <c r="AU67" i="9"/>
  <c r="AS67" i="9"/>
  <c r="AJ64" i="9"/>
  <c r="AI64" i="9"/>
  <c r="AV71" i="9"/>
  <c r="AK46" i="9"/>
  <c r="AR81" i="9"/>
  <c r="AR61" i="9"/>
  <c r="BC71" i="9"/>
  <c r="BB61" i="9"/>
  <c r="BN83" i="9"/>
  <c r="AI50" i="9"/>
  <c r="AJ54" i="9"/>
  <c r="AR55" i="9"/>
  <c r="AH86" i="9"/>
  <c r="BC75" i="9"/>
  <c r="BA93" i="9"/>
  <c r="BM115" i="9"/>
  <c r="BO115" i="9"/>
  <c r="BC115" i="9"/>
  <c r="AV93" i="9"/>
  <c r="AJ68" i="9"/>
  <c r="BN101" i="9"/>
  <c r="BA77" i="9"/>
  <c r="AH104" i="9"/>
  <c r="BA65" i="9"/>
  <c r="AU109" i="9"/>
  <c r="AU89" i="9"/>
  <c r="AS57" i="9"/>
  <c r="AG64" i="9"/>
  <c r="BM96" i="9"/>
  <c r="AU96" i="9"/>
  <c r="BA115" i="9"/>
  <c r="BN89" i="9"/>
  <c r="AX115" i="9"/>
  <c r="X33" i="9"/>
  <c r="BF79" i="9"/>
  <c r="BO79" i="9"/>
  <c r="BE79" i="9"/>
  <c r="AF96" i="9"/>
  <c r="AJ88" i="9"/>
  <c r="AI121" i="9"/>
  <c r="AF60" i="9"/>
  <c r="AI88" i="9"/>
  <c r="AG46" i="9"/>
  <c r="AJ46" i="9"/>
  <c r="AS115" i="9"/>
  <c r="AU75" i="9"/>
  <c r="AW103" i="9"/>
  <c r="BC103" i="9"/>
  <c r="AW109" i="9"/>
  <c r="BC109" i="9"/>
  <c r="AH88" i="9"/>
  <c r="BE111" i="9"/>
  <c r="AU103" i="9"/>
  <c r="AS87" i="9"/>
  <c r="AV75" i="9"/>
  <c r="AV109" i="9"/>
  <c r="AG88" i="9"/>
  <c r="AS109" i="9"/>
  <c r="AS101" i="9"/>
  <c r="AV85" i="9"/>
  <c r="AK64" i="9"/>
  <c r="AH64" i="9"/>
  <c r="BB115" i="9"/>
  <c r="BO103" i="9"/>
  <c r="BM109" i="9"/>
  <c r="AX89" i="9"/>
  <c r="X34" i="9"/>
  <c r="X38" i="9"/>
  <c r="AS76" i="9"/>
  <c r="AU86" i="9"/>
  <c r="AW86" i="9"/>
  <c r="AX122" i="9"/>
  <c r="BO122" i="9"/>
  <c r="BB122" i="9"/>
  <c r="AR123" i="9"/>
  <c r="BF95" i="9"/>
  <c r="BB95" i="9"/>
  <c r="AX105" i="9"/>
  <c r="BC105" i="9"/>
  <c r="AJ51" i="9"/>
  <c r="AF95" i="9"/>
  <c r="AG95" i="9"/>
  <c r="AH95" i="9"/>
  <c r="AJ95" i="9"/>
  <c r="AH99" i="9"/>
  <c r="AK119" i="9"/>
  <c r="AG119" i="9"/>
  <c r="AF119" i="9"/>
  <c r="AF122" i="9"/>
  <c r="AG122" i="9"/>
  <c r="AU105" i="9"/>
  <c r="BB100" i="9"/>
  <c r="BA95" i="9"/>
  <c r="BC57" i="9"/>
  <c r="AI122" i="9"/>
  <c r="AF101" i="9"/>
  <c r="BA57" i="9"/>
  <c r="BF57" i="9"/>
  <c r="AU57" i="9"/>
  <c r="BN73" i="9"/>
  <c r="BE73" i="9"/>
  <c r="BO89" i="9"/>
  <c r="BF89" i="9"/>
  <c r="BB89" i="9"/>
  <c r="AX100" i="9"/>
  <c r="BN111" i="9"/>
  <c r="BC111" i="9"/>
  <c r="BA111" i="9"/>
  <c r="BF117" i="9"/>
  <c r="BB117" i="9"/>
  <c r="AV111" i="9"/>
  <c r="AV95" i="9"/>
  <c r="AS105" i="9"/>
  <c r="AS89" i="9"/>
  <c r="AS73" i="9"/>
  <c r="BB111" i="9"/>
  <c r="BE95" i="9"/>
  <c r="BO117" i="9"/>
  <c r="X17" i="9"/>
  <c r="BF61" i="9"/>
  <c r="AX61" i="9"/>
  <c r="BM61" i="9"/>
  <c r="BE61" i="9"/>
  <c r="AS61" i="9"/>
  <c r="BO61" i="9"/>
  <c r="BC61" i="9"/>
  <c r="AV61" i="9"/>
  <c r="BE77" i="9"/>
  <c r="AW85" i="9"/>
  <c r="BC85" i="9"/>
  <c r="AW97" i="9"/>
  <c r="BN103" i="9"/>
  <c r="BE103" i="9"/>
  <c r="BF103" i="9"/>
  <c r="BA103" i="9"/>
  <c r="AV108" i="9"/>
  <c r="BO108" i="9"/>
  <c r="AJ119" i="9"/>
  <c r="AJ99" i="9"/>
  <c r="AH122" i="9"/>
  <c r="AG53" i="9"/>
  <c r="AJ53" i="9"/>
  <c r="AK53" i="9"/>
  <c r="AH61" i="9"/>
  <c r="AJ61" i="9"/>
  <c r="AI61" i="9"/>
  <c r="AH65" i="9"/>
  <c r="AG65" i="9"/>
  <c r="AK69" i="9"/>
  <c r="AF69" i="9"/>
  <c r="AG69" i="9"/>
  <c r="AI81" i="9"/>
  <c r="AH81" i="9"/>
  <c r="AH85" i="9"/>
  <c r="AK85" i="9"/>
  <c r="AF85" i="9"/>
  <c r="AK89" i="9"/>
  <c r="AJ89" i="9"/>
  <c r="AF105" i="9"/>
  <c r="AI105" i="9"/>
  <c r="AK109" i="9"/>
  <c r="AH109" i="9"/>
  <c r="AR97" i="9"/>
  <c r="BA124" i="9"/>
  <c r="BF126" i="9"/>
  <c r="BA126" i="9"/>
  <c r="BE126" i="9"/>
  <c r="X18" i="9"/>
  <c r="AW145" i="9"/>
  <c r="BM145" i="9"/>
  <c r="BB145" i="9"/>
  <c r="BA145" i="9"/>
  <c r="AU145" i="9"/>
  <c r="AX145" i="9"/>
  <c r="BC145" i="9"/>
  <c r="AS145" i="9"/>
  <c r="AV145" i="9"/>
  <c r="BE145" i="9"/>
  <c r="AX153" i="9"/>
  <c r="BM153" i="9"/>
  <c r="BB153" i="9"/>
  <c r="AW153" i="9"/>
  <c r="BA153" i="9"/>
  <c r="BF153" i="9"/>
  <c r="AS153" i="9"/>
  <c r="BO153" i="9"/>
  <c r="AV153" i="9"/>
  <c r="BN153" i="9"/>
  <c r="BE153" i="9"/>
  <c r="AU153" i="9"/>
  <c r="BC153" i="9"/>
  <c r="BE161" i="9"/>
  <c r="BF161" i="9"/>
  <c r="BA161" i="9"/>
  <c r="BN161" i="9"/>
  <c r="AV161" i="9"/>
  <c r="AS161" i="9"/>
  <c r="AU161" i="9"/>
  <c r="BC137" i="9"/>
  <c r="AH55" i="9"/>
  <c r="AJ55" i="9"/>
  <c r="AI75" i="9"/>
  <c r="AF87" i="9"/>
  <c r="AG87" i="9"/>
  <c r="AJ87" i="9"/>
  <c r="AH87" i="9"/>
  <c r="AF126" i="9"/>
  <c r="AH126" i="9"/>
  <c r="AG137" i="9"/>
  <c r="AF137" i="9"/>
  <c r="AI137" i="9"/>
  <c r="AG149" i="9"/>
  <c r="AJ149" i="9"/>
  <c r="AH149" i="9"/>
  <c r="AI149" i="9"/>
  <c r="AK149" i="9"/>
  <c r="AF149" i="9"/>
  <c r="AJ153" i="9"/>
  <c r="AG153" i="9"/>
  <c r="AH153" i="9"/>
  <c r="AK153" i="9"/>
  <c r="AF157" i="9"/>
  <c r="AI157" i="9"/>
  <c r="AG161" i="9"/>
  <c r="AR58" i="9"/>
  <c r="AR66" i="9"/>
  <c r="AR70" i="9"/>
  <c r="AR82" i="9"/>
  <c r="AR86" i="9"/>
  <c r="AR106" i="9"/>
  <c r="AR114" i="9"/>
  <c r="AR118" i="9"/>
  <c r="BB125" i="9"/>
  <c r="BA125" i="9"/>
  <c r="AX131" i="9"/>
  <c r="BF131" i="9"/>
  <c r="BO131" i="9"/>
  <c r="BO133" i="9"/>
  <c r="BB133" i="9"/>
  <c r="BF133" i="9"/>
  <c r="BA133" i="9"/>
  <c r="AW135" i="9"/>
  <c r="BO135" i="9"/>
  <c r="BN139" i="9"/>
  <c r="AX139" i="9"/>
  <c r="BN141" i="9"/>
  <c r="BA141" i="9"/>
  <c r="AU143" i="9"/>
  <c r="AW143" i="9"/>
  <c r="BN143" i="9"/>
  <c r="BF143" i="9"/>
  <c r="BF149" i="9"/>
  <c r="BB149" i="9"/>
  <c r="BN149" i="9"/>
  <c r="BO149" i="9"/>
  <c r="BA149" i="9"/>
  <c r="AU155" i="9"/>
  <c r="BO155" i="9"/>
  <c r="BF163" i="9"/>
  <c r="BO163" i="9"/>
  <c r="AS135" i="9"/>
  <c r="AG157" i="9"/>
  <c r="AU149" i="9"/>
  <c r="AU141" i="9"/>
  <c r="AU125" i="9"/>
  <c r="AI133" i="9"/>
  <c r="AG133" i="9"/>
  <c r="AJ129" i="9"/>
  <c r="AH71" i="9"/>
  <c r="AJ71" i="9"/>
  <c r="BC163" i="9"/>
  <c r="BA143" i="9"/>
  <c r="BB139" i="9"/>
  <c r="BA135" i="9"/>
  <c r="BC131" i="9"/>
  <c r="BO125" i="9"/>
  <c r="BM149" i="9"/>
  <c r="BN133" i="9"/>
  <c r="AX106" i="9"/>
  <c r="BM163" i="9"/>
  <c r="BM143" i="9"/>
  <c r="BM139" i="9"/>
  <c r="BN131" i="9"/>
  <c r="AH161" i="9"/>
  <c r="AH112" i="9"/>
  <c r="AI112" i="9"/>
  <c r="AF112" i="9"/>
  <c r="AH120" i="9"/>
  <c r="AJ120" i="9"/>
  <c r="AG120" i="9"/>
  <c r="AK120" i="9"/>
  <c r="AJ146" i="9"/>
  <c r="AG146" i="9"/>
  <c r="AI146" i="9"/>
  <c r="AH146" i="9"/>
  <c r="BB94" i="9"/>
  <c r="BN94" i="9"/>
  <c r="BA98" i="9"/>
  <c r="BB98" i="9"/>
  <c r="BM110" i="9"/>
  <c r="BA110" i="9"/>
  <c r="AV143" i="9"/>
  <c r="AS143" i="9"/>
  <c r="AV131" i="9"/>
  <c r="AV94" i="9"/>
  <c r="AJ157" i="9"/>
  <c r="AK133" i="9"/>
  <c r="AJ133" i="9"/>
  <c r="AF71" i="9"/>
  <c r="AK71" i="9"/>
  <c r="BB163" i="9"/>
  <c r="BE159" i="9"/>
  <c r="BB143" i="9"/>
  <c r="BC139" i="9"/>
  <c r="BB135" i="9"/>
  <c r="BE131" i="9"/>
  <c r="BC133" i="9"/>
  <c r="BC149" i="9"/>
  <c r="AW149" i="9"/>
  <c r="BF125" i="9"/>
  <c r="AW98" i="9"/>
  <c r="AX163" i="9"/>
  <c r="AX143" i="9"/>
  <c r="AW139" i="9"/>
  <c r="AW131" i="9"/>
  <c r="X36" i="9"/>
  <c r="AX57" i="9"/>
  <c r="BO57" i="9"/>
  <c r="BB57" i="9"/>
  <c r="AW57" i="9"/>
  <c r="BE57" i="9"/>
  <c r="BM65" i="9"/>
  <c r="BC65" i="9"/>
  <c r="BM73" i="9"/>
  <c r="BC73" i="9"/>
  <c r="BA73" i="9"/>
  <c r="BM89" i="9"/>
  <c r="BC89" i="9"/>
  <c r="AW89" i="9"/>
  <c r="BA89" i="9"/>
  <c r="BM95" i="9"/>
  <c r="BC95" i="9"/>
  <c r="BO95" i="9"/>
  <c r="BN105" i="9"/>
  <c r="BM105" i="9"/>
  <c r="BO105" i="9"/>
  <c r="BE105" i="9"/>
  <c r="BM111" i="9"/>
  <c r="BO111" i="9"/>
  <c r="BM146" i="9"/>
  <c r="BO146" i="9"/>
  <c r="BB146" i="9"/>
  <c r="BN146" i="9"/>
  <c r="BE146" i="9"/>
  <c r="AH157" i="9"/>
  <c r="AI120" i="9"/>
  <c r="AK123" i="9"/>
  <c r="AK126" i="9"/>
  <c r="AJ161" i="9"/>
  <c r="AR122" i="9"/>
  <c r="AG49" i="9"/>
  <c r="AI49" i="9"/>
  <c r="BO106" i="9"/>
  <c r="BF106" i="9"/>
  <c r="BN114" i="9"/>
  <c r="BB114" i="9"/>
  <c r="AU131" i="9"/>
  <c r="AS163" i="9"/>
  <c r="AS131" i="9"/>
  <c r="AS114" i="9"/>
  <c r="AK157" i="9"/>
  <c r="AV149" i="9"/>
  <c r="AV133" i="9"/>
  <c r="AH129" i="9"/>
  <c r="AI71" i="9"/>
  <c r="BE163" i="9"/>
  <c r="BE143" i="9"/>
  <c r="BA139" i="9"/>
  <c r="BA131" i="9"/>
  <c r="BE133" i="9"/>
  <c r="BE149" i="9"/>
  <c r="BO143" i="9"/>
  <c r="BO110" i="9"/>
  <c r="AX149" i="9"/>
  <c r="AW125" i="9"/>
  <c r="AW163" i="9"/>
  <c r="BF135" i="9"/>
  <c r="BB51" i="9"/>
  <c r="AW51" i="9"/>
  <c r="BN91" i="9"/>
  <c r="AW91" i="9"/>
  <c r="AX91" i="9"/>
  <c r="BO91" i="9"/>
  <c r="BC91" i="9"/>
  <c r="BM91" i="9"/>
  <c r="BO101" i="9"/>
  <c r="BF101" i="9"/>
  <c r="BM107" i="9"/>
  <c r="AX107" i="9"/>
  <c r="BO107" i="9"/>
  <c r="BC107" i="9"/>
  <c r="BE134" i="9"/>
  <c r="AH137" i="9"/>
  <c r="AF120" i="9"/>
  <c r="AJ112" i="9"/>
  <c r="AI123" i="9"/>
  <c r="AF158" i="9"/>
  <c r="AJ126" i="9"/>
  <c r="AI126" i="9"/>
  <c r="AG126" i="9"/>
  <c r="AS133" i="9"/>
  <c r="AI89" i="9"/>
  <c r="AH89" i="9"/>
  <c r="AI93" i="9"/>
  <c r="AK93" i="9"/>
  <c r="AF93" i="9"/>
  <c r="X11" i="9"/>
  <c r="X26" i="9"/>
  <c r="AU79" i="9"/>
  <c r="BN79" i="9"/>
  <c r="AK74" i="9"/>
  <c r="AI74" i="9"/>
  <c r="AJ128" i="9"/>
  <c r="AG128" i="9"/>
  <c r="AJ144" i="9"/>
  <c r="AH144" i="9"/>
  <c r="X28" i="9"/>
  <c r="AJ122" i="9"/>
  <c r="AI65" i="9"/>
  <c r="AJ69" i="9"/>
  <c r="AK139" i="9"/>
  <c r="BB64" i="9"/>
  <c r="BC64" i="9"/>
  <c r="AU64" i="9"/>
  <c r="AW50" i="9"/>
  <c r="AX50" i="9"/>
  <c r="BA50" i="9"/>
  <c r="AV50" i="9"/>
  <c r="AS50" i="9"/>
  <c r="BF50" i="9"/>
  <c r="BE50" i="9"/>
  <c r="AU50" i="9"/>
  <c r="BF54" i="9"/>
  <c r="BN54" i="9"/>
  <c r="BE54" i="9"/>
  <c r="AX54" i="9"/>
  <c r="BA54" i="9"/>
  <c r="AS54" i="9"/>
  <c r="AU54" i="9"/>
  <c r="BM54" i="9"/>
  <c r="BB54" i="9"/>
  <c r="AV54" i="9"/>
  <c r="AW54" i="9"/>
  <c r="BO54" i="9"/>
  <c r="BC54" i="9"/>
  <c r="AV60" i="9"/>
  <c r="AS74" i="9"/>
  <c r="AS141" i="9"/>
  <c r="BM68" i="9"/>
  <c r="AV68" i="9"/>
  <c r="BA82" i="9"/>
  <c r="BB141" i="9"/>
  <c r="BO134" i="9"/>
  <c r="BM82" i="9"/>
  <c r="X22" i="9"/>
  <c r="AX125" i="9"/>
  <c r="BM125" i="9"/>
  <c r="BC125" i="9"/>
  <c r="BN125" i="9"/>
  <c r="BE125" i="9"/>
  <c r="AS125" i="9"/>
  <c r="AW130" i="9"/>
  <c r="AX130" i="9"/>
  <c r="BO130" i="9"/>
  <c r="BB130" i="9"/>
  <c r="BA130" i="9"/>
  <c r="AV130" i="9"/>
  <c r="BM135" i="9"/>
  <c r="BN135" i="9"/>
  <c r="AX135" i="9"/>
  <c r="BE135" i="9"/>
  <c r="AV135" i="9"/>
  <c r="BC135" i="9"/>
  <c r="AU135" i="9"/>
  <c r="AS130" i="9"/>
  <c r="AV82" i="9"/>
  <c r="AV125" i="9"/>
  <c r="W6" i="9"/>
  <c r="BB68" i="9"/>
  <c r="BE130" i="9"/>
  <c r="BE82" i="9"/>
  <c r="AW65" i="9"/>
  <c r="BE65" i="9"/>
  <c r="BB65" i="9"/>
  <c r="AS65" i="9"/>
  <c r="AU65" i="9"/>
  <c r="BM85" i="9"/>
  <c r="BO85" i="9"/>
  <c r="BE85" i="9"/>
  <c r="BB85" i="9"/>
  <c r="AS85" i="9"/>
  <c r="AU85" i="9"/>
  <c r="BN76" i="9"/>
  <c r="AW76" i="9"/>
  <c r="BN81" i="9"/>
  <c r="BA81" i="9"/>
  <c r="AS81" i="9"/>
  <c r="AV81" i="9"/>
  <c r="BB129" i="9"/>
  <c r="BF134" i="9"/>
  <c r="BA134" i="9"/>
  <c r="BN134" i="9"/>
  <c r="BC134" i="9"/>
  <c r="AX141" i="9"/>
  <c r="BC141" i="9"/>
  <c r="BM141" i="9"/>
  <c r="BO141" i="9"/>
  <c r="BE141" i="9"/>
  <c r="AV141" i="9"/>
  <c r="BO56" i="9"/>
  <c r="BC56" i="9"/>
  <c r="BB58" i="9"/>
  <c r="BN68" i="9"/>
  <c r="AS68" i="9"/>
  <c r="BO72" i="9"/>
  <c r="BM72" i="9"/>
  <c r="BN82" i="9"/>
  <c r="AX82" i="9"/>
  <c r="BB82" i="9"/>
  <c r="BF82" i="9"/>
  <c r="BO82" i="9"/>
  <c r="BC82" i="9"/>
  <c r="BM84" i="9"/>
  <c r="AX86" i="9"/>
  <c r="BM86" i="9"/>
  <c r="BO86" i="9"/>
  <c r="BB86" i="9"/>
  <c r="BF86" i="9"/>
  <c r="BC86" i="9"/>
  <c r="AV88" i="9"/>
  <c r="AW88" i="9"/>
  <c r="AR158" i="9"/>
  <c r="AV86" i="9"/>
  <c r="AS134" i="9"/>
  <c r="AS82" i="9"/>
  <c r="BB81" i="9"/>
  <c r="BB134" i="9"/>
  <c r="BA86" i="9"/>
  <c r="BN86" i="9"/>
  <c r="AX58" i="9"/>
  <c r="BM57" i="9"/>
  <c r="BF146" i="9"/>
  <c r="AH49" i="9"/>
  <c r="AF49" i="9"/>
  <c r="AK49" i="9"/>
  <c r="AJ49" i="9"/>
  <c r="AG55" i="9"/>
  <c r="AI55" i="9"/>
  <c r="AF55" i="9"/>
  <c r="AH59" i="9"/>
  <c r="AI63" i="9"/>
  <c r="AK79" i="9"/>
  <c r="AJ79" i="9"/>
  <c r="AI79" i="9"/>
  <c r="AJ90" i="9"/>
  <c r="AK90" i="9"/>
  <c r="AJ98" i="9"/>
  <c r="AI106" i="9"/>
  <c r="AH106" i="9"/>
  <c r="AG106" i="9"/>
  <c r="AK110" i="9"/>
  <c r="AJ110" i="9"/>
  <c r="AF110" i="9"/>
  <c r="AK113" i="9"/>
  <c r="AJ113" i="9"/>
  <c r="AF113" i="9"/>
  <c r="AJ141" i="9"/>
  <c r="AI141" i="9"/>
  <c r="AF141" i="9"/>
  <c r="AH141" i="9"/>
  <c r="AG141" i="9"/>
  <c r="AK141" i="9"/>
  <c r="AG144" i="9"/>
  <c r="AF144" i="9"/>
  <c r="AK144" i="9"/>
  <c r="AI144" i="9"/>
  <c r="AJ150" i="9"/>
  <c r="AH150" i="9"/>
  <c r="AK150" i="9"/>
  <c r="AF150" i="9"/>
  <c r="AK154" i="9"/>
  <c r="AF154" i="9"/>
  <c r="AH154" i="9"/>
  <c r="AK158" i="9"/>
  <c r="AG158" i="9"/>
  <c r="AJ158" i="9"/>
  <c r="AH158" i="9"/>
  <c r="AG162" i="9"/>
  <c r="AK162" i="9"/>
  <c r="AI162" i="9"/>
  <c r="AJ162" i="9"/>
  <c r="AU115" i="9"/>
  <c r="AW115" i="9"/>
  <c r="BN115" i="9"/>
  <c r="AU150" i="9"/>
  <c r="AX150" i="9"/>
  <c r="AV163" i="9"/>
  <c r="AU163" i="9"/>
  <c r="BN163" i="9"/>
  <c r="AK62" i="9"/>
  <c r="AG62" i="9"/>
  <c r="AJ62" i="9"/>
  <c r="AH74" i="9"/>
  <c r="AJ74" i="9"/>
  <c r="AF74" i="9"/>
  <c r="AG78" i="9"/>
  <c r="AI78" i="9"/>
  <c r="AJ78" i="9"/>
  <c r="AK78" i="9"/>
  <c r="AI116" i="9"/>
  <c r="AF116" i="9"/>
  <c r="AR89" i="9"/>
  <c r="AF130" i="9"/>
  <c r="AH130" i="9"/>
  <c r="AJ130" i="9"/>
  <c r="AJ134" i="9"/>
  <c r="AG134" i="9"/>
  <c r="AH134" i="9"/>
  <c r="AI119" i="9"/>
  <c r="AH119" i="9"/>
  <c r="AK152" i="9"/>
  <c r="AI152" i="9"/>
  <c r="AG160" i="9"/>
  <c r="AR98" i="9"/>
  <c r="BN62" i="9"/>
  <c r="AW62" i="9"/>
  <c r="BM62" i="9"/>
  <c r="BF62" i="9"/>
  <c r="BE62" i="9"/>
  <c r="AU62" i="9"/>
  <c r="BC62" i="9"/>
  <c r="BE70" i="9"/>
  <c r="AU70" i="9"/>
  <c r="BM74" i="9"/>
  <c r="BO74" i="9"/>
  <c r="BN118" i="9"/>
  <c r="BF118" i="9"/>
  <c r="AX118" i="9"/>
  <c r="BE118" i="9"/>
  <c r="BM118" i="9"/>
  <c r="BO118" i="9"/>
  <c r="BC118" i="9"/>
  <c r="AV118" i="9"/>
  <c r="BM127" i="9"/>
  <c r="AW127" i="9"/>
  <c r="BO127" i="9"/>
  <c r="BB127" i="9"/>
  <c r="AX127" i="9"/>
  <c r="BA127" i="9"/>
  <c r="AU151" i="9"/>
  <c r="AX151" i="9"/>
  <c r="BN151" i="9"/>
  <c r="BB151" i="9"/>
  <c r="AS151" i="9"/>
  <c r="AV151" i="9"/>
  <c r="BF151" i="9"/>
  <c r="BE151" i="9"/>
  <c r="AU158" i="9"/>
  <c r="BF158" i="9"/>
  <c r="AW158" i="9"/>
  <c r="BM158" i="9"/>
  <c r="BB158" i="9"/>
  <c r="AX158" i="9"/>
  <c r="BA158" i="9"/>
  <c r="AS158" i="9"/>
  <c r="AW162" i="9"/>
  <c r="BN162" i="9"/>
  <c r="AX162" i="9"/>
  <c r="BO162" i="9"/>
  <c r="BB162" i="9"/>
  <c r="AV162" i="9"/>
  <c r="BF162" i="9"/>
  <c r="BA162" i="9"/>
  <c r="AU162" i="9"/>
  <c r="AW169" i="9"/>
  <c r="BO169" i="9"/>
  <c r="BF169" i="9"/>
  <c r="BM169" i="9"/>
  <c r="BB169" i="9"/>
  <c r="AU169" i="9"/>
  <c r="BA169" i="9"/>
  <c r="AV169" i="9"/>
  <c r="BN173" i="9"/>
  <c r="AX173" i="9"/>
  <c r="BM173" i="9"/>
  <c r="BO173" i="9"/>
  <c r="BB173" i="9"/>
  <c r="AV173" i="9"/>
  <c r="AW173" i="9"/>
  <c r="BA173" i="9"/>
  <c r="AX177" i="9"/>
  <c r="BM177" i="9"/>
  <c r="AW177" i="9"/>
  <c r="BO177" i="9"/>
  <c r="BB177" i="9"/>
  <c r="AV177" i="9"/>
  <c r="BF177" i="9"/>
  <c r="BA177" i="9"/>
  <c r="AS147" i="9"/>
  <c r="AS162" i="9"/>
  <c r="AS70" i="9"/>
  <c r="AS177" i="9"/>
  <c r="BC151" i="9"/>
  <c r="BE127" i="9"/>
  <c r="BC162" i="9"/>
  <c r="BA62" i="9"/>
  <c r="BC173" i="9"/>
  <c r="BC165" i="9"/>
  <c r="BO151" i="9"/>
  <c r="BO165" i="9"/>
  <c r="AW165" i="9"/>
  <c r="AX113" i="9"/>
  <c r="BN158" i="9"/>
  <c r="BN48" i="9"/>
  <c r="AX94" i="9"/>
  <c r="BM94" i="9"/>
  <c r="BO94" i="9"/>
  <c r="AW94" i="9"/>
  <c r="BE94" i="9"/>
  <c r="AU94" i="9"/>
  <c r="BF94" i="9"/>
  <c r="BC94" i="9"/>
  <c r="AS94" i="9"/>
  <c r="AV102" i="9"/>
  <c r="AW102" i="9"/>
  <c r="BM102" i="9"/>
  <c r="AX102" i="9"/>
  <c r="BN102" i="9"/>
  <c r="BE102" i="9"/>
  <c r="AS102" i="9"/>
  <c r="BO102" i="9"/>
  <c r="BC102" i="9"/>
  <c r="AW114" i="9"/>
  <c r="BF114" i="9"/>
  <c r="AX114" i="9"/>
  <c r="BO114" i="9"/>
  <c r="BE114" i="9"/>
  <c r="BM114" i="9"/>
  <c r="BA114" i="9"/>
  <c r="AV114" i="9"/>
  <c r="AS148" i="9"/>
  <c r="AW148" i="9"/>
  <c r="AV155" i="9"/>
  <c r="AW155" i="9"/>
  <c r="BM155" i="9"/>
  <c r="AX155" i="9"/>
  <c r="BF155" i="9"/>
  <c r="BN155" i="9"/>
  <c r="BA155" i="9"/>
  <c r="BB155" i="9"/>
  <c r="AX174" i="9"/>
  <c r="BN174" i="9"/>
  <c r="BM174" i="9"/>
  <c r="BB174" i="9"/>
  <c r="AS174" i="9"/>
  <c r="BA174" i="9"/>
  <c r="AF44" i="9"/>
  <c r="AH44" i="9"/>
  <c r="AI44" i="9" s="1"/>
  <c r="AF66" i="9"/>
  <c r="AK66" i="9"/>
  <c r="AJ66" i="9"/>
  <c r="AH66" i="9"/>
  <c r="AG77" i="9"/>
  <c r="AF77" i="9"/>
  <c r="AI77" i="9"/>
  <c r="AK77" i="9"/>
  <c r="AJ77" i="9"/>
  <c r="AH77" i="9"/>
  <c r="AK80" i="9"/>
  <c r="AG80" i="9"/>
  <c r="AJ80" i="9"/>
  <c r="AH80" i="9"/>
  <c r="AF80" i="9"/>
  <c r="AJ163" i="9"/>
  <c r="AI163" i="9"/>
  <c r="AG174" i="9"/>
  <c r="AK174" i="9"/>
  <c r="AH174" i="9"/>
  <c r="AF174" i="9"/>
  <c r="AI174" i="9"/>
  <c r="AJ174" i="9"/>
  <c r="AG182" i="9"/>
  <c r="AH182" i="9"/>
  <c r="AF182" i="9"/>
  <c r="AI182" i="9"/>
  <c r="AK182" i="9"/>
  <c r="AJ182" i="9"/>
  <c r="AG190" i="9"/>
  <c r="AF190" i="9"/>
  <c r="AI190" i="9"/>
  <c r="AJ190" i="9"/>
  <c r="AH190" i="9"/>
  <c r="AV106" i="9"/>
  <c r="AS123" i="9"/>
  <c r="AV158" i="9"/>
  <c r="AU114" i="9"/>
  <c r="AV98" i="9"/>
  <c r="AU173" i="9"/>
  <c r="AU165" i="9"/>
  <c r="BE155" i="9"/>
  <c r="BA123" i="9"/>
  <c r="BE170" i="9"/>
  <c r="BE162" i="9"/>
  <c r="BC114" i="9"/>
  <c r="BB106" i="9"/>
  <c r="BB62" i="9"/>
  <c r="BE173" i="9"/>
  <c r="BE165" i="9"/>
  <c r="BO62" i="9"/>
  <c r="BF173" i="9"/>
  <c r="BF174" i="9"/>
  <c r="BF102" i="9"/>
  <c r="AX62" i="9"/>
  <c r="BM151" i="9"/>
  <c r="BN127" i="9"/>
  <c r="AI66" i="9"/>
  <c r="AG66" i="9"/>
  <c r="AU51" i="9"/>
  <c r="BN51" i="9"/>
  <c r="BF51" i="9"/>
  <c r="BM51" i="9"/>
  <c r="BC51" i="9"/>
  <c r="BO51" i="9"/>
  <c r="BA51" i="9"/>
  <c r="AS51" i="9"/>
  <c r="AV58" i="9"/>
  <c r="BM58" i="9"/>
  <c r="BF58" i="9"/>
  <c r="BO58" i="9"/>
  <c r="AW58" i="9"/>
  <c r="BE58" i="9"/>
  <c r="AS58" i="9"/>
  <c r="BN58" i="9"/>
  <c r="BC58" i="9"/>
  <c r="AU58" i="9"/>
  <c r="AX66" i="9"/>
  <c r="BA66" i="9"/>
  <c r="AU66" i="9"/>
  <c r="BN66" i="9"/>
  <c r="BO78" i="9"/>
  <c r="AU78" i="9"/>
  <c r="BC113" i="9"/>
  <c r="AS113" i="9"/>
  <c r="BF123" i="9"/>
  <c r="AX123" i="9"/>
  <c r="BM123" i="9"/>
  <c r="BC123" i="9"/>
  <c r="BB123" i="9"/>
  <c r="AU123" i="9"/>
  <c r="AV147" i="9"/>
  <c r="AU147" i="9"/>
  <c r="AX147" i="9"/>
  <c r="BM147" i="9"/>
  <c r="BF147" i="9"/>
  <c r="AW147" i="9"/>
  <c r="BE147" i="9"/>
  <c r="BO147" i="9"/>
  <c r="BA147" i="9"/>
  <c r="BN165" i="9"/>
  <c r="AX165" i="9"/>
  <c r="BM165" i="9"/>
  <c r="BF165" i="9"/>
  <c r="BB165" i="9"/>
  <c r="AV165" i="9"/>
  <c r="BA165" i="9"/>
  <c r="AS165" i="9"/>
  <c r="AV123" i="9"/>
  <c r="AX51" i="9"/>
  <c r="AV90" i="9"/>
  <c r="AS90" i="9"/>
  <c r="AU90" i="9"/>
  <c r="BF90" i="9"/>
  <c r="AX90" i="9"/>
  <c r="BN90" i="9"/>
  <c r="BE90" i="9"/>
  <c r="AW90" i="9"/>
  <c r="BC90" i="9"/>
  <c r="BM98" i="9"/>
  <c r="BF98" i="9"/>
  <c r="AX98" i="9"/>
  <c r="BO98" i="9"/>
  <c r="BE98" i="9"/>
  <c r="AS98" i="9"/>
  <c r="BN98" i="9"/>
  <c r="BC98" i="9"/>
  <c r="AW106" i="9"/>
  <c r="BM106" i="9"/>
  <c r="BN106" i="9"/>
  <c r="BE106" i="9"/>
  <c r="BC106" i="9"/>
  <c r="BF110" i="9"/>
  <c r="BN110" i="9"/>
  <c r="BE110" i="9"/>
  <c r="AU110" i="9"/>
  <c r="AW110" i="9"/>
  <c r="BC110" i="9"/>
  <c r="AV110" i="9"/>
  <c r="AS110" i="9"/>
  <c r="BE144" i="9"/>
  <c r="BM152" i="9"/>
  <c r="AW152" i="9"/>
  <c r="AU159" i="9"/>
  <c r="BM159" i="9"/>
  <c r="AX159" i="9"/>
  <c r="BF159" i="9"/>
  <c r="BO159" i="9"/>
  <c r="BA159" i="9"/>
  <c r="AS159" i="9"/>
  <c r="AW159" i="9"/>
  <c r="BB159" i="9"/>
  <c r="AU166" i="9"/>
  <c r="BM166" i="9"/>
  <c r="AW166" i="9"/>
  <c r="BF166" i="9"/>
  <c r="BN166" i="9"/>
  <c r="BB166" i="9"/>
  <c r="BO166" i="9"/>
  <c r="BA166" i="9"/>
  <c r="AS166" i="9"/>
  <c r="AX170" i="9"/>
  <c r="BM170" i="9"/>
  <c r="AW170" i="9"/>
  <c r="BF170" i="9"/>
  <c r="BB170" i="9"/>
  <c r="AS170" i="9"/>
  <c r="BA170" i="9"/>
  <c r="AI48" i="9"/>
  <c r="AJ48" i="9"/>
  <c r="AF48" i="9"/>
  <c r="AH48" i="9"/>
  <c r="AJ58" i="9"/>
  <c r="AK58" i="9"/>
  <c r="AI58" i="9"/>
  <c r="AH58" i="9"/>
  <c r="AF58" i="9"/>
  <c r="AG58" i="9"/>
  <c r="AK103" i="9"/>
  <c r="AH103" i="9"/>
  <c r="AF103" i="9"/>
  <c r="AK111" i="9"/>
  <c r="AI111" i="9"/>
  <c r="AG111" i="9"/>
  <c r="AJ111" i="9"/>
  <c r="AH111" i="9"/>
  <c r="AF111" i="9"/>
  <c r="AG114" i="9"/>
  <c r="AI114" i="9"/>
  <c r="AH114" i="9"/>
  <c r="AF114" i="9"/>
  <c r="AI117" i="9"/>
  <c r="AG117" i="9"/>
  <c r="AH117" i="9"/>
  <c r="AF117" i="9"/>
  <c r="AK117" i="9"/>
  <c r="AJ117" i="9"/>
  <c r="AF167" i="9"/>
  <c r="AK167" i="9"/>
  <c r="AJ167" i="9"/>
  <c r="AH167" i="9"/>
  <c r="AI167" i="9"/>
  <c r="AH170" i="9"/>
  <c r="AI170" i="9"/>
  <c r="AG170" i="9"/>
  <c r="AI178" i="9"/>
  <c r="AF178" i="9"/>
  <c r="AG178" i="9"/>
  <c r="AH178" i="9"/>
  <c r="AK178" i="9"/>
  <c r="AG186" i="9"/>
  <c r="AK186" i="9"/>
  <c r="AJ186" i="9"/>
  <c r="AF186" i="9"/>
  <c r="AI186" i="9"/>
  <c r="AG194" i="9"/>
  <c r="AI194" i="9"/>
  <c r="AF194" i="9"/>
  <c r="AK194" i="9"/>
  <c r="AS155" i="9"/>
  <c r="AV127" i="9"/>
  <c r="AV51" i="9"/>
  <c r="AV170" i="9"/>
  <c r="AS118" i="9"/>
  <c r="AS106" i="9"/>
  <c r="AU98" i="9"/>
  <c r="AV62" i="9"/>
  <c r="AK170" i="9"/>
  <c r="AS173" i="9"/>
  <c r="AV113" i="9"/>
  <c r="BC148" i="9"/>
  <c r="BC155" i="9"/>
  <c r="BC147" i="9"/>
  <c r="BE123" i="9"/>
  <c r="BC63" i="9"/>
  <c r="BE51" i="9"/>
  <c r="BC174" i="9"/>
  <c r="BC166" i="9"/>
  <c r="BC158" i="9"/>
  <c r="BB118" i="9"/>
  <c r="BB110" i="9"/>
  <c r="BA102" i="9"/>
  <c r="BA94" i="9"/>
  <c r="BE78" i="9"/>
  <c r="BA58" i="9"/>
  <c r="BC177" i="9"/>
  <c r="BC169" i="9"/>
  <c r="BO158" i="9"/>
  <c r="BO90" i="9"/>
  <c r="BN169" i="9"/>
  <c r="AW174" i="9"/>
  <c r="BM162" i="9"/>
  <c r="AX110" i="9"/>
  <c r="BM90" i="9"/>
  <c r="BN159" i="9"/>
  <c r="AW151" i="9"/>
  <c r="AH194" i="9"/>
  <c r="AJ178" i="9"/>
  <c r="AK190" i="9"/>
  <c r="AK198" i="9"/>
  <c r="AH198" i="9"/>
  <c r="AI198" i="9"/>
  <c r="AG198" i="9"/>
  <c r="AG202" i="9"/>
  <c r="AJ202" i="9"/>
  <c r="AI202" i="9"/>
  <c r="AK206" i="9"/>
  <c r="AI206" i="9"/>
  <c r="AJ206" i="9"/>
  <c r="AR46" i="9"/>
  <c r="AR50" i="9"/>
  <c r="AR54" i="9"/>
  <c r="BF91" i="9"/>
  <c r="AU95" i="9"/>
  <c r="AX95" i="9"/>
  <c r="AW95" i="9"/>
  <c r="BN95" i="9"/>
  <c r="AW99" i="9"/>
  <c r="BN99" i="9"/>
  <c r="AX99" i="9"/>
  <c r="BM99" i="9"/>
  <c r="AX103" i="9"/>
  <c r="BM103" i="9"/>
  <c r="AW107" i="9"/>
  <c r="BN107" i="9"/>
  <c r="AW111" i="9"/>
  <c r="AX111" i="9"/>
  <c r="AV129" i="9"/>
  <c r="BN129" i="9"/>
  <c r="AX129" i="9"/>
  <c r="BM129" i="9"/>
  <c r="BO129" i="9"/>
  <c r="AX133" i="9"/>
  <c r="BM133" i="9"/>
  <c r="AW133" i="9"/>
  <c r="AW141" i="9"/>
  <c r="BF141" i="9"/>
  <c r="BF145" i="9"/>
  <c r="BO145" i="9"/>
  <c r="BN145" i="9"/>
  <c r="AV179" i="9"/>
  <c r="AU179" i="9"/>
  <c r="AX179" i="9"/>
  <c r="BF179" i="9"/>
  <c r="BM179" i="9"/>
  <c r="AU183" i="9"/>
  <c r="AX183" i="9"/>
  <c r="BN183" i="9"/>
  <c r="AU190" i="9"/>
  <c r="BN190" i="9"/>
  <c r="BF190" i="9"/>
  <c r="AU198" i="9"/>
  <c r="BN198" i="9"/>
  <c r="BB198" i="9"/>
  <c r="BF198" i="9"/>
  <c r="BO198" i="9"/>
  <c r="BA198" i="9"/>
  <c r="AW200" i="9"/>
  <c r="AX204" i="9"/>
  <c r="BE204" i="9"/>
  <c r="BA204" i="9"/>
  <c r="BM208" i="9"/>
  <c r="BA208" i="9"/>
  <c r="AF206" i="9"/>
  <c r="AF198" i="9"/>
  <c r="AK63" i="9"/>
  <c r="AH63" i="9"/>
  <c r="AJ63" i="9"/>
  <c r="AF63" i="9"/>
  <c r="AG63" i="9"/>
  <c r="AH67" i="9"/>
  <c r="AI67" i="9"/>
  <c r="AK96" i="9"/>
  <c r="AJ96" i="9"/>
  <c r="AG96" i="9"/>
  <c r="AH96" i="9"/>
  <c r="AF100" i="9"/>
  <c r="AG104" i="9"/>
  <c r="AF104" i="9"/>
  <c r="AK104" i="9"/>
  <c r="AJ104" i="9"/>
  <c r="AV65" i="9"/>
  <c r="BF65" i="9"/>
  <c r="AX65" i="9"/>
  <c r="BN65" i="9"/>
  <c r="BO65" i="9"/>
  <c r="AW73" i="9"/>
  <c r="AX73" i="9"/>
  <c r="BF73" i="9"/>
  <c r="AV77" i="9"/>
  <c r="AX77" i="9"/>
  <c r="BF77" i="9"/>
  <c r="BO77" i="9"/>
  <c r="AW77" i="9"/>
  <c r="BN77" i="9"/>
  <c r="BM81" i="9"/>
  <c r="AW81" i="9"/>
  <c r="BO81" i="9"/>
  <c r="BF85" i="9"/>
  <c r="AX85" i="9"/>
  <c r="BN85" i="9"/>
  <c r="AW126" i="9"/>
  <c r="BM126" i="9"/>
  <c r="AX126" i="9"/>
  <c r="BM130" i="9"/>
  <c r="BF130" i="9"/>
  <c r="AV134" i="9"/>
  <c r="AW134" i="9"/>
  <c r="BM134" i="9"/>
  <c r="AX134" i="9"/>
  <c r="AW138" i="9"/>
  <c r="BM138" i="9"/>
  <c r="BF142" i="9"/>
  <c r="BN142" i="9"/>
  <c r="AV187" i="9"/>
  <c r="AW187" i="9"/>
  <c r="BF187" i="9"/>
  <c r="AX187" i="9"/>
  <c r="BM187" i="9"/>
  <c r="AU191" i="9"/>
  <c r="BF191" i="9"/>
  <c r="AX191" i="9"/>
  <c r="BC202" i="9"/>
  <c r="BE198" i="9"/>
  <c r="BF200" i="9"/>
  <c r="AX198" i="9"/>
  <c r="AH206" i="9"/>
  <c r="AJ198" i="9"/>
  <c r="AG206" i="9"/>
  <c r="AK60" i="9"/>
  <c r="AH60" i="9"/>
  <c r="AJ72" i="9"/>
  <c r="AH72" i="9"/>
  <c r="AG72" i="9"/>
  <c r="AF72" i="9"/>
  <c r="AI72" i="9"/>
  <c r="AR77" i="9"/>
  <c r="AR195" i="9"/>
  <c r="AI87" i="9"/>
  <c r="AK87" i="9"/>
  <c r="AG90" i="9"/>
  <c r="AI90" i="9"/>
  <c r="AF90" i="9"/>
  <c r="AK94" i="9"/>
  <c r="AH94" i="9"/>
  <c r="AK98" i="9"/>
  <c r="AI98" i="9"/>
  <c r="AG98" i="9"/>
  <c r="AG173" i="9"/>
  <c r="AK189" i="9"/>
  <c r="AG189" i="9"/>
  <c r="AJ189" i="9"/>
  <c r="AK197" i="9"/>
  <c r="AI197" i="9"/>
  <c r="AF197" i="9"/>
  <c r="AG201" i="9"/>
  <c r="AH201" i="9"/>
  <c r="AR115" i="9"/>
  <c r="AR162" i="9"/>
  <c r="AR166" i="9"/>
  <c r="AR170" i="9"/>
  <c r="AR174" i="9"/>
  <c r="AG152" i="9"/>
  <c r="AJ152" i="9"/>
  <c r="AK146" i="9"/>
  <c r="AF146" i="9"/>
  <c r="AF161" i="9"/>
  <c r="AI161" i="9"/>
  <c r="AR94" i="9"/>
  <c r="AR102" i="9"/>
  <c r="BM80" i="9"/>
  <c r="BA80" i="9"/>
  <c r="BO80" i="9"/>
  <c r="AW117" i="9"/>
  <c r="BE117" i="9"/>
  <c r="AX117" i="9"/>
  <c r="BM117" i="9"/>
  <c r="BA117" i="9"/>
  <c r="AV117" i="9"/>
  <c r="AS117" i="9"/>
  <c r="BN117" i="9"/>
  <c r="BC117" i="9"/>
  <c r="BF121" i="9"/>
  <c r="BA121" i="9"/>
  <c r="AW121" i="9"/>
  <c r="BB121" i="9"/>
  <c r="BC121" i="9"/>
  <c r="AU121" i="9"/>
  <c r="AS121" i="9"/>
  <c r="BM121" i="9"/>
  <c r="BO121" i="9"/>
  <c r="BE121" i="9"/>
  <c r="AX121" i="9"/>
  <c r="AV121" i="9"/>
  <c r="BF137" i="9"/>
  <c r="BA137" i="9"/>
  <c r="AW137" i="9"/>
  <c r="BB137" i="9"/>
  <c r="AX137" i="9"/>
  <c r="AS137" i="9"/>
  <c r="BE137" i="9"/>
  <c r="AU137" i="9"/>
  <c r="BO137" i="9"/>
  <c r="BN137" i="9"/>
  <c r="AV42" i="9"/>
  <c r="AW42" i="9"/>
  <c r="BA42" i="9"/>
  <c r="BF63" i="9"/>
  <c r="BM63" i="9"/>
  <c r="BN63" i="9"/>
  <c r="BE63" i="9"/>
  <c r="AX63" i="9"/>
  <c r="BA63" i="9"/>
  <c r="AW70" i="9"/>
  <c r="BM70" i="9"/>
  <c r="BO70" i="9"/>
  <c r="BB70" i="9"/>
  <c r="AV70" i="9"/>
  <c r="BN70" i="9"/>
  <c r="BC70" i="9"/>
  <c r="AS78" i="9"/>
  <c r="BF78" i="9"/>
  <c r="BB78" i="9"/>
  <c r="AW78" i="9"/>
  <c r="BC78" i="9"/>
  <c r="AW184" i="9"/>
  <c r="BE184" i="9"/>
  <c r="BM184" i="9"/>
  <c r="AV74" i="9"/>
  <c r="AU63" i="9"/>
  <c r="AV78" i="9"/>
  <c r="AS184" i="9"/>
  <c r="BE52" i="9"/>
  <c r="BA78" i="9"/>
  <c r="BA70" i="9"/>
  <c r="BF184" i="9"/>
  <c r="BN78" i="9"/>
  <c r="AX70" i="9"/>
  <c r="BF42" i="9"/>
  <c r="AW63" i="9"/>
  <c r="AW83" i="9"/>
  <c r="AX83" i="9"/>
  <c r="BF83" i="9"/>
  <c r="AU83" i="9"/>
  <c r="BC83" i="9"/>
  <c r="BA83" i="9"/>
  <c r="BN87" i="9"/>
  <c r="AW87" i="9"/>
  <c r="AX87" i="9"/>
  <c r="BC87" i="9"/>
  <c r="BO87" i="9"/>
  <c r="BA87" i="9"/>
  <c r="AW93" i="9"/>
  <c r="BB93" i="9"/>
  <c r="AX93" i="9"/>
  <c r="BF93" i="9"/>
  <c r="BO93" i="9"/>
  <c r="BC93" i="9"/>
  <c r="AX97" i="9"/>
  <c r="BM97" i="9"/>
  <c r="BO97" i="9"/>
  <c r="BB97" i="9"/>
  <c r="BN97" i="9"/>
  <c r="BA97" i="9"/>
  <c r="AU101" i="9"/>
  <c r="AW101" i="9"/>
  <c r="BE101" i="9"/>
  <c r="AX101" i="9"/>
  <c r="BM101" i="9"/>
  <c r="BB101" i="9"/>
  <c r="BF105" i="9"/>
  <c r="BB105" i="9"/>
  <c r="AW105" i="9"/>
  <c r="BA105" i="9"/>
  <c r="BN109" i="9"/>
  <c r="BE109" i="9"/>
  <c r="BF109" i="9"/>
  <c r="BO109" i="9"/>
  <c r="BB109" i="9"/>
  <c r="AU120" i="9"/>
  <c r="BC120" i="9"/>
  <c r="BO120" i="9"/>
  <c r="AV136" i="9"/>
  <c r="BB136" i="9"/>
  <c r="BA140" i="9"/>
  <c r="AS140" i="9"/>
  <c r="BF140" i="9"/>
  <c r="BM140" i="9"/>
  <c r="BE140" i="9"/>
  <c r="AX140" i="9"/>
  <c r="AW140" i="9"/>
  <c r="BN140" i="9"/>
  <c r="AS154" i="9"/>
  <c r="AV154" i="9"/>
  <c r="AW154" i="9"/>
  <c r="BB154" i="9"/>
  <c r="AX154" i="9"/>
  <c r="BM154" i="9"/>
  <c r="BC154" i="9"/>
  <c r="AX157" i="9"/>
  <c r="BM157" i="9"/>
  <c r="BB157" i="9"/>
  <c r="BN157" i="9"/>
  <c r="BO157" i="9"/>
  <c r="BC157" i="9"/>
  <c r="AW161" i="9"/>
  <c r="BO161" i="9"/>
  <c r="BB161" i="9"/>
  <c r="AX161" i="9"/>
  <c r="BM161" i="9"/>
  <c r="BC161" i="9"/>
  <c r="BC164" i="9"/>
  <c r="AS164" i="9"/>
  <c r="BM164" i="9"/>
  <c r="BA164" i="9"/>
  <c r="AU164" i="9"/>
  <c r="BF164" i="9"/>
  <c r="BO164" i="9"/>
  <c r="AX172" i="9"/>
  <c r="AW172" i="9"/>
  <c r="BM172" i="9"/>
  <c r="AU172" i="9"/>
  <c r="BB172" i="9"/>
  <c r="BE172" i="9"/>
  <c r="AW52" i="9"/>
  <c r="BM52" i="9"/>
  <c r="BA52" i="9"/>
  <c r="BN52" i="9"/>
  <c r="BF66" i="9"/>
  <c r="BB66" i="9"/>
  <c r="BM66" i="9"/>
  <c r="BO66" i="9"/>
  <c r="BC66" i="9"/>
  <c r="AW74" i="9"/>
  <c r="BB74" i="9"/>
  <c r="AX74" i="9"/>
  <c r="BN74" i="9"/>
  <c r="BC74" i="9"/>
  <c r="AS63" i="9"/>
  <c r="AU74" i="9"/>
  <c r="AV66" i="9"/>
  <c r="AX184" i="9"/>
  <c r="BN184" i="9"/>
  <c r="BB52" i="9"/>
  <c r="BE74" i="9"/>
  <c r="BE66" i="9"/>
  <c r="BM78" i="9"/>
  <c r="BF74" i="9"/>
  <c r="BF70" i="9"/>
  <c r="AW66" i="9"/>
  <c r="BN50" i="9"/>
  <c r="BB50" i="9"/>
  <c r="BM50" i="9"/>
  <c r="BO50" i="9"/>
  <c r="BC50" i="9"/>
  <c r="BA60" i="9"/>
  <c r="BM60" i="9"/>
  <c r="AW67" i="9"/>
  <c r="AX67" i="9"/>
  <c r="BM67" i="9"/>
  <c r="BF67" i="9"/>
  <c r="BC67" i="9"/>
  <c r="BN67" i="9"/>
  <c r="BA67" i="9"/>
  <c r="BN71" i="9"/>
  <c r="AW71" i="9"/>
  <c r="BF71" i="9"/>
  <c r="BE71" i="9"/>
  <c r="BM71" i="9"/>
  <c r="BO71" i="9"/>
  <c r="BA71" i="9"/>
  <c r="AW75" i="9"/>
  <c r="BM75" i="9"/>
  <c r="AX75" i="9"/>
  <c r="BN75" i="9"/>
  <c r="BO75" i="9"/>
  <c r="BE75" i="9"/>
  <c r="BF75" i="9"/>
  <c r="BA75" i="9"/>
  <c r="AV171" i="9"/>
  <c r="AU171" i="9"/>
  <c r="AW171" i="9"/>
  <c r="BN171" i="9"/>
  <c r="BO171" i="9"/>
  <c r="BC171" i="9"/>
  <c r="BB171" i="9"/>
  <c r="AU175" i="9"/>
  <c r="BM175" i="9"/>
  <c r="BC175" i="9"/>
  <c r="AW175" i="9"/>
  <c r="BN175" i="9"/>
  <c r="BB175" i="9"/>
  <c r="BM178" i="9"/>
  <c r="BB178" i="9"/>
  <c r="BN178" i="9"/>
  <c r="BO178" i="9"/>
  <c r="BC178" i="9"/>
  <c r="BF181" i="9"/>
  <c r="BB181" i="9"/>
  <c r="AW181" i="9"/>
  <c r="BC181" i="9"/>
  <c r="AW199" i="9"/>
  <c r="BA199" i="9"/>
  <c r="AV139" i="9"/>
  <c r="AU139" i="9"/>
  <c r="AU174" i="9"/>
  <c r="AV174" i="9"/>
  <c r="AS202" i="9"/>
  <c r="BF202" i="9"/>
  <c r="BE202" i="9"/>
  <c r="AV202" i="9"/>
  <c r="BN202" i="9"/>
  <c r="BA202" i="9"/>
  <c r="AV204" i="9"/>
  <c r="BM204" i="9"/>
  <c r="BC204" i="9"/>
  <c r="AW204" i="9"/>
  <c r="BF204" i="9"/>
  <c r="BO204" i="9"/>
  <c r="BB204" i="9"/>
  <c r="AU206" i="9"/>
  <c r="AX206" i="9"/>
  <c r="BO206" i="9"/>
  <c r="BE206" i="9"/>
  <c r="AW206" i="9"/>
  <c r="BM206" i="9"/>
  <c r="BA206" i="9"/>
  <c r="AX208" i="9"/>
  <c r="BF208" i="9"/>
  <c r="BC208" i="9"/>
  <c r="BO208" i="9"/>
  <c r="BB208" i="9"/>
  <c r="AH47" i="9"/>
  <c r="AK47" i="9"/>
  <c r="AG47" i="9"/>
  <c r="AJ47" i="9"/>
  <c r="AF47" i="9"/>
  <c r="AH54" i="9"/>
  <c r="AG54" i="9"/>
  <c r="AI54" i="9"/>
  <c r="AF54" i="9"/>
  <c r="AH57" i="9"/>
  <c r="AK57" i="9"/>
  <c r="AI57" i="9"/>
  <c r="AF57" i="9"/>
  <c r="AG57" i="9"/>
  <c r="AG70" i="9"/>
  <c r="AH70" i="9"/>
  <c r="AI70" i="9"/>
  <c r="AK70" i="9"/>
  <c r="AF70" i="9"/>
  <c r="AK73" i="9"/>
  <c r="AG73" i="9"/>
  <c r="AH73" i="9"/>
  <c r="AI73" i="9"/>
  <c r="AJ73" i="9"/>
  <c r="AG76" i="9"/>
  <c r="AK76" i="9"/>
  <c r="AI76" i="9"/>
  <c r="AJ76" i="9"/>
  <c r="AF76" i="9"/>
  <c r="AH76" i="9"/>
  <c r="AG79" i="9"/>
  <c r="AF79" i="9"/>
  <c r="AK86" i="9"/>
  <c r="AJ86" i="9"/>
  <c r="AG86" i="9"/>
  <c r="AF86" i="9"/>
  <c r="AI97" i="9"/>
  <c r="AH97" i="9"/>
  <c r="AJ97" i="9"/>
  <c r="AK97" i="9"/>
  <c r="AG115" i="9"/>
  <c r="AF115" i="9"/>
  <c r="AK115" i="9"/>
  <c r="AJ118" i="9"/>
  <c r="AK118" i="9"/>
  <c r="AI118" i="9"/>
  <c r="AJ124" i="9"/>
  <c r="AI129" i="9"/>
  <c r="AG129" i="9"/>
  <c r="AK132" i="9"/>
  <c r="AF132" i="9"/>
  <c r="AG132" i="9"/>
  <c r="AJ132" i="9"/>
  <c r="AF140" i="9"/>
  <c r="AH140" i="9"/>
  <c r="AJ140" i="9"/>
  <c r="AI140" i="9"/>
  <c r="AK140" i="9"/>
  <c r="AJ156" i="9"/>
  <c r="AI156" i="9"/>
  <c r="AU111" i="9"/>
  <c r="BF111" i="9"/>
  <c r="AW123" i="9"/>
  <c r="BN123" i="9"/>
  <c r="AU127" i="9"/>
  <c r="BF127" i="9"/>
  <c r="AS142" i="9"/>
  <c r="AU142" i="9"/>
  <c r="AV142" i="9"/>
  <c r="AV186" i="9"/>
  <c r="AJ56" i="9"/>
  <c r="AF56" i="9"/>
  <c r="AK56" i="9"/>
  <c r="AG56" i="9"/>
  <c r="AI56" i="9"/>
  <c r="AH75" i="9"/>
  <c r="AJ75" i="9"/>
  <c r="AF75" i="9"/>
  <c r="AF82" i="9"/>
  <c r="AI82" i="9"/>
  <c r="AH82" i="9"/>
  <c r="AJ82" i="9"/>
  <c r="AK82" i="9"/>
  <c r="AG82" i="9"/>
  <c r="AG85" i="9"/>
  <c r="AI85" i="9"/>
  <c r="AF151" i="9"/>
  <c r="AJ151" i="9"/>
  <c r="AK151" i="9"/>
  <c r="AH151" i="9"/>
  <c r="AG151" i="9"/>
  <c r="AF159" i="9"/>
  <c r="AJ159" i="9"/>
  <c r="AI159" i="9"/>
  <c r="AK159" i="9"/>
  <c r="AH159" i="9"/>
  <c r="AH169" i="9"/>
  <c r="AK169" i="9"/>
  <c r="AG169" i="9"/>
  <c r="AF169" i="9"/>
  <c r="AR107" i="9"/>
  <c r="AV122" i="9"/>
  <c r="AU122" i="9"/>
  <c r="AR126" i="9"/>
  <c r="AR130" i="9"/>
  <c r="AR138" i="9"/>
  <c r="AW198" i="9"/>
  <c r="AK91" i="9"/>
  <c r="AG91" i="9"/>
  <c r="AH91" i="9"/>
  <c r="AG165" i="9"/>
  <c r="AK165" i="9"/>
  <c r="AF165" i="9"/>
  <c r="AH172" i="9"/>
  <c r="AG172" i="9"/>
  <c r="AH175" i="9"/>
  <c r="AJ175" i="9"/>
  <c r="AG179" i="9"/>
  <c r="AJ179" i="9"/>
  <c r="AK183" i="9"/>
  <c r="AG183" i="9"/>
  <c r="AI183" i="9"/>
  <c r="AF183" i="9"/>
  <c r="AI187" i="9"/>
  <c r="AF187" i="9"/>
  <c r="AK187" i="9"/>
  <c r="AH187" i="9"/>
  <c r="AH191" i="9"/>
  <c r="AJ191" i="9"/>
  <c r="AG195" i="9"/>
  <c r="AJ195" i="9"/>
  <c r="AG199" i="9"/>
  <c r="AK199" i="9"/>
  <c r="AI199" i="9"/>
  <c r="AF199" i="9"/>
  <c r="AG203" i="9"/>
  <c r="AI203" i="9"/>
  <c r="AF203" i="9"/>
  <c r="AH203" i="9"/>
  <c r="AG207" i="9"/>
  <c r="AK207" i="9"/>
  <c r="AH207" i="9"/>
  <c r="AJ207" i="9"/>
  <c r="AR62" i="9"/>
  <c r="AR171" i="9"/>
  <c r="AR194" i="9"/>
  <c r="AR202" i="9"/>
  <c r="AS185" i="9"/>
  <c r="AI94" i="9"/>
  <c r="AF94" i="9"/>
  <c r="AG94" i="9"/>
  <c r="AJ94" i="9"/>
  <c r="AK105" i="9"/>
  <c r="AJ105" i="9"/>
  <c r="AG105" i="9"/>
  <c r="AG109" i="9"/>
  <c r="AF109" i="9"/>
  <c r="AI109" i="9"/>
  <c r="AJ109" i="9"/>
  <c r="AK112" i="9"/>
  <c r="AK121" i="9"/>
  <c r="AF121" i="9"/>
  <c r="AG121" i="9"/>
  <c r="AJ121" i="9"/>
  <c r="AK125" i="9"/>
  <c r="AF125" i="9"/>
  <c r="AG125" i="9"/>
  <c r="AH125" i="9"/>
  <c r="AJ137" i="9"/>
  <c r="AK137" i="9"/>
  <c r="AJ143" i="9"/>
  <c r="AK143" i="9"/>
  <c r="AR147" i="9"/>
  <c r="AH42" i="9"/>
  <c r="AI103" i="9"/>
  <c r="AG103" i="9"/>
  <c r="AI131" i="9"/>
  <c r="AK131" i="9"/>
  <c r="AJ154" i="9"/>
  <c r="AI154" i="9"/>
  <c r="AR139" i="9"/>
  <c r="AR203" i="9"/>
  <c r="AG48" i="9"/>
  <c r="AK48" i="9"/>
  <c r="AR67" i="9"/>
  <c r="AR64" i="9" l="1"/>
  <c r="AR136" i="9"/>
  <c r="AR80" i="9"/>
  <c r="AR56" i="9"/>
  <c r="AR132" i="9"/>
  <c r="AR48" i="9"/>
  <c r="AR60" i="9"/>
  <c r="AR200" i="9"/>
  <c r="AR116" i="9"/>
  <c r="AR128" i="9"/>
  <c r="AR192" i="9"/>
  <c r="AR100" i="9"/>
  <c r="C20" i="21"/>
  <c r="C21" i="21" s="1"/>
  <c r="U20" i="21"/>
  <c r="AH20" i="21"/>
  <c r="AS104" i="9"/>
  <c r="AT104" i="9"/>
  <c r="BO104" i="9"/>
  <c r="BN104" i="9"/>
  <c r="BM104" i="9"/>
  <c r="BC104" i="9"/>
  <c r="AX104" i="9"/>
  <c r="BE104" i="9"/>
  <c r="AU104" i="9"/>
  <c r="AX164" i="9"/>
  <c r="AT164" i="9"/>
  <c r="AV164" i="9"/>
  <c r="BN164" i="9"/>
  <c r="BE164" i="9"/>
  <c r="BN176" i="9"/>
  <c r="AT176" i="9"/>
  <c r="AU176" i="9"/>
  <c r="AW176" i="9"/>
  <c r="BA176" i="9"/>
  <c r="AX176" i="9"/>
  <c r="BB176" i="9"/>
  <c r="BE176" i="9"/>
  <c r="BE180" i="9"/>
  <c r="AT180" i="9"/>
  <c r="AW180" i="9"/>
  <c r="AV180" i="9"/>
  <c r="AS180" i="9"/>
  <c r="BB180" i="9"/>
  <c r="AU180" i="9"/>
  <c r="BC180" i="9"/>
  <c r="AU184" i="9"/>
  <c r="AT184" i="9"/>
  <c r="BC184" i="9"/>
  <c r="BA184" i="9"/>
  <c r="BB184" i="9"/>
  <c r="AV184" i="9"/>
  <c r="AW188" i="9"/>
  <c r="AT188" i="9"/>
  <c r="BF188" i="9"/>
  <c r="BN188" i="9"/>
  <c r="AU188" i="9"/>
  <c r="BC188" i="9"/>
  <c r="AX188" i="9"/>
  <c r="BO192" i="9"/>
  <c r="AT192" i="9"/>
  <c r="AS192" i="9"/>
  <c r="AV192" i="9"/>
  <c r="BF192" i="9"/>
  <c r="AX192" i="9"/>
  <c r="BE192" i="9"/>
  <c r="BC192" i="9"/>
  <c r="AT200" i="9"/>
  <c r="BM200" i="9"/>
  <c r="BO200" i="9"/>
  <c r="AU200" i="9"/>
  <c r="BA200" i="9"/>
  <c r="BB200" i="9"/>
  <c r="AT204" i="9"/>
  <c r="BN204" i="9"/>
  <c r="AS92" i="9"/>
  <c r="AT92" i="9"/>
  <c r="BB113" i="9"/>
  <c r="AT113" i="9"/>
  <c r="BN168" i="9"/>
  <c r="AT168" i="9"/>
  <c r="BF194" i="9"/>
  <c r="AT194" i="9"/>
  <c r="AR68" i="9"/>
  <c r="AQ68" i="9"/>
  <c r="AR72" i="9"/>
  <c r="AQ72" i="9"/>
  <c r="AR84" i="9"/>
  <c r="AQ84" i="9"/>
  <c r="AR104" i="9"/>
  <c r="AQ104" i="9"/>
  <c r="AR140" i="9"/>
  <c r="AQ140" i="9"/>
  <c r="AR144" i="9"/>
  <c r="AQ144" i="9"/>
  <c r="AR172" i="9"/>
  <c r="AQ172" i="9"/>
  <c r="AR180" i="9"/>
  <c r="AQ180" i="9"/>
  <c r="AR184" i="9"/>
  <c r="AQ184" i="9"/>
  <c r="BM93" i="9"/>
  <c r="AT93" i="9"/>
  <c r="BC119" i="9"/>
  <c r="AT119" i="9"/>
  <c r="BE171" i="9"/>
  <c r="AT171" i="9"/>
  <c r="BF196" i="9"/>
  <c r="AT196" i="9"/>
  <c r="AW208" i="9"/>
  <c r="AT208" i="9"/>
  <c r="BO100" i="9"/>
  <c r="AT100" i="9"/>
  <c r="BA172" i="9"/>
  <c r="AT172" i="9"/>
  <c r="AX80" i="9"/>
  <c r="AR156" i="9"/>
  <c r="AJ108" i="9"/>
  <c r="AK100" i="9"/>
  <c r="AF92" i="9"/>
  <c r="BE208" i="9"/>
  <c r="AX148" i="9"/>
  <c r="AV152" i="9"/>
  <c r="AW144" i="9"/>
  <c r="BE113" i="9"/>
  <c r="BN55" i="9"/>
  <c r="AF163" i="9"/>
  <c r="BB148" i="9"/>
  <c r="AW48" i="9"/>
  <c r="BA55" i="9"/>
  <c r="AF67" i="9"/>
  <c r="AR164" i="9"/>
  <c r="BN88" i="9"/>
  <c r="BC84" i="9"/>
  <c r="AS72" i="9"/>
  <c r="BF68" i="9"/>
  <c r="BC48" i="9"/>
  <c r="AV76" i="9"/>
  <c r="AS88" i="9"/>
  <c r="BB76" i="9"/>
  <c r="AX60" i="9"/>
  <c r="BE64" i="9"/>
  <c r="AG156" i="9"/>
  <c r="AI59" i="9"/>
  <c r="AR96" i="9"/>
  <c r="AK75" i="9"/>
  <c r="BB124" i="9"/>
  <c r="BB119" i="9"/>
  <c r="BE108" i="9"/>
  <c r="AS100" i="9"/>
  <c r="AI91" i="9"/>
  <c r="AJ115" i="9"/>
  <c r="AI99" i="9"/>
  <c r="AI51" i="9"/>
  <c r="AX76" i="9"/>
  <c r="AI84" i="9"/>
  <c r="AH100" i="9"/>
  <c r="AX96" i="9"/>
  <c r="AJ84" i="9"/>
  <c r="AV67" i="9"/>
  <c r="BF172" i="9"/>
  <c r="BB120" i="9"/>
  <c r="AF180" i="9"/>
  <c r="AF156" i="9"/>
  <c r="BB206" i="9"/>
  <c r="BO168" i="9"/>
  <c r="AI60" i="9"/>
  <c r="AS206" i="9"/>
  <c r="AI115" i="9"/>
  <c r="BC96" i="9"/>
  <c r="BM160" i="9"/>
  <c r="BA152" i="9"/>
  <c r="AX136" i="9"/>
  <c r="AS120" i="9"/>
  <c r="AF196" i="9"/>
  <c r="AJ147" i="9"/>
  <c r="BC132" i="9"/>
  <c r="AV172" i="9"/>
  <c r="AU156" i="9"/>
  <c r="BF132" i="9"/>
  <c r="BE124" i="9"/>
  <c r="AW116" i="9"/>
  <c r="BM92" i="9"/>
  <c r="BA171" i="9"/>
  <c r="BC116" i="9"/>
  <c r="AW132" i="9"/>
  <c r="BM77" i="9"/>
  <c r="AT77" i="9"/>
  <c r="BC97" i="9"/>
  <c r="AT97" i="9"/>
  <c r="BM137" i="9"/>
  <c r="AT137" i="9"/>
  <c r="AJ131" i="9"/>
  <c r="AG155" i="9"/>
  <c r="AG187" i="9"/>
  <c r="AR73" i="9"/>
  <c r="AQ73" i="9"/>
  <c r="AR125" i="9"/>
  <c r="AQ125" i="9"/>
  <c r="AR141" i="9"/>
  <c r="AQ141" i="9"/>
  <c r="AR145" i="9"/>
  <c r="AQ145" i="9"/>
  <c r="AR161" i="9"/>
  <c r="AQ161" i="9"/>
  <c r="AR189" i="9"/>
  <c r="AQ189" i="9"/>
  <c r="AR205" i="9"/>
  <c r="AQ205" i="9"/>
  <c r="AR209" i="9"/>
  <c r="AQ209" i="9"/>
  <c r="BC80" i="9"/>
  <c r="BB80" i="9"/>
  <c r="AG171" i="9"/>
  <c r="AI108" i="9"/>
  <c r="AJ100" i="9"/>
  <c r="AI92" i="9"/>
  <c r="BN208" i="9"/>
  <c r="AX48" i="9"/>
  <c r="BE152" i="9"/>
  <c r="BC144" i="9"/>
  <c r="BO113" i="9"/>
  <c r="AU148" i="9"/>
  <c r="AJ107" i="9"/>
  <c r="BA148" i="9"/>
  <c r="AS48" i="9"/>
  <c r="AX55" i="9"/>
  <c r="AF108" i="9"/>
  <c r="AI83" i="9"/>
  <c r="AJ67" i="9"/>
  <c r="BO68" i="9"/>
  <c r="AR160" i="9"/>
  <c r="BM88" i="9"/>
  <c r="BF84" i="9"/>
  <c r="BB72" i="9"/>
  <c r="AU68" i="9"/>
  <c r="AU48" i="9"/>
  <c r="BO76" i="9"/>
  <c r="AX72" i="9"/>
  <c r="AV84" i="9"/>
  <c r="AU60" i="9"/>
  <c r="BE80" i="9"/>
  <c r="BM64" i="9"/>
  <c r="AH123" i="9"/>
  <c r="AJ116" i="9"/>
  <c r="AR92" i="9"/>
  <c r="AG75" i="9"/>
  <c r="BM124" i="9"/>
  <c r="BM119" i="9"/>
  <c r="BC108" i="9"/>
  <c r="AX92" i="9"/>
  <c r="BM100" i="9"/>
  <c r="AR88" i="9"/>
  <c r="AF99" i="9"/>
  <c r="AF51" i="9"/>
  <c r="AV72" i="9"/>
  <c r="AS93" i="9"/>
  <c r="BB96" i="9"/>
  <c r="AH84" i="9"/>
  <c r="BF156" i="9"/>
  <c r="BE120" i="9"/>
  <c r="AG180" i="9"/>
  <c r="AF148" i="9"/>
  <c r="BC206" i="9"/>
  <c r="AR188" i="9"/>
  <c r="AS168" i="9"/>
  <c r="BE116" i="9"/>
  <c r="BA160" i="9"/>
  <c r="BN144" i="9"/>
  <c r="BA136" i="9"/>
  <c r="BO112" i="9"/>
  <c r="BF96" i="9"/>
  <c r="AI147" i="9"/>
  <c r="BN172" i="9"/>
  <c r="BM148" i="9"/>
  <c r="BO132" i="9"/>
  <c r="BC124" i="9"/>
  <c r="BB116" i="9"/>
  <c r="BO84" i="9"/>
  <c r="BA196" i="9"/>
  <c r="BF116" i="9"/>
  <c r="BM79" i="9"/>
  <c r="AT79" i="9"/>
  <c r="BO99" i="9"/>
  <c r="AT99" i="9"/>
  <c r="BA151" i="9"/>
  <c r="AT151" i="9"/>
  <c r="AF131" i="9"/>
  <c r="AG83" i="9"/>
  <c r="AI155" i="9"/>
  <c r="AK179" i="9"/>
  <c r="AG131" i="9"/>
  <c r="AX52" i="9"/>
  <c r="BN80" i="9"/>
  <c r="AW80" i="9"/>
  <c r="AG108" i="9"/>
  <c r="AG100" i="9"/>
  <c r="AK92" i="9"/>
  <c r="BF206" i="9"/>
  <c r="BE48" i="9"/>
  <c r="AK163" i="9"/>
  <c r="BC152" i="9"/>
  <c r="BA144" i="9"/>
  <c r="BM113" i="9"/>
  <c r="BO148" i="9"/>
  <c r="AK107" i="9"/>
  <c r="AV148" i="9"/>
  <c r="AV48" i="9"/>
  <c r="AR108" i="9"/>
  <c r="AK108" i="9"/>
  <c r="AI132" i="9"/>
  <c r="AH83" i="9"/>
  <c r="AK52" i="9"/>
  <c r="BC76" i="9"/>
  <c r="AS84" i="9"/>
  <c r="BA72" i="9"/>
  <c r="BC68" i="9"/>
  <c r="BM76" i="9"/>
  <c r="BN72" i="9"/>
  <c r="AW60" i="9"/>
  <c r="BF64" i="9"/>
  <c r="AX64" i="9"/>
  <c r="AH52" i="9"/>
  <c r="AR120" i="9"/>
  <c r="BF124" i="9"/>
  <c r="BE119" i="9"/>
  <c r="AW108" i="9"/>
  <c r="BE92" i="9"/>
  <c r="BE100" i="9"/>
  <c r="AK99" i="9"/>
  <c r="AG51" i="9"/>
  <c r="AW72" i="9"/>
  <c r="BE93" i="9"/>
  <c r="AV96" i="9"/>
  <c r="AI68" i="9"/>
  <c r="BF119" i="9"/>
  <c r="BN156" i="9"/>
  <c r="BA120" i="9"/>
  <c r="AI180" i="9"/>
  <c r="AH180" i="9"/>
  <c r="AI172" i="9"/>
  <c r="AK148" i="9"/>
  <c r="AV119" i="9"/>
  <c r="BM120" i="9"/>
  <c r="BC136" i="9"/>
  <c r="BF160" i="9"/>
  <c r="BB144" i="9"/>
  <c r="AU136" i="9"/>
  <c r="AX112" i="9"/>
  <c r="BN96" i="9"/>
  <c r="AF188" i="9"/>
  <c r="AF147" i="9"/>
  <c r="AS172" i="9"/>
  <c r="BC140" i="9"/>
  <c r="BM132" i="9"/>
  <c r="AW124" i="9"/>
  <c r="BN116" i="9"/>
  <c r="AU84" i="9"/>
  <c r="BO119" i="9"/>
  <c r="BN194" i="9"/>
  <c r="BB83" i="9"/>
  <c r="AT83" i="9"/>
  <c r="BC101" i="9"/>
  <c r="AT101" i="9"/>
  <c r="BE158" i="9"/>
  <c r="AT158" i="9"/>
  <c r="BC198" i="9"/>
  <c r="AT198" i="9"/>
  <c r="AI171" i="9"/>
  <c r="AF195" i="9"/>
  <c r="AF179" i="9"/>
  <c r="AK203" i="9"/>
  <c r="AH131" i="9"/>
  <c r="AR74" i="9"/>
  <c r="AQ74" i="9"/>
  <c r="AR78" i="9"/>
  <c r="AQ78" i="9"/>
  <c r="AR90" i="9"/>
  <c r="AQ90" i="9"/>
  <c r="AR110" i="9"/>
  <c r="AQ110" i="9"/>
  <c r="AR134" i="9"/>
  <c r="AQ134" i="9"/>
  <c r="AR146" i="9"/>
  <c r="AQ146" i="9"/>
  <c r="AR150" i="9"/>
  <c r="AQ150" i="9"/>
  <c r="AR154" i="9"/>
  <c r="AQ154" i="9"/>
  <c r="AR178" i="9"/>
  <c r="AQ178" i="9"/>
  <c r="AR190" i="9"/>
  <c r="AQ190" i="9"/>
  <c r="AR206" i="9"/>
  <c r="AQ206" i="9"/>
  <c r="AS80" i="9"/>
  <c r="AI100" i="9"/>
  <c r="AK67" i="9"/>
  <c r="BN206" i="9"/>
  <c r="AW194" i="9"/>
  <c r="AS144" i="9"/>
  <c r="BN152" i="9"/>
  <c r="AV144" i="9"/>
  <c r="BF113" i="9"/>
  <c r="BM48" i="9"/>
  <c r="AF107" i="9"/>
  <c r="BE148" i="9"/>
  <c r="BB48" i="9"/>
  <c r="BA113" i="9"/>
  <c r="AH132" i="9"/>
  <c r="AK124" i="9"/>
  <c r="AJ83" i="9"/>
  <c r="AF59" i="9"/>
  <c r="AF52" i="9"/>
  <c r="AX84" i="9"/>
  <c r="BF88" i="9"/>
  <c r="BA84" i="9"/>
  <c r="BF72" i="9"/>
  <c r="BF76" i="9"/>
  <c r="BO88" i="9"/>
  <c r="BO60" i="9"/>
  <c r="BA64" i="9"/>
  <c r="AS64" i="9"/>
  <c r="BB112" i="9"/>
  <c r="AJ123" i="9"/>
  <c r="AV124" i="9"/>
  <c r="BN119" i="9"/>
  <c r="AX108" i="9"/>
  <c r="AV92" i="9"/>
  <c r="BC100" i="9"/>
  <c r="BA100" i="9"/>
  <c r="AX116" i="9"/>
  <c r="AG92" i="9"/>
  <c r="AK68" i="9"/>
  <c r="AR124" i="9"/>
  <c r="AU93" i="9"/>
  <c r="AG68" i="9"/>
  <c r="AX119" i="9"/>
  <c r="AS156" i="9"/>
  <c r="BN120" i="9"/>
  <c r="AH188" i="9"/>
  <c r="AK172" i="9"/>
  <c r="AF164" i="9"/>
  <c r="AI148" i="9"/>
  <c r="AH124" i="9"/>
  <c r="AX132" i="9"/>
  <c r="BB156" i="9"/>
  <c r="AW160" i="9"/>
  <c r="AU144" i="9"/>
  <c r="AS136" i="9"/>
  <c r="BN112" i="9"/>
  <c r="AS96" i="9"/>
  <c r="AG188" i="9"/>
  <c r="AH147" i="9"/>
  <c r="BC196" i="9"/>
  <c r="AV140" i="9"/>
  <c r="BA132" i="9"/>
  <c r="BO124" i="9"/>
  <c r="AV116" i="9"/>
  <c r="AW68" i="9"/>
  <c r="BB194" i="9"/>
  <c r="BO194" i="9"/>
  <c r="BO160" i="9"/>
  <c r="BA85" i="9"/>
  <c r="AT85" i="9"/>
  <c r="AV103" i="9"/>
  <c r="AT103" i="9"/>
  <c r="AH139" i="9"/>
  <c r="AH195" i="9"/>
  <c r="AH179" i="9"/>
  <c r="AJ171" i="9"/>
  <c r="AJ139" i="9"/>
  <c r="AK195" i="9"/>
  <c r="AJ91" i="9"/>
  <c r="AW146" i="9"/>
  <c r="AT146" i="9"/>
  <c r="BM194" i="9"/>
  <c r="BF152" i="9"/>
  <c r="AX144" i="9"/>
  <c r="AU152" i="9"/>
  <c r="BO144" i="9"/>
  <c r="AV52" i="9"/>
  <c r="AW113" i="9"/>
  <c r="AH163" i="9"/>
  <c r="AH107" i="9"/>
  <c r="BF148" i="9"/>
  <c r="BF48" i="9"/>
  <c r="AK116" i="9"/>
  <c r="AG124" i="9"/>
  <c r="AK83" i="9"/>
  <c r="AK59" i="9"/>
  <c r="AG52" i="9"/>
  <c r="BC88" i="9"/>
  <c r="AU88" i="9"/>
  <c r="BB84" i="9"/>
  <c r="AX68" i="9"/>
  <c r="AV56" i="9"/>
  <c r="BA76" i="9"/>
  <c r="BE72" i="9"/>
  <c r="AV64" i="9"/>
  <c r="AW64" i="9"/>
  <c r="AH156" i="9"/>
  <c r="BE112" i="9"/>
  <c r="BA96" i="9"/>
  <c r="BE67" i="9"/>
  <c r="AU76" i="9"/>
  <c r="AG123" i="9"/>
  <c r="AI52" i="9"/>
  <c r="AR76" i="9"/>
  <c r="BN124" i="9"/>
  <c r="BN113" i="9"/>
  <c r="AW100" i="9"/>
  <c r="BN100" i="9"/>
  <c r="AS116" i="9"/>
  <c r="BB92" i="9"/>
  <c r="AU108" i="9"/>
  <c r="AK84" i="9"/>
  <c r="BB108" i="9"/>
  <c r="AW119" i="9"/>
  <c r="AJ164" i="9"/>
  <c r="BC156" i="9"/>
  <c r="AS112" i="9"/>
  <c r="AR204" i="9"/>
  <c r="AJ188" i="9"/>
  <c r="AF172" i="9"/>
  <c r="AK164" i="9"/>
  <c r="AG148" i="9"/>
  <c r="AR176" i="9"/>
  <c r="AF124" i="9"/>
  <c r="AV194" i="9"/>
  <c r="BM156" i="9"/>
  <c r="AV160" i="9"/>
  <c r="BM136" i="9"/>
  <c r="AW120" i="9"/>
  <c r="BC112" i="9"/>
  <c r="AX88" i="9"/>
  <c r="AK147" i="9"/>
  <c r="BB196" i="9"/>
  <c r="BB140" i="9"/>
  <c r="BN132" i="9"/>
  <c r="AX124" i="9"/>
  <c r="AU116" i="9"/>
  <c r="BE194" i="9"/>
  <c r="BF87" i="9"/>
  <c r="AT87" i="9"/>
  <c r="AI195" i="9"/>
  <c r="AI179" i="9"/>
  <c r="AG139" i="9"/>
  <c r="AJ155" i="9"/>
  <c r="AR63" i="9"/>
  <c r="AQ63" i="9"/>
  <c r="AR71" i="9"/>
  <c r="AQ71" i="9"/>
  <c r="AR75" i="9"/>
  <c r="AQ75" i="9"/>
  <c r="AR79" i="9"/>
  <c r="AQ79" i="9"/>
  <c r="AR83" i="9"/>
  <c r="AQ83" i="9"/>
  <c r="AR87" i="9"/>
  <c r="AQ87" i="9"/>
  <c r="AR91" i="9"/>
  <c r="AQ91" i="9"/>
  <c r="AR95" i="9"/>
  <c r="AQ95" i="9"/>
  <c r="AR99" i="9"/>
  <c r="AQ99" i="9"/>
  <c r="AR103" i="9"/>
  <c r="AQ103" i="9"/>
  <c r="AR111" i="9"/>
  <c r="AQ111" i="9"/>
  <c r="AR119" i="9"/>
  <c r="AQ119" i="9"/>
  <c r="AR127" i="9"/>
  <c r="AQ127" i="9"/>
  <c r="AR131" i="9"/>
  <c r="AQ131" i="9"/>
  <c r="AR143" i="9"/>
  <c r="AQ143" i="9"/>
  <c r="AR159" i="9"/>
  <c r="AQ159" i="9"/>
  <c r="AR163" i="9"/>
  <c r="AQ163" i="9"/>
  <c r="AR175" i="9"/>
  <c r="AQ175" i="9"/>
  <c r="AR191" i="9"/>
  <c r="AQ191" i="9"/>
  <c r="BN93" i="9"/>
  <c r="AU80" i="9"/>
  <c r="AF83" i="9"/>
  <c r="AJ60" i="9"/>
  <c r="AG67" i="9"/>
  <c r="AX194" i="9"/>
  <c r="AX152" i="9"/>
  <c r="BB152" i="9"/>
  <c r="BF144" i="9"/>
  <c r="AU113" i="9"/>
  <c r="AG163" i="9"/>
  <c r="AI107" i="9"/>
  <c r="BN148" i="9"/>
  <c r="BA48" i="9"/>
  <c r="AG116" i="9"/>
  <c r="AJ59" i="9"/>
  <c r="BE84" i="9"/>
  <c r="BB88" i="9"/>
  <c r="AW84" i="9"/>
  <c r="BC72" i="9"/>
  <c r="BE68" i="9"/>
  <c r="BB56" i="9"/>
  <c r="BE76" i="9"/>
  <c r="BA88" i="9"/>
  <c r="BO64" i="9"/>
  <c r="BN64" i="9"/>
  <c r="AH164" i="9"/>
  <c r="BA112" i="9"/>
  <c r="AW96" i="9"/>
  <c r="BO67" i="9"/>
  <c r="AJ52" i="9"/>
  <c r="AR112" i="9"/>
  <c r="AF91" i="9"/>
  <c r="BA108" i="9"/>
  <c r="AH51" i="9"/>
  <c r="AU100" i="9"/>
  <c r="BF100" i="9"/>
  <c r="BE96" i="9"/>
  <c r="AF68" i="9"/>
  <c r="AG84" i="9"/>
  <c r="BM108" i="9"/>
  <c r="AW156" i="9"/>
  <c r="AW112" i="9"/>
  <c r="AG196" i="9"/>
  <c r="AR196" i="9"/>
  <c r="AK196" i="9"/>
  <c r="AI204" i="9"/>
  <c r="AI188" i="9"/>
  <c r="AJ172" i="9"/>
  <c r="AI164" i="9"/>
  <c r="AH148" i="9"/>
  <c r="AH196" i="9"/>
  <c r="AR168" i="9"/>
  <c r="AU168" i="9"/>
  <c r="AJ92" i="9"/>
  <c r="AR208" i="9"/>
  <c r="BO96" i="9"/>
  <c r="BE160" i="9"/>
  <c r="AU160" i="9"/>
  <c r="BE136" i="9"/>
  <c r="BF120" i="9"/>
  <c r="BM112" i="9"/>
  <c r="AU72" i="9"/>
  <c r="AK180" i="9"/>
  <c r="AK51" i="9"/>
  <c r="BM196" i="9"/>
  <c r="BE156" i="9"/>
  <c r="BO140" i="9"/>
  <c r="AV132" i="9"/>
  <c r="AU124" i="9"/>
  <c r="BN108" i="9"/>
  <c r="AW196" i="9"/>
  <c r="BE91" i="9"/>
  <c r="AT91" i="9"/>
  <c r="BA109" i="9"/>
  <c r="AT109" i="9"/>
  <c r="AW167" i="9"/>
  <c r="AT167" i="9"/>
  <c r="AF171" i="9"/>
  <c r="AI139" i="9"/>
  <c r="AR148" i="9"/>
  <c r="AG107" i="9"/>
  <c r="AF155" i="9"/>
  <c r="BF107" i="9"/>
  <c r="AT107" i="9"/>
  <c r="BF115" i="9"/>
  <c r="AT115" i="9"/>
  <c r="AM43" i="9"/>
  <c r="AP43" i="9" s="1"/>
  <c r="AH41" i="9"/>
  <c r="AI41" i="9" s="1"/>
  <c r="AF35" i="9"/>
  <c r="AH37" i="9"/>
  <c r="AI37" i="9" s="1"/>
  <c r="AI42" i="9"/>
  <c r="BO42" i="9"/>
  <c r="BC42" i="9"/>
  <c r="BE42" i="9"/>
  <c r="BN42" i="9"/>
  <c r="AM41" i="9"/>
  <c r="AP41" i="9" s="1"/>
  <c r="BC41" i="9" s="1"/>
  <c r="BM42" i="9"/>
  <c r="AM29" i="9"/>
  <c r="AP29" i="9" s="1"/>
  <c r="BM29" i="9" s="1"/>
  <c r="AJ42" i="9"/>
  <c r="AH13" i="9"/>
  <c r="AI13" i="9" s="1"/>
  <c r="AH19" i="9"/>
  <c r="AI19" i="9" s="1"/>
  <c r="AH17" i="9"/>
  <c r="AF21" i="9"/>
  <c r="AS42" i="9"/>
  <c r="BB42" i="9"/>
  <c r="AF13" i="9"/>
  <c r="AX42" i="9"/>
  <c r="AT49" i="9"/>
  <c r="BE49" i="9"/>
  <c r="AS49" i="9"/>
  <c r="AW49" i="9"/>
  <c r="AV49" i="9"/>
  <c r="BN49" i="9"/>
  <c r="BF49" i="9"/>
  <c r="BB49" i="9"/>
  <c r="BA49" i="9"/>
  <c r="AX49" i="9"/>
  <c r="AU49" i="9"/>
  <c r="BM49" i="9"/>
  <c r="BO49" i="9"/>
  <c r="AW55" i="9"/>
  <c r="AF17" i="9"/>
  <c r="AU55" i="9"/>
  <c r="AU56" i="9"/>
  <c r="BB60" i="9"/>
  <c r="AR52" i="9"/>
  <c r="AQ52" i="9"/>
  <c r="AR57" i="9"/>
  <c r="AQ57" i="9"/>
  <c r="BC52" i="9"/>
  <c r="AS52" i="9"/>
  <c r="BC55" i="9"/>
  <c r="AF33" i="9"/>
  <c r="AW56" i="9"/>
  <c r="AH25" i="9"/>
  <c r="AI25" i="9" s="1"/>
  <c r="BN56" i="9"/>
  <c r="BF60" i="9"/>
  <c r="BO52" i="9"/>
  <c r="AF43" i="9"/>
  <c r="AG43" i="9" s="1"/>
  <c r="BO55" i="9"/>
  <c r="BF52" i="9"/>
  <c r="AH31" i="9"/>
  <c r="AI31" i="9" s="1"/>
  <c r="BF56" i="9"/>
  <c r="BA56" i="9"/>
  <c r="BM56" i="9"/>
  <c r="BC60" i="9"/>
  <c r="AI47" i="9"/>
  <c r="AS60" i="9"/>
  <c r="AS56" i="9"/>
  <c r="BN60" i="9"/>
  <c r="AF25" i="9"/>
  <c r="AG25" i="9" s="1"/>
  <c r="AJ25" i="9" s="1"/>
  <c r="AK25" i="9" s="1"/>
  <c r="AU52" i="9"/>
  <c r="AH43" i="9"/>
  <c r="AI43" i="9" s="1"/>
  <c r="AF31" i="9"/>
  <c r="AX56" i="9"/>
  <c r="BE60" i="9"/>
  <c r="AS55" i="9"/>
  <c r="AT55" i="9"/>
  <c r="AR47" i="9"/>
  <c r="AQ47" i="9"/>
  <c r="AK55" i="9"/>
  <c r="AR51" i="9"/>
  <c r="AQ51" i="9"/>
  <c r="AR59" i="9"/>
  <c r="AQ59" i="9"/>
  <c r="AM19" i="9"/>
  <c r="AP19" i="9" s="1"/>
  <c r="BA19" i="9" s="1"/>
  <c r="BB19" i="9" s="1"/>
  <c r="BE56" i="9"/>
  <c r="AH22" i="9"/>
  <c r="AI22" i="9" s="1"/>
  <c r="AM32" i="9"/>
  <c r="AP32" i="9" s="1"/>
  <c r="BM32" i="9" s="1"/>
  <c r="AM20" i="9"/>
  <c r="AP20" i="9" s="1"/>
  <c r="AY20" i="9" s="1"/>
  <c r="AH40" i="9"/>
  <c r="AI40" i="9" s="1"/>
  <c r="AF36" i="9"/>
  <c r="AM22" i="9"/>
  <c r="AP22" i="9" s="1"/>
  <c r="BC22" i="9" s="1"/>
  <c r="AH38" i="9"/>
  <c r="AI38" i="9" s="1"/>
  <c r="AF18" i="9"/>
  <c r="AR42" i="9"/>
  <c r="AQ42" i="9"/>
  <c r="AF40" i="9"/>
  <c r="AF28" i="9"/>
  <c r="AM14" i="9"/>
  <c r="AP14" i="9" s="1"/>
  <c r="BA14" i="9" s="1"/>
  <c r="BB14" i="9" s="1"/>
  <c r="AM30" i="9"/>
  <c r="AP30" i="9" s="1"/>
  <c r="AR53" i="9"/>
  <c r="AR65" i="9"/>
  <c r="AR85" i="9"/>
  <c r="AR152" i="9"/>
  <c r="AR187" i="9"/>
  <c r="AR155" i="9"/>
  <c r="AR69" i="9"/>
  <c r="AR109" i="9"/>
  <c r="AR151" i="9"/>
  <c r="AR181" i="9"/>
  <c r="AR113" i="9"/>
  <c r="AR133" i="9"/>
  <c r="AR153" i="9"/>
  <c r="AR197" i="9"/>
  <c r="AR117" i="9"/>
  <c r="AR207" i="9"/>
  <c r="AR193" i="9"/>
  <c r="AR185" i="9"/>
  <c r="AR173" i="9"/>
  <c r="AR165" i="9"/>
  <c r="AR149" i="9"/>
  <c r="AR105" i="9"/>
  <c r="P6" i="9"/>
  <c r="X29" i="9"/>
  <c r="X6" i="9" s="1"/>
  <c r="BN193" i="9"/>
  <c r="BB193" i="9"/>
  <c r="BA193" i="9"/>
  <c r="AS193" i="9"/>
  <c r="BO193" i="9"/>
  <c r="AV193" i="9"/>
  <c r="BC193" i="9"/>
  <c r="AX193" i="9"/>
  <c r="AW193" i="9"/>
  <c r="BM193" i="9"/>
  <c r="BE193" i="9"/>
  <c r="AU193" i="9"/>
  <c r="AV55" i="9"/>
  <c r="BF55" i="9"/>
  <c r="BM55" i="9"/>
  <c r="BA101" i="9"/>
  <c r="AV137" i="9"/>
  <c r="AH36" i="9"/>
  <c r="AI36" i="9" s="1"/>
  <c r="BE97" i="9"/>
  <c r="BC92" i="9"/>
  <c r="AW92" i="9"/>
  <c r="BN92" i="9"/>
  <c r="BO92" i="9"/>
  <c r="BC77" i="9"/>
  <c r="BB77" i="9"/>
  <c r="AF24" i="9"/>
  <c r="AU92" i="9"/>
  <c r="BE87" i="9"/>
  <c r="AS77" i="9"/>
  <c r="BM87" i="9"/>
  <c r="BB87" i="9"/>
  <c r="AU77" i="9"/>
  <c r="AV87" i="9"/>
  <c r="AU87" i="9"/>
  <c r="AH39" i="9"/>
  <c r="AI39" i="9" s="1"/>
  <c r="AH32" i="9"/>
  <c r="AI32" i="9" s="1"/>
  <c r="AH20" i="9"/>
  <c r="AI20" i="9" s="1"/>
  <c r="BO188" i="9"/>
  <c r="BE188" i="9"/>
  <c r="BM188" i="9"/>
  <c r="AS188" i="9"/>
  <c r="BN180" i="9"/>
  <c r="BA180" i="9"/>
  <c r="BO180" i="9"/>
  <c r="BF180" i="9"/>
  <c r="AX180" i="9"/>
  <c r="BM168" i="9"/>
  <c r="BE168" i="9"/>
  <c r="AV168" i="9"/>
  <c r="AW168" i="9"/>
  <c r="BF168" i="9"/>
  <c r="AX168" i="9"/>
  <c r="AW104" i="9"/>
  <c r="BB104" i="9"/>
  <c r="AV104" i="9"/>
  <c r="BF104" i="9"/>
  <c r="BA104" i="9"/>
  <c r="AV97" i="9"/>
  <c r="AS204" i="9"/>
  <c r="AS83" i="9"/>
  <c r="AV200" i="9"/>
  <c r="AV208" i="9"/>
  <c r="AU204" i="9"/>
  <c r="AS200" i="9"/>
  <c r="AS194" i="9"/>
  <c r="AV101" i="9"/>
  <c r="AM34" i="9"/>
  <c r="AP34" i="9" s="1"/>
  <c r="BM34" i="9" s="1"/>
  <c r="BF92" i="9"/>
  <c r="BA194" i="9"/>
  <c r="BC194" i="9"/>
  <c r="BA44" i="9"/>
  <c r="BB44" i="9" s="1"/>
  <c r="BM44" i="9"/>
  <c r="BC44" i="9"/>
  <c r="AF32" i="9"/>
  <c r="AM13" i="9"/>
  <c r="AP13" i="9" s="1"/>
  <c r="AM25" i="9"/>
  <c r="AP25" i="9" s="1"/>
  <c r="BM25" i="9" s="1"/>
  <c r="AM35" i="9"/>
  <c r="AP35" i="9" s="1"/>
  <c r="BC35" i="9" s="1"/>
  <c r="AM28" i="9"/>
  <c r="AP28" i="9" s="1"/>
  <c r="BA28" i="9" s="1"/>
  <c r="BB28" i="9" s="1"/>
  <c r="AF41" i="9"/>
  <c r="AG41" i="9" s="1"/>
  <c r="AJ41" i="9" s="1"/>
  <c r="AI17" i="9"/>
  <c r="AG17" i="9" s="1"/>
  <c r="AJ17" i="9" s="1"/>
  <c r="AF30" i="9"/>
  <c r="AF22" i="9"/>
  <c r="AM37" i="9"/>
  <c r="AP37" i="9" s="1"/>
  <c r="AH30" i="9"/>
  <c r="AI30" i="9" s="1"/>
  <c r="AF29" i="9"/>
  <c r="AH21" i="9"/>
  <c r="AI21" i="9" s="1"/>
  <c r="AF20" i="9"/>
  <c r="AM40" i="9"/>
  <c r="AP40" i="9" s="1"/>
  <c r="BC40" i="9" s="1"/>
  <c r="AM17" i="9"/>
  <c r="AP17" i="9" s="1"/>
  <c r="BM17" i="9" s="1"/>
  <c r="AH33" i="9"/>
  <c r="AI33" i="9" s="1"/>
  <c r="AM31" i="9"/>
  <c r="AP31" i="9" s="1"/>
  <c r="BA31" i="9" s="1"/>
  <c r="BB31" i="9" s="1"/>
  <c r="AF19" i="9"/>
  <c r="AH29" i="9"/>
  <c r="AI29" i="9" s="1"/>
  <c r="AG42" i="9"/>
  <c r="AH23" i="9"/>
  <c r="AI23" i="9" s="1"/>
  <c r="AH24" i="9"/>
  <c r="AI24" i="9" s="1"/>
  <c r="AM24" i="9"/>
  <c r="AP24" i="9" s="1"/>
  <c r="AY24" i="9" s="1"/>
  <c r="AF38" i="9"/>
  <c r="AM36" i="9"/>
  <c r="AP36" i="9" s="1"/>
  <c r="AH18" i="9"/>
  <c r="AI18" i="9" s="1"/>
  <c r="AM18" i="9"/>
  <c r="AP18" i="9" s="1"/>
  <c r="BA18" i="9" s="1"/>
  <c r="BB18" i="9" s="1"/>
  <c r="AM33" i="9"/>
  <c r="AP33" i="9" s="1"/>
  <c r="BC33" i="9" s="1"/>
  <c r="AF37" i="9"/>
  <c r="AG37" i="9" s="1"/>
  <c r="AH28" i="9"/>
  <c r="AI28" i="9" s="1"/>
  <c r="AM21" i="9"/>
  <c r="AP21" i="9" s="1"/>
  <c r="BM21" i="9" s="1"/>
  <c r="AF15" i="9"/>
  <c r="AH15" i="9"/>
  <c r="AI15" i="9" s="1"/>
  <c r="AK42" i="9"/>
  <c r="BB63" i="9"/>
  <c r="BO63" i="9"/>
  <c r="BF80" i="9"/>
  <c r="AV80" i="9"/>
  <c r="BF81" i="9"/>
  <c r="AX81" i="9"/>
  <c r="BC81" i="9"/>
  <c r="AU81" i="9"/>
  <c r="BE81" i="9"/>
  <c r="AU128" i="9"/>
  <c r="AV128" i="9"/>
  <c r="AW128" i="9"/>
  <c r="BB128" i="9"/>
  <c r="BF128" i="9"/>
  <c r="BO128" i="9"/>
  <c r="BE128" i="9"/>
  <c r="AS128" i="9"/>
  <c r="BM128" i="9"/>
  <c r="BN128" i="9"/>
  <c r="BA128" i="9"/>
  <c r="BC128" i="9"/>
  <c r="BE129" i="9"/>
  <c r="AW129" i="9"/>
  <c r="BC129" i="9"/>
  <c r="AS129" i="9"/>
  <c r="BA129" i="9"/>
  <c r="BF129" i="9"/>
  <c r="AU129" i="9"/>
  <c r="BE157" i="9"/>
  <c r="BF157" i="9"/>
  <c r="AS157" i="9"/>
  <c r="AU157" i="9"/>
  <c r="BA157" i="9"/>
  <c r="AW157" i="9"/>
  <c r="AV157" i="9"/>
  <c r="AV159" i="9"/>
  <c r="BC159" i="9"/>
  <c r="BN170" i="9"/>
  <c r="BC170" i="9"/>
  <c r="AU170" i="9"/>
  <c r="BO170" i="9"/>
  <c r="AK88" i="9"/>
  <c r="AG44" i="9"/>
  <c r="AT44" i="9" s="1"/>
  <c r="AU99" i="9"/>
  <c r="AV167" i="9"/>
  <c r="AS171" i="9"/>
  <c r="AS167" i="9"/>
  <c r="AU119" i="9"/>
  <c r="AS119" i="9"/>
  <c r="AV99" i="9"/>
  <c r="AS91" i="9"/>
  <c r="AV79" i="9"/>
  <c r="AU208" i="9"/>
  <c r="AX196" i="9"/>
  <c r="BB192" i="9"/>
  <c r="BN192" i="9"/>
  <c r="BM192" i="9"/>
  <c r="BA192" i="9"/>
  <c r="AW192" i="9"/>
  <c r="AU192" i="9"/>
  <c r="BO184" i="9"/>
  <c r="BM176" i="9"/>
  <c r="BO176" i="9"/>
  <c r="AS176" i="9"/>
  <c r="BF176" i="9"/>
  <c r="AV176" i="9"/>
  <c r="AW164" i="9"/>
  <c r="BN196" i="9"/>
  <c r="BO196" i="9"/>
  <c r="AV196" i="9"/>
  <c r="AU196" i="9"/>
  <c r="BB164" i="9"/>
  <c r="BC167" i="9"/>
  <c r="BA119" i="9"/>
  <c r="BA99" i="9"/>
  <c r="BB79" i="9"/>
  <c r="BO167" i="9"/>
  <c r="BM167" i="9"/>
  <c r="AF34" i="9"/>
  <c r="AH11" i="9"/>
  <c r="AI11" i="9" s="1"/>
  <c r="BC12" i="9"/>
  <c r="BM12" i="9"/>
  <c r="BA12" i="9"/>
  <c r="BB12" i="9" s="1"/>
  <c r="BA188" i="9"/>
  <c r="AH35" i="9"/>
  <c r="AI35" i="9" s="1"/>
  <c r="AG35" i="9" s="1"/>
  <c r="AV188" i="9"/>
  <c r="BA92" i="9"/>
  <c r="AH34" i="9"/>
  <c r="AI34" i="9" s="1"/>
  <c r="BM171" i="9"/>
  <c r="AX171" i="9"/>
  <c r="AH10" i="9"/>
  <c r="AX200" i="9"/>
  <c r="BC200" i="9"/>
  <c r="Y20" i="21"/>
  <c r="AD39" i="9"/>
  <c r="AF39" i="9" s="1"/>
  <c r="AM39" i="9"/>
  <c r="AP39" i="9" s="1"/>
  <c r="AY39" i="9" s="1"/>
  <c r="BF139" i="9"/>
  <c r="BO139" i="9"/>
  <c r="BF175" i="9"/>
  <c r="BO175" i="9"/>
  <c r="AW182" i="9"/>
  <c r="BN182" i="9"/>
  <c r="BM182" i="9"/>
  <c r="BO182" i="9"/>
  <c r="AW186" i="9"/>
  <c r="BF186" i="9"/>
  <c r="AW190" i="9"/>
  <c r="BM190" i="9"/>
  <c r="BO190" i="9"/>
  <c r="BE83" i="9"/>
  <c r="BO83" i="9"/>
  <c r="AC20" i="21"/>
  <c r="AJ70" i="9"/>
  <c r="AH78" i="9"/>
  <c r="AI86" i="9"/>
  <c r="AG99" i="9"/>
  <c r="AJ103" i="9"/>
  <c r="AH115" i="9"/>
  <c r="AF123" i="9"/>
  <c r="AJ127" i="9"/>
  <c r="AF139" i="9"/>
  <c r="AK205" i="9"/>
  <c r="BC32" i="9"/>
  <c r="BA32" i="9"/>
  <c r="BB32" i="9" s="1"/>
  <c r="BA23" i="9"/>
  <c r="BB23" i="9" s="1"/>
  <c r="BC23" i="9"/>
  <c r="BO46" i="9"/>
  <c r="BA46" i="9"/>
  <c r="AW46" i="9"/>
  <c r="AX46" i="9"/>
  <c r="BE46" i="9"/>
  <c r="BN46" i="9"/>
  <c r="BM46" i="9"/>
  <c r="AV46" i="9"/>
  <c r="BB46" i="9"/>
  <c r="BC46" i="9"/>
  <c r="AS46" i="9"/>
  <c r="BF46" i="9"/>
  <c r="BO47" i="9"/>
  <c r="BC47" i="9"/>
  <c r="AS47" i="9"/>
  <c r="AV47" i="9"/>
  <c r="BF47" i="9"/>
  <c r="BN47" i="9"/>
  <c r="AW47" i="9"/>
  <c r="BB47" i="9"/>
  <c r="AU47" i="9"/>
  <c r="BM47" i="9"/>
  <c r="BE47" i="9"/>
  <c r="BA47" i="9"/>
  <c r="AX47" i="9"/>
  <c r="BC59" i="9"/>
  <c r="AV59" i="9"/>
  <c r="BE59" i="9"/>
  <c r="BM59" i="9"/>
  <c r="AW59" i="9"/>
  <c r="AX59" i="9"/>
  <c r="BO59" i="9"/>
  <c r="BA59" i="9"/>
  <c r="BB59" i="9"/>
  <c r="BF59" i="9"/>
  <c r="BN59" i="9"/>
  <c r="AS59" i="9"/>
  <c r="BC11" i="9"/>
  <c r="BA11" i="9"/>
  <c r="BB11" i="9" s="1"/>
  <c r="BM11" i="9"/>
  <c r="AU53" i="9"/>
  <c r="AW53" i="9"/>
  <c r="BF53" i="9"/>
  <c r="BO53" i="9"/>
  <c r="AX53" i="9"/>
  <c r="BN53" i="9"/>
  <c r="AS53" i="9"/>
  <c r="BC53" i="9"/>
  <c r="AV53" i="9"/>
  <c r="BM53" i="9"/>
  <c r="BE53" i="9"/>
  <c r="BB53" i="9"/>
  <c r="AV69" i="9"/>
  <c r="AU69" i="9"/>
  <c r="BO69" i="9"/>
  <c r="BF69" i="9"/>
  <c r="AX69" i="9"/>
  <c r="AS69" i="9"/>
  <c r="BM69" i="9"/>
  <c r="BB69" i="9"/>
  <c r="BN69" i="9"/>
  <c r="BA69" i="9"/>
  <c r="BC69" i="9"/>
  <c r="AW69" i="9"/>
  <c r="BB167" i="9"/>
  <c r="BE167" i="9"/>
  <c r="BA107" i="9"/>
  <c r="BC99" i="9"/>
  <c r="BB91" i="9"/>
  <c r="BA79" i="9"/>
  <c r="BC79" i="9"/>
  <c r="BC146" i="9"/>
  <c r="AX109" i="9"/>
  <c r="AX146" i="9"/>
  <c r="BF171" i="9"/>
  <c r="BF167" i="9"/>
  <c r="BN167" i="9"/>
  <c r="AM15" i="9"/>
  <c r="AP15" i="9" s="1"/>
  <c r="AM38" i="9"/>
  <c r="AP38" i="9" s="1"/>
  <c r="AG29" i="9"/>
  <c r="AJ29" i="9" s="1"/>
  <c r="AF64" i="9"/>
  <c r="AF65" i="9"/>
  <c r="AH68" i="9"/>
  <c r="AI69" i="9"/>
  <c r="AK72" i="9"/>
  <c r="AF73" i="9"/>
  <c r="AI80" i="9"/>
  <c r="AG112" i="9"/>
  <c r="AF173" i="9"/>
  <c r="AK176" i="9"/>
  <c r="AF193" i="9"/>
  <c r="AI196" i="9"/>
  <c r="AH197" i="9"/>
  <c r="AK200" i="9"/>
  <c r="AI205" i="9"/>
  <c r="AJ208" i="9"/>
  <c r="AG209" i="9"/>
  <c r="N6" i="9"/>
  <c r="AY27" i="9"/>
  <c r="BM27" i="9"/>
  <c r="BC27" i="9"/>
  <c r="BA27" i="9"/>
  <c r="BB27" i="9" s="1"/>
  <c r="BM20" i="9"/>
  <c r="BC43" i="9"/>
  <c r="BA43" i="9"/>
  <c r="BB43" i="9" s="1"/>
  <c r="BM43" i="9"/>
  <c r="AY45" i="9"/>
  <c r="BM45" i="9"/>
  <c r="BA45" i="9"/>
  <c r="BB45" i="9" s="1"/>
  <c r="BC45" i="9"/>
  <c r="BM36" i="9"/>
  <c r="AY10" i="9"/>
  <c r="BA10" i="9"/>
  <c r="BB10" i="9" s="1"/>
  <c r="BM10" i="9"/>
  <c r="BC10" i="9"/>
  <c r="AY35" i="9"/>
  <c r="AY16" i="9"/>
  <c r="BC16" i="9"/>
  <c r="BA16" i="9"/>
  <c r="BB16" i="9" s="1"/>
  <c r="BM16" i="9"/>
  <c r="BA37" i="9"/>
  <c r="BB37" i="9" s="1"/>
  <c r="AY32" i="9"/>
  <c r="AY12" i="9"/>
  <c r="AY29" i="9"/>
  <c r="AY11" i="9"/>
  <c r="AY23" i="9"/>
  <c r="AZ55" i="9"/>
  <c r="BD55" i="9" s="1"/>
  <c r="AY55" i="9"/>
  <c r="AZ67" i="9"/>
  <c r="BD67" i="9" s="1"/>
  <c r="AY67" i="9"/>
  <c r="AY77" i="9"/>
  <c r="AZ77" i="9"/>
  <c r="BD77" i="9" s="1"/>
  <c r="AZ92" i="9"/>
  <c r="BD92" i="9" s="1"/>
  <c r="AY92" i="9"/>
  <c r="AY97" i="9"/>
  <c r="AZ97" i="9"/>
  <c r="BD97" i="9" s="1"/>
  <c r="AZ103" i="9"/>
  <c r="BD103" i="9" s="1"/>
  <c r="AY103" i="9"/>
  <c r="AZ112" i="9"/>
  <c r="BD112" i="9" s="1"/>
  <c r="AY112" i="9"/>
  <c r="AZ115" i="9"/>
  <c r="BD115" i="9" s="1"/>
  <c r="AY115" i="9"/>
  <c r="AZ120" i="9"/>
  <c r="BD120" i="9" s="1"/>
  <c r="AY120" i="9"/>
  <c r="AZ151" i="9"/>
  <c r="BD151" i="9" s="1"/>
  <c r="AY151" i="9"/>
  <c r="AZ165" i="9"/>
  <c r="BD165" i="9" s="1"/>
  <c r="AY165" i="9"/>
  <c r="AY167" i="9"/>
  <c r="AZ167" i="9"/>
  <c r="BD167" i="9" s="1"/>
  <c r="AZ168" i="9"/>
  <c r="BD168" i="9" s="1"/>
  <c r="AY168" i="9"/>
  <c r="AZ172" i="9"/>
  <c r="BD172" i="9" s="1"/>
  <c r="AY172" i="9"/>
  <c r="AY175" i="9"/>
  <c r="AZ175" i="9"/>
  <c r="BD175" i="9" s="1"/>
  <c r="AZ176" i="9"/>
  <c r="BD176" i="9" s="1"/>
  <c r="AY176" i="9"/>
  <c r="AZ177" i="9"/>
  <c r="BD177" i="9" s="1"/>
  <c r="AY177" i="9"/>
  <c r="AZ180" i="9"/>
  <c r="BD180" i="9" s="1"/>
  <c r="AY180" i="9"/>
  <c r="AY188" i="9"/>
  <c r="AZ188" i="9"/>
  <c r="BD188" i="9" s="1"/>
  <c r="BB188" i="9"/>
  <c r="AZ192" i="9"/>
  <c r="BD192" i="9" s="1"/>
  <c r="AY192" i="9"/>
  <c r="AZ196" i="9"/>
  <c r="BD196" i="9" s="1"/>
  <c r="AY196" i="9"/>
  <c r="AZ200" i="9"/>
  <c r="BD200" i="9" s="1"/>
  <c r="AY200" i="9"/>
  <c r="BN200" i="9"/>
  <c r="BE200" i="9"/>
  <c r="AD23" i="9"/>
  <c r="AF23" i="9" s="1"/>
  <c r="AD27" i="9"/>
  <c r="AF27" i="9" s="1"/>
  <c r="AH27" i="9"/>
  <c r="AI27" i="9" s="1"/>
  <c r="AD45" i="9"/>
  <c r="AF45" i="9" s="1"/>
  <c r="AH45" i="9"/>
  <c r="AI45" i="9" s="1"/>
  <c r="AZ48" i="9"/>
  <c r="BD48" i="9" s="1"/>
  <c r="AY48" i="9"/>
  <c r="AZ54" i="9"/>
  <c r="BD54" i="9" s="1"/>
  <c r="AY54" i="9"/>
  <c r="AZ56" i="9"/>
  <c r="BD56" i="9" s="1"/>
  <c r="AY56" i="9"/>
  <c r="AZ60" i="9"/>
  <c r="BD60" i="9" s="1"/>
  <c r="AY60" i="9"/>
  <c r="AY61" i="9"/>
  <c r="AZ61" i="9"/>
  <c r="BD61" i="9" s="1"/>
  <c r="AZ62" i="9"/>
  <c r="BD62" i="9" s="1"/>
  <c r="AY62" i="9"/>
  <c r="AS62" i="9"/>
  <c r="AZ70" i="9"/>
  <c r="BD70" i="9" s="1"/>
  <c r="AY70" i="9"/>
  <c r="AZ71" i="9"/>
  <c r="BD71" i="9" s="1"/>
  <c r="AY71" i="9"/>
  <c r="AZ72" i="9"/>
  <c r="BD72" i="9" s="1"/>
  <c r="AY72" i="9"/>
  <c r="AZ74" i="9"/>
  <c r="BD74" i="9" s="1"/>
  <c r="AY74" i="9"/>
  <c r="BA74" i="9"/>
  <c r="AZ75" i="9"/>
  <c r="BD75" i="9" s="1"/>
  <c r="AY75" i="9"/>
  <c r="AZ78" i="9"/>
  <c r="BD78" i="9" s="1"/>
  <c r="AY78" i="9"/>
  <c r="AX78" i="9"/>
  <c r="AZ88" i="9"/>
  <c r="BD88" i="9" s="1"/>
  <c r="AY88" i="9"/>
  <c r="BE88" i="9"/>
  <c r="AY89" i="9"/>
  <c r="AZ89" i="9"/>
  <c r="BD89" i="9" s="1"/>
  <c r="AZ94" i="9"/>
  <c r="BD94" i="9" s="1"/>
  <c r="AY94" i="9"/>
  <c r="AZ95" i="9"/>
  <c r="BD95" i="9" s="1"/>
  <c r="AY95" i="9"/>
  <c r="AZ110" i="9"/>
  <c r="BD110" i="9" s="1"/>
  <c r="AY110" i="9"/>
  <c r="AZ116" i="9"/>
  <c r="BD116" i="9" s="1"/>
  <c r="AY116" i="9"/>
  <c r="BO116" i="9"/>
  <c r="AY117" i="9"/>
  <c r="AZ117" i="9"/>
  <c r="BD117" i="9" s="1"/>
  <c r="AZ118" i="9"/>
  <c r="BD118" i="9" s="1"/>
  <c r="AY118" i="9"/>
  <c r="BA118" i="9"/>
  <c r="AY124" i="9"/>
  <c r="AZ124" i="9"/>
  <c r="BD124" i="9" s="1"/>
  <c r="AZ125" i="9"/>
  <c r="BD125" i="9" s="1"/>
  <c r="AY125" i="9"/>
  <c r="AZ126" i="9"/>
  <c r="BD126" i="9" s="1"/>
  <c r="AY126" i="9"/>
  <c r="BN126" i="9"/>
  <c r="AZ142" i="9"/>
  <c r="BD142" i="9" s="1"/>
  <c r="AY142" i="9"/>
  <c r="AZ143" i="9"/>
  <c r="BD143" i="9" s="1"/>
  <c r="AY143" i="9"/>
  <c r="AZ144" i="9"/>
  <c r="BD144" i="9" s="1"/>
  <c r="AY144" i="9"/>
  <c r="BM144" i="9"/>
  <c r="AZ145" i="9"/>
  <c r="BD145" i="9" s="1"/>
  <c r="AY145" i="9"/>
  <c r="AZ147" i="9"/>
  <c r="BD147" i="9" s="1"/>
  <c r="AY147" i="9"/>
  <c r="BB147" i="9"/>
  <c r="AZ148" i="9"/>
  <c r="BD148" i="9" s="1"/>
  <c r="AY148" i="9"/>
  <c r="AZ149" i="9"/>
  <c r="BD149" i="9" s="1"/>
  <c r="AY149" i="9"/>
  <c r="AY160" i="9"/>
  <c r="AZ160" i="9"/>
  <c r="BD160" i="9" s="1"/>
  <c r="AZ161" i="9"/>
  <c r="BD161" i="9" s="1"/>
  <c r="AY161" i="9"/>
  <c r="AZ166" i="9"/>
  <c r="BD166" i="9" s="1"/>
  <c r="AY166" i="9"/>
  <c r="AX166" i="9"/>
  <c r="AZ178" i="9"/>
  <c r="BD178" i="9" s="1"/>
  <c r="AY178" i="9"/>
  <c r="AX178" i="9"/>
  <c r="AY185" i="9"/>
  <c r="AZ185" i="9"/>
  <c r="BD185" i="9" s="1"/>
  <c r="AZ191" i="9"/>
  <c r="BD191" i="9" s="1"/>
  <c r="AY191" i="9"/>
  <c r="BC29" i="9"/>
  <c r="BC14" i="9"/>
  <c r="BM23" i="9"/>
  <c r="BB55" i="9"/>
  <c r="BB67" i="9"/>
  <c r="AZ79" i="9"/>
  <c r="BD79" i="9" s="1"/>
  <c r="AY79" i="9"/>
  <c r="AZ83" i="9"/>
  <c r="BD83" i="9" s="1"/>
  <c r="AY83" i="9"/>
  <c r="AY85" i="9"/>
  <c r="AZ85" i="9"/>
  <c r="BD85" i="9" s="1"/>
  <c r="AZ87" i="9"/>
  <c r="BD87" i="9" s="1"/>
  <c r="AY87" i="9"/>
  <c r="AZ91" i="9"/>
  <c r="BD91" i="9" s="1"/>
  <c r="AY91" i="9"/>
  <c r="AY93" i="9"/>
  <c r="AZ93" i="9"/>
  <c r="BD93" i="9" s="1"/>
  <c r="AZ99" i="9"/>
  <c r="BD99" i="9" s="1"/>
  <c r="AY99" i="9"/>
  <c r="AY101" i="9"/>
  <c r="AZ101" i="9"/>
  <c r="BD101" i="9" s="1"/>
  <c r="AZ104" i="9"/>
  <c r="BD104" i="9" s="1"/>
  <c r="AY104" i="9"/>
  <c r="AZ107" i="9"/>
  <c r="BD107" i="9" s="1"/>
  <c r="AY107" i="9"/>
  <c r="AY109" i="9"/>
  <c r="AZ109" i="9"/>
  <c r="BD109" i="9" s="1"/>
  <c r="AY113" i="9"/>
  <c r="AZ113" i="9"/>
  <c r="BD113" i="9" s="1"/>
  <c r="AZ119" i="9"/>
  <c r="BD119" i="9" s="1"/>
  <c r="AY119" i="9"/>
  <c r="AZ137" i="9"/>
  <c r="BD137" i="9" s="1"/>
  <c r="AY137" i="9"/>
  <c r="AZ146" i="9"/>
  <c r="BD146" i="9" s="1"/>
  <c r="AY146" i="9"/>
  <c r="AZ156" i="9"/>
  <c r="BD156" i="9" s="1"/>
  <c r="AY156" i="9"/>
  <c r="AZ158" i="9"/>
  <c r="BD158" i="9" s="1"/>
  <c r="AY158" i="9"/>
  <c r="AZ164" i="9"/>
  <c r="BD164" i="9" s="1"/>
  <c r="AY164" i="9"/>
  <c r="AU167" i="9"/>
  <c r="BA168" i="9"/>
  <c r="AZ169" i="9"/>
  <c r="BD169" i="9" s="1"/>
  <c r="AY169" i="9"/>
  <c r="AY171" i="9"/>
  <c r="AZ171" i="9"/>
  <c r="BD171" i="9" s="1"/>
  <c r="AZ173" i="9"/>
  <c r="BD173" i="9" s="1"/>
  <c r="AY173" i="9"/>
  <c r="BC176" i="9"/>
  <c r="BN177" i="9"/>
  <c r="BM180" i="9"/>
  <c r="AZ182" i="9"/>
  <c r="BD182" i="9" s="1"/>
  <c r="AY182" i="9"/>
  <c r="AU182" i="9"/>
  <c r="AZ186" i="9"/>
  <c r="BD186" i="9" s="1"/>
  <c r="AY186" i="9"/>
  <c r="AZ202" i="9"/>
  <c r="BD202" i="9" s="1"/>
  <c r="AY202" i="9"/>
  <c r="BM202" i="9"/>
  <c r="AZ206" i="9"/>
  <c r="BD206" i="9" s="1"/>
  <c r="AY206" i="9"/>
  <c r="AI10" i="9"/>
  <c r="D20" i="21"/>
  <c r="D21" i="21" s="1"/>
  <c r="E21" i="21" s="1"/>
  <c r="F21" i="21" s="1"/>
  <c r="G21" i="21" s="1"/>
  <c r="H21" i="21" s="1"/>
  <c r="I21" i="21" s="1"/>
  <c r="J21" i="21" s="1"/>
  <c r="K21" i="21" s="1"/>
  <c r="L21" i="21" s="1"/>
  <c r="M21" i="21" s="1"/>
  <c r="N21" i="21" s="1"/>
  <c r="L20" i="21"/>
  <c r="AG20" i="21"/>
  <c r="AD11" i="9"/>
  <c r="AF11" i="9" s="1"/>
  <c r="AD12" i="9"/>
  <c r="AF12" i="9" s="1"/>
  <c r="AH12" i="9"/>
  <c r="AI12" i="9" s="1"/>
  <c r="AD14" i="9"/>
  <c r="AF14" i="9" s="1"/>
  <c r="AG14" i="9" s="1"/>
  <c r="AD26" i="9"/>
  <c r="AF26" i="9" s="1"/>
  <c r="AG26" i="9" s="1"/>
  <c r="AJ26" i="9" s="1"/>
  <c r="AM26" i="9"/>
  <c r="AP26" i="9" s="1"/>
  <c r="AZ50" i="9"/>
  <c r="BD50" i="9" s="1"/>
  <c r="AY50" i="9"/>
  <c r="AZ51" i="9"/>
  <c r="BD51" i="9" s="1"/>
  <c r="AY51" i="9"/>
  <c r="AZ52" i="9"/>
  <c r="BD52" i="9" s="1"/>
  <c r="AY52" i="9"/>
  <c r="AZ58" i="9"/>
  <c r="BD58" i="9" s="1"/>
  <c r="AY58" i="9"/>
  <c r="AZ64" i="9"/>
  <c r="BD64" i="9" s="1"/>
  <c r="AY64" i="9"/>
  <c r="AY65" i="9"/>
  <c r="AZ65" i="9"/>
  <c r="BD65" i="9" s="1"/>
  <c r="AZ66" i="9"/>
  <c r="BD66" i="9" s="1"/>
  <c r="AY66" i="9"/>
  <c r="AS66" i="9"/>
  <c r="AZ68" i="9"/>
  <c r="BD68" i="9" s="1"/>
  <c r="AY68" i="9"/>
  <c r="AZ98" i="9"/>
  <c r="BD98" i="9" s="1"/>
  <c r="AY98" i="9"/>
  <c r="AZ102" i="9"/>
  <c r="BD102" i="9" s="1"/>
  <c r="AY102" i="9"/>
  <c r="BB102" i="9"/>
  <c r="AZ121" i="9"/>
  <c r="BD121" i="9" s="1"/>
  <c r="AY121" i="9"/>
  <c r="BN121" i="9"/>
  <c r="AZ122" i="9"/>
  <c r="BD122" i="9" s="1"/>
  <c r="AY122" i="9"/>
  <c r="AZ132" i="9"/>
  <c r="BD132" i="9" s="1"/>
  <c r="AY132" i="9"/>
  <c r="AZ133" i="9"/>
  <c r="BD133" i="9" s="1"/>
  <c r="AY133" i="9"/>
  <c r="AZ134" i="9"/>
  <c r="BD134" i="9" s="1"/>
  <c r="AY134" i="9"/>
  <c r="AY135" i="9"/>
  <c r="AZ135" i="9"/>
  <c r="BD135" i="9" s="1"/>
  <c r="AZ138" i="9"/>
  <c r="BD138" i="9" s="1"/>
  <c r="AY138" i="9"/>
  <c r="BN138" i="9"/>
  <c r="AZ154" i="9"/>
  <c r="BD154" i="9" s="1"/>
  <c r="AY154" i="9"/>
  <c r="AZ155" i="9"/>
  <c r="BD155" i="9" s="1"/>
  <c r="AY155" i="9"/>
  <c r="AZ174" i="9"/>
  <c r="BD174" i="9" s="1"/>
  <c r="AY174" i="9"/>
  <c r="AZ195" i="9"/>
  <c r="BD195" i="9" s="1"/>
  <c r="AY195" i="9"/>
  <c r="AZ197" i="9"/>
  <c r="BD197" i="9" s="1"/>
  <c r="AY197" i="9"/>
  <c r="AZ201" i="9"/>
  <c r="BD201" i="9" s="1"/>
  <c r="AY201" i="9"/>
  <c r="BM201" i="9"/>
  <c r="AY207" i="9"/>
  <c r="AZ207" i="9"/>
  <c r="BD207" i="9" s="1"/>
  <c r="AZ42" i="9"/>
  <c r="BD42" i="9" s="1"/>
  <c r="AY42" i="9"/>
  <c r="AZ46" i="9"/>
  <c r="BD46" i="9" s="1"/>
  <c r="AY46" i="9"/>
  <c r="AZ47" i="9"/>
  <c r="BD47" i="9" s="1"/>
  <c r="AY47" i="9"/>
  <c r="AZ49" i="9"/>
  <c r="BD49" i="9" s="1"/>
  <c r="AY49" i="9"/>
  <c r="AZ53" i="9"/>
  <c r="BD53" i="9" s="1"/>
  <c r="AY53" i="9"/>
  <c r="AY57" i="9"/>
  <c r="AZ57" i="9"/>
  <c r="BD57" i="9" s="1"/>
  <c r="AZ59" i="9"/>
  <c r="BD59" i="9" s="1"/>
  <c r="AY59" i="9"/>
  <c r="AZ63" i="9"/>
  <c r="BD63" i="9" s="1"/>
  <c r="AY63" i="9"/>
  <c r="AY69" i="9"/>
  <c r="AZ69" i="9"/>
  <c r="BD69" i="9" s="1"/>
  <c r="AY73" i="9"/>
  <c r="AZ73" i="9"/>
  <c r="BD73" i="9" s="1"/>
  <c r="AZ76" i="9"/>
  <c r="BD76" i="9" s="1"/>
  <c r="AY76" i="9"/>
  <c r="AZ80" i="9"/>
  <c r="BD80" i="9" s="1"/>
  <c r="AY80" i="9"/>
  <c r="AY81" i="9"/>
  <c r="AZ81" i="9"/>
  <c r="BD81" i="9" s="1"/>
  <c r="AZ82" i="9"/>
  <c r="BD82" i="9" s="1"/>
  <c r="AY82" i="9"/>
  <c r="AZ84" i="9"/>
  <c r="BD84" i="9" s="1"/>
  <c r="AY84" i="9"/>
  <c r="AZ86" i="9"/>
  <c r="BD86" i="9" s="1"/>
  <c r="AY86" i="9"/>
  <c r="AZ90" i="9"/>
  <c r="BD90" i="9" s="1"/>
  <c r="AY90" i="9"/>
  <c r="AZ96" i="9"/>
  <c r="BD96" i="9" s="1"/>
  <c r="AY96" i="9"/>
  <c r="AZ100" i="9"/>
  <c r="BD100" i="9" s="1"/>
  <c r="AY100" i="9"/>
  <c r="AY105" i="9"/>
  <c r="AZ105" i="9"/>
  <c r="BD105" i="9" s="1"/>
  <c r="AZ106" i="9"/>
  <c r="BD106" i="9" s="1"/>
  <c r="AY106" i="9"/>
  <c r="AZ108" i="9"/>
  <c r="BD108" i="9" s="1"/>
  <c r="AY108" i="9"/>
  <c r="AZ111" i="9"/>
  <c r="BD111" i="9" s="1"/>
  <c r="AY111" i="9"/>
  <c r="AZ114" i="9"/>
  <c r="BD114" i="9" s="1"/>
  <c r="AY114" i="9"/>
  <c r="AZ123" i="9"/>
  <c r="BD123" i="9" s="1"/>
  <c r="AY123" i="9"/>
  <c r="AZ127" i="9"/>
  <c r="BD127" i="9" s="1"/>
  <c r="AY127" i="9"/>
  <c r="AZ128" i="9"/>
  <c r="BD128" i="9" s="1"/>
  <c r="AY128" i="9"/>
  <c r="AZ129" i="9"/>
  <c r="BD129" i="9" s="1"/>
  <c r="AY129" i="9"/>
  <c r="AZ130" i="9"/>
  <c r="BD130" i="9" s="1"/>
  <c r="AY130" i="9"/>
  <c r="AY131" i="9"/>
  <c r="AZ131" i="9"/>
  <c r="BD131" i="9" s="1"/>
  <c r="AZ136" i="9"/>
  <c r="BD136" i="9" s="1"/>
  <c r="AY136" i="9"/>
  <c r="AY139" i="9"/>
  <c r="AZ139" i="9"/>
  <c r="BD139" i="9" s="1"/>
  <c r="AZ140" i="9"/>
  <c r="BD140" i="9" s="1"/>
  <c r="AY140" i="9"/>
  <c r="AZ141" i="9"/>
  <c r="BD141" i="9" s="1"/>
  <c r="AY141" i="9"/>
  <c r="AZ150" i="9"/>
  <c r="BD150" i="9" s="1"/>
  <c r="AY150" i="9"/>
  <c r="AZ152" i="9"/>
  <c r="BD152" i="9" s="1"/>
  <c r="AY152" i="9"/>
  <c r="AZ153" i="9"/>
  <c r="BD153" i="9" s="1"/>
  <c r="AY153" i="9"/>
  <c r="AY157" i="9"/>
  <c r="AZ157" i="9"/>
  <c r="BD157" i="9" s="1"/>
  <c r="AZ159" i="9"/>
  <c r="BD159" i="9" s="1"/>
  <c r="AY159" i="9"/>
  <c r="AZ162" i="9"/>
  <c r="BD162" i="9" s="1"/>
  <c r="AY162" i="9"/>
  <c r="AZ163" i="9"/>
  <c r="BD163" i="9" s="1"/>
  <c r="AY163" i="9"/>
  <c r="AZ170" i="9"/>
  <c r="BD170" i="9" s="1"/>
  <c r="AY170" i="9"/>
  <c r="AZ179" i="9"/>
  <c r="BD179" i="9" s="1"/>
  <c r="AY179" i="9"/>
  <c r="AZ181" i="9"/>
  <c r="BD181" i="9" s="1"/>
  <c r="AY181" i="9"/>
  <c r="AZ183" i="9"/>
  <c r="BD183" i="9" s="1"/>
  <c r="AY183" i="9"/>
  <c r="AZ187" i="9"/>
  <c r="BD187" i="9" s="1"/>
  <c r="AY187" i="9"/>
  <c r="AZ189" i="9"/>
  <c r="BD189" i="9" s="1"/>
  <c r="AY189" i="9"/>
  <c r="AZ193" i="9"/>
  <c r="BD193" i="9" s="1"/>
  <c r="AY193" i="9"/>
  <c r="AY199" i="9"/>
  <c r="AZ199" i="9"/>
  <c r="BD199" i="9" s="1"/>
  <c r="AY203" i="9"/>
  <c r="AZ203" i="9"/>
  <c r="BD203" i="9" s="1"/>
  <c r="AZ205" i="9"/>
  <c r="BD205" i="9" s="1"/>
  <c r="AY205" i="9"/>
  <c r="AZ209" i="9"/>
  <c r="BD209" i="9" s="1"/>
  <c r="AY209" i="9"/>
  <c r="AZ184" i="9"/>
  <c r="BD184" i="9" s="1"/>
  <c r="AY184" i="9"/>
  <c r="AZ190" i="9"/>
  <c r="BD190" i="9" s="1"/>
  <c r="AY190" i="9"/>
  <c r="AZ194" i="9"/>
  <c r="BD194" i="9" s="1"/>
  <c r="AY194" i="9"/>
  <c r="AZ198" i="9"/>
  <c r="BD198" i="9" s="1"/>
  <c r="AY198" i="9"/>
  <c r="AZ204" i="9"/>
  <c r="BD204" i="9" s="1"/>
  <c r="AY204" i="9"/>
  <c r="AZ208" i="9"/>
  <c r="BD208" i="9" s="1"/>
  <c r="AY208" i="9"/>
  <c r="AD16" i="9"/>
  <c r="AF16" i="9" s="1"/>
  <c r="AH16" i="9"/>
  <c r="AI16" i="9" s="1"/>
  <c r="AU42" i="9"/>
  <c r="AU46" i="9"/>
  <c r="BC49" i="9"/>
  <c r="BA53" i="9"/>
  <c r="BN57" i="9"/>
  <c r="AU59" i="9"/>
  <c r="AV63" i="9"/>
  <c r="BE69" i="9"/>
  <c r="AU73" i="9"/>
  <c r="AW82" i="9"/>
  <c r="BN84" i="9"/>
  <c r="BA90" i="9"/>
  <c r="BA106" i="9"/>
  <c r="BF108" i="9"/>
  <c r="AS111" i="9"/>
  <c r="BO123" i="9"/>
  <c r="BC127" i="9"/>
  <c r="AX128" i="9"/>
  <c r="BN130" i="9"/>
  <c r="AS152" i="9"/>
  <c r="BA179" i="9"/>
  <c r="BO187" i="9"/>
  <c r="BF193" i="9"/>
  <c r="AD129" i="9"/>
  <c r="AF129" i="9"/>
  <c r="AD161" i="9"/>
  <c r="AK161" i="9"/>
  <c r="AD181" i="9"/>
  <c r="AI181" i="9"/>
  <c r="AD185" i="9"/>
  <c r="AH185" i="9"/>
  <c r="AD189" i="9"/>
  <c r="AH189" i="9"/>
  <c r="AD10" i="9"/>
  <c r="AF10" i="9" s="1"/>
  <c r="AD53" i="9"/>
  <c r="AH53" i="9"/>
  <c r="AD101" i="9"/>
  <c r="AH101" i="9"/>
  <c r="AD105" i="9"/>
  <c r="AH105" i="9"/>
  <c r="AD56" i="9"/>
  <c r="AD84" i="9"/>
  <c r="AD96" i="9"/>
  <c r="AD104" i="9"/>
  <c r="AD108" i="9"/>
  <c r="AD116" i="9"/>
  <c r="AD160" i="9"/>
  <c r="AD180" i="9"/>
  <c r="AD184" i="9"/>
  <c r="AD188" i="9"/>
  <c r="AY31" i="9" l="1"/>
  <c r="BA22" i="9"/>
  <c r="BB22" i="9" s="1"/>
  <c r="BC28" i="9"/>
  <c r="BM22" i="9"/>
  <c r="AG33" i="9"/>
  <c r="AJ33" i="9" s="1"/>
  <c r="AK33" i="9" s="1"/>
  <c r="AY22" i="9"/>
  <c r="AG19" i="9"/>
  <c r="AJ19" i="9" s="1"/>
  <c r="AL19" i="9" s="1"/>
  <c r="AQ19" i="9" s="1"/>
  <c r="AY37" i="9"/>
  <c r="AJ43" i="9"/>
  <c r="AL43" i="9" s="1"/>
  <c r="AQ43" i="9" s="1"/>
  <c r="AY43" i="9"/>
  <c r="BM33" i="9"/>
  <c r="AG40" i="9"/>
  <c r="AJ40" i="9" s="1"/>
  <c r="AK40" i="9" s="1"/>
  <c r="AY14" i="9"/>
  <c r="AJ44" i="9"/>
  <c r="AL44" i="9" s="1"/>
  <c r="AQ44" i="9" s="1"/>
  <c r="AG28" i="9"/>
  <c r="AJ28" i="9" s="1"/>
  <c r="AL28" i="9" s="1"/>
  <c r="AQ28" i="9" s="1"/>
  <c r="AG24" i="9"/>
  <c r="AJ24" i="9" s="1"/>
  <c r="AL24" i="9" s="1"/>
  <c r="AQ24" i="9" s="1"/>
  <c r="AR24" i="9" s="1"/>
  <c r="AS24" i="9" s="1"/>
  <c r="AG34" i="9"/>
  <c r="AJ34" i="9" s="1"/>
  <c r="AL34" i="9" s="1"/>
  <c r="AQ34" i="9" s="1"/>
  <c r="BC20" i="9"/>
  <c r="AG13" i="9"/>
  <c r="AJ13" i="9" s="1"/>
  <c r="AK13" i="9" s="1"/>
  <c r="BM19" i="9"/>
  <c r="BA20" i="9"/>
  <c r="BB20" i="9" s="1"/>
  <c r="AG31" i="9"/>
  <c r="AJ31" i="9" s="1"/>
  <c r="AL31" i="9" s="1"/>
  <c r="AQ31" i="9" s="1"/>
  <c r="AR31" i="9" s="1"/>
  <c r="AS31" i="9" s="1"/>
  <c r="AT31" i="9" s="1"/>
  <c r="BC19" i="9"/>
  <c r="BA29" i="9"/>
  <c r="BB29" i="9" s="1"/>
  <c r="AY19" i="9"/>
  <c r="AG22" i="9"/>
  <c r="AJ22" i="9" s="1"/>
  <c r="AK22" i="9" s="1"/>
  <c r="BA25" i="9"/>
  <c r="BB25" i="9" s="1"/>
  <c r="AG38" i="9"/>
  <c r="AJ38" i="9" s="1"/>
  <c r="AK38" i="9" s="1"/>
  <c r="AY41" i="9"/>
  <c r="BM14" i="9"/>
  <c r="AG36" i="9"/>
  <c r="AT36" i="9" s="1"/>
  <c r="AG21" i="9"/>
  <c r="AJ21" i="9" s="1"/>
  <c r="BA41" i="9"/>
  <c r="BB41" i="9" s="1"/>
  <c r="BA17" i="9"/>
  <c r="BB17" i="9" s="1"/>
  <c r="BM41" i="9"/>
  <c r="AG15" i="9"/>
  <c r="AJ15" i="9" s="1"/>
  <c r="AK15" i="9" s="1"/>
  <c r="AY44" i="9"/>
  <c r="AG10" i="9"/>
  <c r="AT10" i="9" s="1"/>
  <c r="AU10" i="9" s="1"/>
  <c r="AG18" i="9"/>
  <c r="AJ18" i="9" s="1"/>
  <c r="AK18" i="9" s="1"/>
  <c r="AG30" i="9"/>
  <c r="AT30" i="9" s="1"/>
  <c r="BA34" i="9"/>
  <c r="BB34" i="9" s="1"/>
  <c r="AY40" i="9"/>
  <c r="AT26" i="9"/>
  <c r="AT19" i="9"/>
  <c r="AU19" i="9" s="1"/>
  <c r="AV19" i="9" s="1"/>
  <c r="BM18" i="9"/>
  <c r="BA35" i="9"/>
  <c r="BB35" i="9" s="1"/>
  <c r="AT35" i="9"/>
  <c r="BC25" i="9"/>
  <c r="AT25" i="9"/>
  <c r="AY25" i="9"/>
  <c r="AY36" i="9"/>
  <c r="BC31" i="9"/>
  <c r="BM37" i="9"/>
  <c r="AT37" i="9"/>
  <c r="AU37" i="9" s="1"/>
  <c r="AV37" i="9" s="1"/>
  <c r="AT14" i="9"/>
  <c r="AU14" i="9" s="1"/>
  <c r="BM30" i="9"/>
  <c r="BA30" i="9"/>
  <c r="BB30" i="9" s="1"/>
  <c r="BC21" i="9"/>
  <c r="AY17" i="9"/>
  <c r="AT17" i="9"/>
  <c r="BC34" i="9"/>
  <c r="AT29" i="9"/>
  <c r="BM40" i="9"/>
  <c r="AT40" i="9"/>
  <c r="AT43" i="9"/>
  <c r="AU43" i="9" s="1"/>
  <c r="AV43" i="9" s="1"/>
  <c r="AT22" i="9"/>
  <c r="AU22" i="9" s="1"/>
  <c r="AV22" i="9" s="1"/>
  <c r="AU44" i="9"/>
  <c r="AV44" i="9" s="1"/>
  <c r="BC30" i="9"/>
  <c r="AY30" i="9"/>
  <c r="AY15" i="9"/>
  <c r="AY33" i="9"/>
  <c r="AT33" i="9"/>
  <c r="AY38" i="9"/>
  <c r="AY28" i="9"/>
  <c r="BC13" i="9"/>
  <c r="BA13" i="9"/>
  <c r="BB13" i="9" s="1"/>
  <c r="BA21" i="9"/>
  <c r="BB21" i="9" s="1"/>
  <c r="AY21" i="9"/>
  <c r="AL22" i="9"/>
  <c r="AQ22" i="9" s="1"/>
  <c r="AL33" i="9"/>
  <c r="AQ33" i="9" s="1"/>
  <c r="AK17" i="9"/>
  <c r="AL17" i="9"/>
  <c r="AQ17" i="9" s="1"/>
  <c r="AG11" i="9"/>
  <c r="AJ11" i="9" s="1"/>
  <c r="BM28" i="9"/>
  <c r="BA33" i="9"/>
  <c r="BB33" i="9" s="1"/>
  <c r="BA40" i="9"/>
  <c r="BB40" i="9" s="1"/>
  <c r="AG20" i="9"/>
  <c r="AT20" i="9" s="1"/>
  <c r="AU20" i="9" s="1"/>
  <c r="AV20" i="9" s="1"/>
  <c r="AK41" i="9"/>
  <c r="AL41" i="9"/>
  <c r="AQ41" i="9" s="1"/>
  <c r="BC18" i="9"/>
  <c r="AG23" i="9"/>
  <c r="AJ23" i="9" s="1"/>
  <c r="AL23" i="9" s="1"/>
  <c r="AQ23" i="9" s="1"/>
  <c r="AY34" i="9"/>
  <c r="AY18" i="9"/>
  <c r="AY13" i="9"/>
  <c r="BM31" i="9"/>
  <c r="BC17" i="9"/>
  <c r="BC37" i="9"/>
  <c r="BM35" i="9"/>
  <c r="AL25" i="9"/>
  <c r="BC36" i="9"/>
  <c r="BA36" i="9"/>
  <c r="BB36" i="9" s="1"/>
  <c r="BM13" i="9"/>
  <c r="AG32" i="9"/>
  <c r="AT32" i="9" s="1"/>
  <c r="AG39" i="9"/>
  <c r="AJ39" i="9" s="1"/>
  <c r="AK28" i="9"/>
  <c r="AJ37" i="9"/>
  <c r="BC24" i="9"/>
  <c r="BA24" i="9"/>
  <c r="BB24" i="9" s="1"/>
  <c r="BM24" i="9"/>
  <c r="AG16" i="9"/>
  <c r="AJ35" i="9"/>
  <c r="BM39" i="9"/>
  <c r="BA39" i="9"/>
  <c r="BB39" i="9" s="1"/>
  <c r="BC39" i="9"/>
  <c r="BA38" i="9"/>
  <c r="BB38" i="9" s="1"/>
  <c r="BC38" i="9"/>
  <c r="BM38" i="9"/>
  <c r="BM15" i="9"/>
  <c r="BC15" i="9"/>
  <c r="BA15" i="9"/>
  <c r="O21" i="21"/>
  <c r="P21" i="21" s="1"/>
  <c r="Q21" i="21" s="1"/>
  <c r="AJ14" i="9"/>
  <c r="AL26" i="9"/>
  <c r="AQ26" i="9" s="1"/>
  <c r="AK26" i="9"/>
  <c r="AG45" i="9"/>
  <c r="AJ45" i="9" s="1"/>
  <c r="AG27" i="9"/>
  <c r="AT27" i="9" s="1"/>
  <c r="AL29" i="9"/>
  <c r="AQ29" i="9" s="1"/>
  <c r="AK29" i="9"/>
  <c r="AY26" i="9"/>
  <c r="BC26" i="9"/>
  <c r="BM26" i="9"/>
  <c r="BA26" i="9"/>
  <c r="BB26" i="9" s="1"/>
  <c r="AG12" i="9"/>
  <c r="AJ12" i="9" s="1"/>
  <c r="AL13" i="9"/>
  <c r="AQ13" i="9" s="1"/>
  <c r="AT34" i="9" l="1"/>
  <c r="AT24" i="9"/>
  <c r="AK43" i="9"/>
  <c r="AR43" i="9"/>
  <c r="AS43" i="9" s="1"/>
  <c r="AK34" i="9"/>
  <c r="AT28" i="9"/>
  <c r="AR44" i="9"/>
  <c r="AS44" i="9" s="1"/>
  <c r="AW44" i="9" s="1"/>
  <c r="AX44" i="9" s="1"/>
  <c r="AZ44" i="9" s="1"/>
  <c r="BD44" i="9" s="1"/>
  <c r="BE44" i="9" s="1"/>
  <c r="BN44" i="9" s="1"/>
  <c r="BO44" i="9" s="1"/>
  <c r="AT13" i="9"/>
  <c r="AK44" i="9"/>
  <c r="AK24" i="9"/>
  <c r="AL18" i="9"/>
  <c r="AQ18" i="9" s="1"/>
  <c r="AU29" i="9"/>
  <c r="AV29" i="9" s="1"/>
  <c r="AU25" i="9"/>
  <c r="AV25" i="9" s="1"/>
  <c r="AL38" i="9"/>
  <c r="AQ38" i="9" s="1"/>
  <c r="AJ36" i="9"/>
  <c r="AL36" i="9" s="1"/>
  <c r="AQ36" i="9" s="1"/>
  <c r="AR19" i="9"/>
  <c r="AS19" i="9" s="1"/>
  <c r="AW19" i="9" s="1"/>
  <c r="AX19" i="9" s="1"/>
  <c r="AZ19" i="9" s="1"/>
  <c r="BD19" i="9" s="1"/>
  <c r="BE19" i="9" s="1"/>
  <c r="BF19" i="9" s="1"/>
  <c r="AR17" i="9"/>
  <c r="AS17" i="9" s="1"/>
  <c r="AK31" i="9"/>
  <c r="AJ10" i="9"/>
  <c r="AK19" i="9"/>
  <c r="AT15" i="9"/>
  <c r="AU34" i="9"/>
  <c r="AV34" i="9" s="1"/>
  <c r="AL15" i="9"/>
  <c r="AQ15" i="9" s="1"/>
  <c r="AU15" i="9"/>
  <c r="AV15" i="9" s="1"/>
  <c r="AL21" i="9"/>
  <c r="AQ21" i="9" s="1"/>
  <c r="AK21" i="9"/>
  <c r="AU17" i="9"/>
  <c r="AV17" i="9" s="1"/>
  <c r="AR33" i="9"/>
  <c r="AS33" i="9" s="1"/>
  <c r="AU30" i="9"/>
  <c r="AV30" i="9" s="1"/>
  <c r="AU35" i="9"/>
  <c r="AV35" i="9" s="1"/>
  <c r="AJ30" i="9"/>
  <c r="AL30" i="9" s="1"/>
  <c r="AQ30" i="9" s="1"/>
  <c r="AR41" i="9"/>
  <c r="AS41" i="9" s="1"/>
  <c r="AT41" i="9" s="1"/>
  <c r="AU41" i="9" s="1"/>
  <c r="AT18" i="9"/>
  <c r="AU18" i="9" s="1"/>
  <c r="AV18" i="9" s="1"/>
  <c r="AU33" i="9"/>
  <c r="AV33" i="9" s="1"/>
  <c r="AW33" i="9" s="1"/>
  <c r="AX33" i="9" s="1"/>
  <c r="AZ33" i="9" s="1"/>
  <c r="BD33" i="9" s="1"/>
  <c r="BE33" i="9" s="1"/>
  <c r="AR22" i="9"/>
  <c r="AS22" i="9" s="1"/>
  <c r="AW22" i="9" s="1"/>
  <c r="AX22" i="9" s="1"/>
  <c r="AZ22" i="9" s="1"/>
  <c r="BD22" i="9" s="1"/>
  <c r="BE22" i="9" s="1"/>
  <c r="BF22" i="9" s="1"/>
  <c r="AK23" i="9"/>
  <c r="AQ25" i="9"/>
  <c r="AR25" i="9" s="1"/>
  <c r="AS25" i="9" s="1"/>
  <c r="AW25" i="9" s="1"/>
  <c r="AX25" i="9" s="1"/>
  <c r="AZ25" i="9" s="1"/>
  <c r="BD25" i="9" s="1"/>
  <c r="BE25" i="9" s="1"/>
  <c r="AJ16" i="9"/>
  <c r="AL16" i="9" s="1"/>
  <c r="AQ16" i="9" s="1"/>
  <c r="AT16" i="9"/>
  <c r="AU16" i="9" s="1"/>
  <c r="AV16" i="9" s="1"/>
  <c r="AT39" i="9"/>
  <c r="AU39" i="9" s="1"/>
  <c r="AV39" i="9" s="1"/>
  <c r="AL40" i="9"/>
  <c r="AQ40" i="9" s="1"/>
  <c r="AJ20" i="9"/>
  <c r="AL20" i="9" s="1"/>
  <c r="AW43" i="9"/>
  <c r="AX43" i="9" s="1"/>
  <c r="AZ43" i="9" s="1"/>
  <c r="BD43" i="9" s="1"/>
  <c r="BE43" i="9" s="1"/>
  <c r="BF43" i="9" s="1"/>
  <c r="AU40" i="9"/>
  <c r="AV40" i="9" s="1"/>
  <c r="AJ32" i="9"/>
  <c r="AU32" i="9"/>
  <c r="AV32" i="9" s="1"/>
  <c r="BM6" i="9"/>
  <c r="AU36" i="9"/>
  <c r="AV36" i="9" s="1"/>
  <c r="AU24" i="9"/>
  <c r="AV24" i="9" s="1"/>
  <c r="AW24" i="9" s="1"/>
  <c r="AX24" i="9" s="1"/>
  <c r="AZ24" i="9" s="1"/>
  <c r="BD24" i="9" s="1"/>
  <c r="BE24" i="9" s="1"/>
  <c r="BF24" i="9" s="1"/>
  <c r="AK39" i="9"/>
  <c r="AL39" i="9"/>
  <c r="AL37" i="9"/>
  <c r="AK37" i="9"/>
  <c r="BB15" i="9"/>
  <c r="AK35" i="9"/>
  <c r="AL35" i="9"/>
  <c r="AU26" i="9"/>
  <c r="AV26" i="9" s="1"/>
  <c r="AR29" i="9"/>
  <c r="AS29" i="9" s="1"/>
  <c r="AW29" i="9" s="1"/>
  <c r="AX29" i="9" s="1"/>
  <c r="AZ29" i="9" s="1"/>
  <c r="BD29" i="9" s="1"/>
  <c r="BE29" i="9" s="1"/>
  <c r="AK45" i="9"/>
  <c r="AL45" i="9"/>
  <c r="AQ45" i="9" s="1"/>
  <c r="AR26" i="9"/>
  <c r="AS26" i="9" s="1"/>
  <c r="AL11" i="9"/>
  <c r="AQ11" i="9" s="1"/>
  <c r="AK11" i="9"/>
  <c r="AV14" i="9"/>
  <c r="AV10" i="9"/>
  <c r="AU31" i="9"/>
  <c r="AR13" i="9"/>
  <c r="AS13" i="9" s="1"/>
  <c r="AR18" i="9"/>
  <c r="AS18" i="9" s="1"/>
  <c r="AW18" i="9" s="1"/>
  <c r="AX18" i="9" s="1"/>
  <c r="AZ18" i="9" s="1"/>
  <c r="BD18" i="9" s="1"/>
  <c r="BE18" i="9" s="1"/>
  <c r="AL12" i="9"/>
  <c r="AQ12" i="9" s="1"/>
  <c r="AK12" i="9"/>
  <c r="AR34" i="9"/>
  <c r="AS34" i="9" s="1"/>
  <c r="AJ27" i="9"/>
  <c r="AU27" i="9"/>
  <c r="AK14" i="9"/>
  <c r="AL14" i="9"/>
  <c r="AQ14" i="9" s="1"/>
  <c r="AL10" i="9"/>
  <c r="AQ10" i="9" s="1"/>
  <c r="AK10" i="9"/>
  <c r="R21" i="21"/>
  <c r="S21" i="21" s="1"/>
  <c r="T21" i="21" s="1"/>
  <c r="U21" i="21" s="1"/>
  <c r="AR28" i="9"/>
  <c r="AS28" i="9" s="1"/>
  <c r="AR38" i="9" l="1"/>
  <c r="AS38" i="9" s="1"/>
  <c r="AT38" i="9" s="1"/>
  <c r="AU38" i="9" s="1"/>
  <c r="AV38" i="9" s="1"/>
  <c r="AW38" i="9" s="1"/>
  <c r="AX38" i="9" s="1"/>
  <c r="AZ38" i="9" s="1"/>
  <c r="BD38" i="9" s="1"/>
  <c r="BE38" i="9" s="1"/>
  <c r="AW17" i="9"/>
  <c r="AX17" i="9" s="1"/>
  <c r="AZ17" i="9" s="1"/>
  <c r="BD17" i="9" s="1"/>
  <c r="BE17" i="9" s="1"/>
  <c r="BN17" i="9" s="1"/>
  <c r="BO17" i="9" s="1"/>
  <c r="AK36" i="9"/>
  <c r="AR36" i="9"/>
  <c r="AS36" i="9" s="1"/>
  <c r="AW36" i="9" s="1"/>
  <c r="AX36" i="9" s="1"/>
  <c r="AZ36" i="9" s="1"/>
  <c r="BD36" i="9" s="1"/>
  <c r="BE36" i="9" s="1"/>
  <c r="BN36" i="9" s="1"/>
  <c r="BO36" i="9" s="1"/>
  <c r="AR15" i="9"/>
  <c r="AS15" i="9" s="1"/>
  <c r="AW15" i="9" s="1"/>
  <c r="AX15" i="9" s="1"/>
  <c r="AZ15" i="9" s="1"/>
  <c r="BD15" i="9" s="1"/>
  <c r="BE15" i="9" s="1"/>
  <c r="BN15" i="9" s="1"/>
  <c r="BO15" i="9" s="1"/>
  <c r="BF44" i="9"/>
  <c r="AR16" i="9"/>
  <c r="AS16" i="9" s="1"/>
  <c r="AW16" i="9" s="1"/>
  <c r="AX16" i="9" s="1"/>
  <c r="AZ16" i="9" s="1"/>
  <c r="BD16" i="9" s="1"/>
  <c r="BE16" i="9" s="1"/>
  <c r="BN16" i="9" s="1"/>
  <c r="BO16" i="9" s="1"/>
  <c r="AK20" i="9"/>
  <c r="BN33" i="9"/>
  <c r="BO33" i="9" s="1"/>
  <c r="BF33" i="9"/>
  <c r="AK30" i="9"/>
  <c r="AR30" i="9"/>
  <c r="AS30" i="9" s="1"/>
  <c r="AW30" i="9" s="1"/>
  <c r="AX30" i="9" s="1"/>
  <c r="AZ30" i="9" s="1"/>
  <c r="BD30" i="9" s="1"/>
  <c r="BE30" i="9" s="1"/>
  <c r="BN30" i="9" s="1"/>
  <c r="BO30" i="9" s="1"/>
  <c r="BN19" i="9"/>
  <c r="BO19" i="9" s="1"/>
  <c r="AR40" i="9"/>
  <c r="AS40" i="9" s="1"/>
  <c r="AW40" i="9" s="1"/>
  <c r="AX40" i="9" s="1"/>
  <c r="AZ40" i="9" s="1"/>
  <c r="BD40" i="9" s="1"/>
  <c r="BE40" i="9" s="1"/>
  <c r="BF40" i="9" s="1"/>
  <c r="BF17" i="9"/>
  <c r="AQ20" i="9"/>
  <c r="AR20" i="9" s="1"/>
  <c r="AS20" i="9" s="1"/>
  <c r="AW20" i="9" s="1"/>
  <c r="AX20" i="9" s="1"/>
  <c r="AZ20" i="9" s="1"/>
  <c r="BD20" i="9" s="1"/>
  <c r="BE20" i="9" s="1"/>
  <c r="AQ37" i="9"/>
  <c r="AR37" i="9" s="1"/>
  <c r="AS37" i="9" s="1"/>
  <c r="AW37" i="9" s="1"/>
  <c r="AX37" i="9" s="1"/>
  <c r="AZ37" i="9" s="1"/>
  <c r="BD37" i="9" s="1"/>
  <c r="BE37" i="9" s="1"/>
  <c r="AK16" i="9"/>
  <c r="AQ35" i="9"/>
  <c r="AR35" i="9" s="1"/>
  <c r="AS35" i="9" s="1"/>
  <c r="AW35" i="9" s="1"/>
  <c r="AX35" i="9" s="1"/>
  <c r="AZ35" i="9" s="1"/>
  <c r="BD35" i="9" s="1"/>
  <c r="BE35" i="9" s="1"/>
  <c r="BN22" i="9"/>
  <c r="BO22" i="9" s="1"/>
  <c r="AQ39" i="9"/>
  <c r="AR39" i="9" s="1"/>
  <c r="AS39" i="9" s="1"/>
  <c r="AW39" i="9" s="1"/>
  <c r="AX39" i="9" s="1"/>
  <c r="AZ39" i="9" s="1"/>
  <c r="BD39" i="9" s="1"/>
  <c r="BE39" i="9" s="1"/>
  <c r="BN43" i="9"/>
  <c r="BO43" i="9" s="1"/>
  <c r="AU13" i="9"/>
  <c r="AV13" i="9" s="1"/>
  <c r="AW13" i="9" s="1"/>
  <c r="AX13" i="9" s="1"/>
  <c r="AZ13" i="9" s="1"/>
  <c r="BD13" i="9" s="1"/>
  <c r="BE13" i="9" s="1"/>
  <c r="AW34" i="9"/>
  <c r="AX34" i="9" s="1"/>
  <c r="AZ34" i="9" s="1"/>
  <c r="BD34" i="9" s="1"/>
  <c r="BE34" i="9" s="1"/>
  <c r="BN34" i="9" s="1"/>
  <c r="BO34" i="9" s="1"/>
  <c r="BN24" i="9"/>
  <c r="BO24" i="9" s="1"/>
  <c r="AK32" i="9"/>
  <c r="AL32" i="9"/>
  <c r="AW26" i="9"/>
  <c r="AX26" i="9" s="1"/>
  <c r="AZ26" i="9" s="1"/>
  <c r="BD26" i="9" s="1"/>
  <c r="BE26" i="9" s="1"/>
  <c r="BF26" i="9" s="1"/>
  <c r="BF18" i="9"/>
  <c r="BN18" i="9"/>
  <c r="BO18" i="9" s="1"/>
  <c r="AV41" i="9"/>
  <c r="AW41" i="9" s="1"/>
  <c r="AX41" i="9" s="1"/>
  <c r="AZ41" i="9" s="1"/>
  <c r="BD41" i="9" s="1"/>
  <c r="BE41" i="9" s="1"/>
  <c r="BF29" i="9"/>
  <c r="BN29" i="9"/>
  <c r="BO29" i="9" s="1"/>
  <c r="AU28" i="9"/>
  <c r="AR10" i="9"/>
  <c r="AS10" i="9" s="1"/>
  <c r="AL27" i="9"/>
  <c r="AQ27" i="9" s="1"/>
  <c r="AK27" i="9"/>
  <c r="AV31" i="9"/>
  <c r="AW31" i="9" s="1"/>
  <c r="AX31" i="9" s="1"/>
  <c r="AZ31" i="9" s="1"/>
  <c r="BD31" i="9" s="1"/>
  <c r="BE31" i="9" s="1"/>
  <c r="AR11" i="9"/>
  <c r="AS11" i="9" s="1"/>
  <c r="AT11" i="9" s="1"/>
  <c r="V21" i="21"/>
  <c r="W21" i="21" s="1"/>
  <c r="X21" i="21" s="1"/>
  <c r="Y21" i="21" s="1"/>
  <c r="Z21" i="21" s="1"/>
  <c r="AA21" i="21" s="1"/>
  <c r="AB21" i="21" s="1"/>
  <c r="AC21" i="21" s="1"/>
  <c r="AD21" i="21" s="1"/>
  <c r="AE21" i="21" s="1"/>
  <c r="AF21" i="21" s="1"/>
  <c r="AG21" i="21" s="1"/>
  <c r="AH21" i="21" s="1"/>
  <c r="AI21" i="21" s="1"/>
  <c r="AR21" i="9"/>
  <c r="AS21" i="9" s="1"/>
  <c r="AT21" i="9" s="1"/>
  <c r="AJ6" i="9"/>
  <c r="AJ4" i="9" s="1"/>
  <c r="AR14" i="9"/>
  <c r="AS14" i="9" s="1"/>
  <c r="AW14" i="9" s="1"/>
  <c r="AX14" i="9" s="1"/>
  <c r="AZ14" i="9" s="1"/>
  <c r="BD14" i="9" s="1"/>
  <c r="BE14" i="9" s="1"/>
  <c r="AV27" i="9"/>
  <c r="AR23" i="9"/>
  <c r="AS23" i="9" s="1"/>
  <c r="AT23" i="9" s="1"/>
  <c r="AR45" i="9"/>
  <c r="AS45" i="9" s="1"/>
  <c r="AT45" i="9" s="1"/>
  <c r="BF25" i="9"/>
  <c r="BN25" i="9"/>
  <c r="BO25" i="9" s="1"/>
  <c r="BF36" i="9" l="1"/>
  <c r="BF30" i="9"/>
  <c r="BF34" i="9"/>
  <c r="BF15" i="9"/>
  <c r="BF35" i="9"/>
  <c r="BN35" i="9"/>
  <c r="BO35" i="9" s="1"/>
  <c r="BF39" i="9"/>
  <c r="BN39" i="9"/>
  <c r="BO39" i="9" s="1"/>
  <c r="BF37" i="9"/>
  <c r="BN37" i="9"/>
  <c r="BO37" i="9" s="1"/>
  <c r="BF20" i="9"/>
  <c r="BN20" i="9"/>
  <c r="BO20" i="9" s="1"/>
  <c r="AK6" i="9"/>
  <c r="BN40" i="9"/>
  <c r="BO40" i="9" s="1"/>
  <c r="AQ32" i="9"/>
  <c r="AR32" i="9" s="1"/>
  <c r="AS32" i="9" s="1"/>
  <c r="AW32" i="9" s="1"/>
  <c r="AX32" i="9" s="1"/>
  <c r="AZ32" i="9" s="1"/>
  <c r="BD32" i="9" s="1"/>
  <c r="BE32" i="9" s="1"/>
  <c r="AU11" i="9"/>
  <c r="AV11" i="9" s="1"/>
  <c r="AW11" i="9" s="1"/>
  <c r="AX11" i="9" s="1"/>
  <c r="AZ11" i="9" s="1"/>
  <c r="BD11" i="9" s="1"/>
  <c r="BE11" i="9" s="1"/>
  <c r="BF13" i="9"/>
  <c r="BN13" i="9"/>
  <c r="BO13" i="9" s="1"/>
  <c r="BF16" i="9"/>
  <c r="AR12" i="9"/>
  <c r="AS12" i="9" s="1"/>
  <c r="BN26" i="9"/>
  <c r="BO26" i="9" s="1"/>
  <c r="BN14" i="9"/>
  <c r="BO14" i="9" s="1"/>
  <c r="BF14" i="9"/>
  <c r="BN41" i="9"/>
  <c r="BO41" i="9" s="1"/>
  <c r="BF41" i="9"/>
  <c r="AU23" i="9"/>
  <c r="AU21" i="9"/>
  <c r="BF31" i="9"/>
  <c r="BN31" i="9"/>
  <c r="BO31" i="9" s="1"/>
  <c r="AW10" i="9"/>
  <c r="AX10" i="9" s="1"/>
  <c r="AZ10" i="9" s="1"/>
  <c r="BD10" i="9" s="1"/>
  <c r="BE10" i="9" s="1"/>
  <c r="BN38" i="9"/>
  <c r="BO38" i="9" s="1"/>
  <c r="BF38" i="9"/>
  <c r="AU45" i="9"/>
  <c r="AL6" i="9"/>
  <c r="AV28" i="9"/>
  <c r="AW28" i="9" s="1"/>
  <c r="AX28" i="9" s="1"/>
  <c r="AZ28" i="9" s="1"/>
  <c r="BD28" i="9" s="1"/>
  <c r="BE28" i="9" s="1"/>
  <c r="BN32" i="9" l="1"/>
  <c r="BO32" i="9" s="1"/>
  <c r="BF32" i="9"/>
  <c r="AT12" i="9"/>
  <c r="AU12" i="9" s="1"/>
  <c r="AV12" i="9" s="1"/>
  <c r="AW12" i="9" s="1"/>
  <c r="AX12" i="9" s="1"/>
  <c r="AZ12" i="9" s="1"/>
  <c r="BD12" i="9" s="1"/>
  <c r="BE12" i="9" s="1"/>
  <c r="BN11" i="9"/>
  <c r="BO11" i="9" s="1"/>
  <c r="BF11" i="9"/>
  <c r="AQ6" i="9"/>
  <c r="AV45" i="9"/>
  <c r="AW45" i="9" s="1"/>
  <c r="AX45" i="9" s="1"/>
  <c r="AZ45" i="9" s="1"/>
  <c r="BD45" i="9" s="1"/>
  <c r="BE45" i="9" s="1"/>
  <c r="BF28" i="9"/>
  <c r="BN28" i="9"/>
  <c r="BO28" i="9" s="1"/>
  <c r="BF10" i="9"/>
  <c r="BN10" i="9"/>
  <c r="AR27" i="9"/>
  <c r="AS27" i="9" s="1"/>
  <c r="AV21" i="9"/>
  <c r="AW21" i="9" s="1"/>
  <c r="AX21" i="9" s="1"/>
  <c r="AZ21" i="9" s="1"/>
  <c r="BD21" i="9" s="1"/>
  <c r="BE21" i="9" s="1"/>
  <c r="AV23" i="9"/>
  <c r="AW23" i="9" s="1"/>
  <c r="AX23" i="9" s="1"/>
  <c r="AZ23" i="9" s="1"/>
  <c r="BD23" i="9" s="1"/>
  <c r="BE23" i="9" s="1"/>
  <c r="BF45" i="9" l="1"/>
  <c r="BN45" i="9"/>
  <c r="BO45" i="9" s="1"/>
  <c r="BF12" i="9"/>
  <c r="BN12" i="9"/>
  <c r="BO12" i="9" s="1"/>
  <c r="BF23" i="9"/>
  <c r="BN23" i="9"/>
  <c r="BO23" i="9" s="1"/>
  <c r="BF21" i="9"/>
  <c r="BN21" i="9"/>
  <c r="BO21" i="9" s="1"/>
  <c r="AW27" i="9"/>
  <c r="AX27" i="9" s="1"/>
  <c r="AZ27" i="9" s="1"/>
  <c r="BD27" i="9" s="1"/>
  <c r="BE27" i="9" s="1"/>
  <c r="BE6" i="9" s="1"/>
  <c r="BE4" i="9" s="1"/>
  <c r="AS6" i="9"/>
  <c r="BO10" i="9"/>
  <c r="BF27" i="9" l="1"/>
  <c r="BF6" i="9" s="1"/>
  <c r="BN27" i="9"/>
  <c r="BO27" i="9" l="1"/>
  <c r="BO6" i="9" s="1"/>
  <c r="BN6" i="9"/>
  <c r="BN4" i="9" s="1"/>
</calcChain>
</file>

<file path=xl/sharedStrings.xml><?xml version="1.0" encoding="utf-8"?>
<sst xmlns="http://schemas.openxmlformats.org/spreadsheetml/2006/main" count="712" uniqueCount="241">
  <si>
    <t>年齢</t>
    <rPh sb="0" eb="2">
      <t>ネンレイ</t>
    </rPh>
    <phoneticPr fontId="3"/>
  </si>
  <si>
    <t>等級</t>
    <rPh sb="0" eb="2">
      <t>トウキュウ</t>
    </rPh>
    <phoneticPr fontId="3"/>
  </si>
  <si>
    <t>年</t>
    <rPh sb="0" eb="1">
      <t>ネン</t>
    </rPh>
    <phoneticPr fontId="3"/>
  </si>
  <si>
    <t>作成日</t>
  </si>
  <si>
    <t>No.</t>
    <phoneticPr fontId="3"/>
  </si>
  <si>
    <t>男=1</t>
  </si>
  <si>
    <t>役職</t>
    <rPh sb="0" eb="1">
      <t>エキ</t>
    </rPh>
    <rPh sb="1" eb="2">
      <t>ショク</t>
    </rPh>
    <phoneticPr fontId="3"/>
  </si>
  <si>
    <t>勤続</t>
    <rPh sb="0" eb="2">
      <t>キンゾク</t>
    </rPh>
    <phoneticPr fontId="3"/>
  </si>
  <si>
    <t>賃金合計</t>
    <rPh sb="0" eb="2">
      <t>チンギン</t>
    </rPh>
    <rPh sb="2" eb="4">
      <t>ゴウケイ</t>
    </rPh>
    <phoneticPr fontId="3"/>
  </si>
  <si>
    <t>女=2</t>
  </si>
  <si>
    <t>月</t>
    <rPh sb="0" eb="1">
      <t>ツキ</t>
    </rPh>
    <phoneticPr fontId="3"/>
  </si>
  <si>
    <t>基本給計</t>
    <rPh sb="0" eb="3">
      <t>キホンキュウ</t>
    </rPh>
    <rPh sb="3" eb="4">
      <t>ケイ</t>
    </rPh>
    <phoneticPr fontId="3"/>
  </si>
  <si>
    <t>役職手当</t>
    <rPh sb="0" eb="2">
      <t>ヤクショク</t>
    </rPh>
    <rPh sb="2" eb="4">
      <t>テアテ</t>
    </rPh>
    <phoneticPr fontId="3"/>
  </si>
  <si>
    <t>家族手当</t>
    <rPh sb="0" eb="2">
      <t>カゾク</t>
    </rPh>
    <rPh sb="2" eb="4">
      <t>テアテ</t>
    </rPh>
    <phoneticPr fontId="3"/>
  </si>
  <si>
    <t>手当計</t>
    <rPh sb="0" eb="2">
      <t>テアテ</t>
    </rPh>
    <rPh sb="2" eb="3">
      <t>ケイ</t>
    </rPh>
    <phoneticPr fontId="3"/>
  </si>
  <si>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</si>
  <si>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</si>
  <si>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</si>
  <si>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</si>
  <si>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</si>
  <si>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</si>
  <si>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</si>
  <si>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</si>
  <si>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</si>
  <si>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</si>
  <si>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</si>
  <si>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</si>
  <si>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</si>
  <si>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</si>
  <si>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</si>
  <si>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</si>
  <si>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</si>
  <si>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</si>
  <si>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</si>
  <si>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</si>
  <si>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</si>
  <si>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</si>
  <si>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</si>
  <si>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</si>
  <si>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</si>
  <si>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</si>
  <si>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</si>
  <si>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</si>
  <si>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</si>
  <si>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</si>
  <si>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DE</t>
  </si>
  <si>
    <t>BF</t>
  </si>
  <si>
    <t>決定号俸</t>
    <rPh sb="0" eb="2">
      <t>ケッテイ</t>
    </rPh>
    <rPh sb="2" eb="4">
      <t>ゴウホウ</t>
    </rPh>
    <phoneticPr fontId="3"/>
  </si>
  <si>
    <t>← 現行データ入力ゾーン →</t>
    <rPh sb="2" eb="4">
      <t>ゲンコウ</t>
    </rPh>
    <rPh sb="7" eb="9">
      <t>ニュウリョク</t>
    </rPh>
    <phoneticPr fontId="3"/>
  </si>
  <si>
    <t>　</t>
    <phoneticPr fontId="3"/>
  </si>
  <si>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3"/>
  </si>
  <si>
    <t>１．免責について</t>
    <rPh sb="2" eb="4">
      <t>メンセキ</t>
    </rPh>
    <phoneticPr fontId="3"/>
  </si>
  <si>
    <t>　あなたがこのソフトウェアをご利用になることで生じたいかなる損害に対しても、</t>
    <rPh sb="23" eb="24">
      <t>ショウ</t>
    </rPh>
    <rPh sb="30" eb="32">
      <t>ソンガイ</t>
    </rPh>
    <rPh sb="33" eb="34">
      <t>タイ</t>
    </rPh>
    <phoneticPr fontId="3"/>
  </si>
  <si>
    <t>当方は一切の補償はいたしません。</t>
    <rPh sb="0" eb="2">
      <t>トウホウ</t>
    </rPh>
    <rPh sb="3" eb="5">
      <t>イッサイ</t>
    </rPh>
    <rPh sb="6" eb="8">
      <t>ホショウ</t>
    </rPh>
    <phoneticPr fontId="3"/>
  </si>
  <si>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3"/>
  </si>
  <si>
    <t>２．解析・改造について</t>
    <rPh sb="2" eb="4">
      <t>カイセキ</t>
    </rPh>
    <rPh sb="5" eb="7">
      <t>カイゾウ</t>
    </rPh>
    <phoneticPr fontId="3"/>
  </si>
  <si>
    <t>　このソフトウェアはクライアントのニーズに合わせて自由に設計変更して</t>
    <rPh sb="21" eb="22">
      <t>ア</t>
    </rPh>
    <rPh sb="25" eb="27">
      <t>ジユウ</t>
    </rPh>
    <rPh sb="28" eb="30">
      <t>セッケイ</t>
    </rPh>
    <rPh sb="30" eb="32">
      <t>ヘンコウ</t>
    </rPh>
    <phoneticPr fontId="3"/>
  </si>
  <si>
    <t>ご使用下さい。</t>
    <rPh sb="1" eb="3">
      <t>シヨウ</t>
    </rPh>
    <rPh sb="3" eb="4">
      <t>クダ</t>
    </rPh>
    <phoneticPr fontId="3"/>
  </si>
  <si>
    <t>３．第三者への配布禁止</t>
    <rPh sb="2" eb="5">
      <t>ダイサンシャ</t>
    </rPh>
    <rPh sb="7" eb="9">
      <t>ハイフ</t>
    </rPh>
    <rPh sb="9" eb="11">
      <t>キンシ</t>
    </rPh>
    <phoneticPr fontId="3"/>
  </si>
  <si>
    <t>　このソフトウェアを複製して第三者に配布することは禁止いたします。</t>
    <rPh sb="10" eb="12">
      <t>フクセイ</t>
    </rPh>
    <rPh sb="14" eb="17">
      <t>ダイサンシャ</t>
    </rPh>
    <rPh sb="18" eb="20">
      <t>ハイフ</t>
    </rPh>
    <rPh sb="25" eb="27">
      <t>キンシ</t>
    </rPh>
    <phoneticPr fontId="3"/>
  </si>
  <si>
    <t>横井人事労務サポート事務所</t>
    <rPh sb="0" eb="2">
      <t>ヨコイ</t>
    </rPh>
    <rPh sb="2" eb="4">
      <t>ジンジ</t>
    </rPh>
    <rPh sb="4" eb="6">
      <t>ロウム</t>
    </rPh>
    <rPh sb="10" eb="13">
      <t>ジムショ</t>
    </rPh>
    <phoneticPr fontId="3"/>
  </si>
  <si>
    <t>　　横　井　明　徳</t>
    <rPh sb="2" eb="3">
      <t>ヨコ</t>
    </rPh>
    <rPh sb="4" eb="5">
      <t>セイ</t>
    </rPh>
    <rPh sb="6" eb="7">
      <t>メイ</t>
    </rPh>
    <rPh sb="8" eb="9">
      <t>トク</t>
    </rPh>
    <phoneticPr fontId="3"/>
  </si>
  <si>
    <t xml:space="preserve">  青字＝入力セル</t>
    <rPh sb="2" eb="3">
      <t>アオ</t>
    </rPh>
    <rPh sb="3" eb="4">
      <t>ジ</t>
    </rPh>
    <rPh sb="5" eb="7">
      <t>ニュウリョク</t>
    </rPh>
    <phoneticPr fontId="3"/>
  </si>
  <si>
    <t>現行</t>
    <rPh sb="0" eb="2">
      <t>ゲンコウ</t>
    </rPh>
    <phoneticPr fontId="3"/>
  </si>
  <si>
    <t>手　当</t>
    <rPh sb="0" eb="1">
      <t>テ</t>
    </rPh>
    <rPh sb="2" eb="3">
      <t>トウ</t>
    </rPh>
    <phoneticPr fontId="3"/>
  </si>
  <si>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3"/>
  </si>
  <si>
    <t>上限号俸</t>
    <rPh sb="0" eb="2">
      <t>ジョウゲン</t>
    </rPh>
    <rPh sb="2" eb="4">
      <t>ゴウホウ</t>
    </rPh>
    <phoneticPr fontId="3"/>
  </si>
  <si>
    <t>定年年齢▼</t>
    <rPh sb="0" eb="2">
      <t>テイネン</t>
    </rPh>
    <rPh sb="2" eb="4">
      <t>ネンレイ</t>
    </rPh>
    <phoneticPr fontId="3"/>
  </si>
  <si>
    <t>参照セル</t>
    <rPh sb="0" eb="2">
      <t>サンショウ</t>
    </rPh>
    <phoneticPr fontId="3"/>
  </si>
  <si>
    <t>定昇率</t>
    <rPh sb="0" eb="2">
      <t>テイショウ</t>
    </rPh>
    <rPh sb="2" eb="3">
      <t>リツ</t>
    </rPh>
    <phoneticPr fontId="3"/>
  </si>
  <si>
    <t>必ずお読み下さい。</t>
    <rPh sb="0" eb="1">
      <t>カナラ</t>
    </rPh>
    <rPh sb="3" eb="4">
      <t>ヨ</t>
    </rPh>
    <rPh sb="5" eb="6">
      <t>クダ</t>
    </rPh>
    <phoneticPr fontId="3"/>
  </si>
  <si>
    <t/>
  </si>
  <si>
    <t>社員データをコピー＆貼付又は手入力</t>
    <rPh sb="0" eb="2">
      <t>シャイン</t>
    </rPh>
    <rPh sb="10" eb="12">
      <t>ハリツケ</t>
    </rPh>
    <rPh sb="12" eb="13">
      <t>マタ</t>
    </rPh>
    <rPh sb="14" eb="15">
      <t>テ</t>
    </rPh>
    <rPh sb="15" eb="17">
      <t>ニュウリョク</t>
    </rPh>
    <phoneticPr fontId="3"/>
  </si>
  <si>
    <t>入力</t>
    <rPh sb="0" eb="2">
      <t>ニュウリョク</t>
    </rPh>
    <phoneticPr fontId="3"/>
  </si>
  <si>
    <t>J-1</t>
  </si>
  <si>
    <t>J-2</t>
  </si>
  <si>
    <t>J-3</t>
  </si>
  <si>
    <t>L-1</t>
  </si>
  <si>
    <t>L-2</t>
  </si>
  <si>
    <t>L-3</t>
  </si>
  <si>
    <t>S-1</t>
  </si>
  <si>
    <t>S-2</t>
  </si>
  <si>
    <t>M-1</t>
  </si>
  <si>
    <t>M-2</t>
  </si>
  <si>
    <t>E-1</t>
  </si>
  <si>
    <t>E-2</t>
  </si>
  <si>
    <t xml:space="preserve">  黒字＝自動計算セル</t>
    <rPh sb="2" eb="4">
      <t>クロジ</t>
    </rPh>
    <rPh sb="5" eb="7">
      <t>ジドウ</t>
    </rPh>
    <rPh sb="7" eb="9">
      <t>ケイサン</t>
    </rPh>
    <phoneticPr fontId="3"/>
  </si>
  <si>
    <t>格付</t>
    <rPh sb="0" eb="1">
      <t>カク</t>
    </rPh>
    <rPh sb="1" eb="2">
      <t>セイカク</t>
    </rPh>
    <phoneticPr fontId="3"/>
  </si>
  <si>
    <r>
      <rPr>
        <sz val="11"/>
        <color indexed="12"/>
        <rFont val="ＭＳ ゴシック"/>
        <family val="3"/>
        <charset val="128"/>
      </rPr>
      <t>氏　　名</t>
    </r>
    <r>
      <rPr>
        <sz val="11"/>
        <color indexed="8"/>
        <rFont val="ＭＳ ゴシック"/>
        <family val="3"/>
        <charset val="128"/>
      </rPr>
      <t xml:space="preserve">
</t>
    </r>
    <r>
      <rPr>
        <b/>
        <sz val="9"/>
        <color indexed="10"/>
        <rFont val="ＭＳ ゴシック"/>
        <family val="3"/>
        <charset val="128"/>
      </rPr>
      <t>（入力必須）</t>
    </r>
    <rPh sb="0" eb="1">
      <t>シ</t>
    </rPh>
    <rPh sb="3" eb="4">
      <t>メイ</t>
    </rPh>
    <rPh sb="6" eb="8">
      <t>ニュウリョク</t>
    </rPh>
    <rPh sb="8" eb="10">
      <t>ヒッス</t>
    </rPh>
    <phoneticPr fontId="3"/>
  </si>
  <si>
    <r>
      <rPr>
        <sz val="11"/>
        <color indexed="12"/>
        <rFont val="ＭＳ ゴシック"/>
        <family val="3"/>
        <charset val="128"/>
      </rPr>
      <t>生年月日</t>
    </r>
    <r>
      <rPr>
        <sz val="11"/>
        <color indexed="8"/>
        <rFont val="ＭＳ ゴシック"/>
        <family val="3"/>
        <charset val="128"/>
      </rPr>
      <t xml:space="preserve">
</t>
    </r>
    <r>
      <rPr>
        <b/>
        <sz val="9"/>
        <color indexed="10"/>
        <rFont val="ＭＳ ゴシック"/>
        <family val="3"/>
        <charset val="128"/>
      </rPr>
      <t>（入力必須）</t>
    </r>
    <rPh sb="0" eb="2">
      <t>セイネン</t>
    </rPh>
    <rPh sb="2" eb="4">
      <t>ガッピ</t>
    </rPh>
    <phoneticPr fontId="3"/>
  </si>
  <si>
    <r>
      <rPr>
        <sz val="11"/>
        <color indexed="12"/>
        <rFont val="ＭＳ ゴシック"/>
        <family val="3"/>
        <charset val="128"/>
      </rPr>
      <t>入社年月日</t>
    </r>
    <r>
      <rPr>
        <sz val="11"/>
        <color indexed="8"/>
        <rFont val="ＭＳ ゴシック"/>
        <family val="3"/>
        <charset val="128"/>
      </rPr>
      <t xml:space="preserve">
</t>
    </r>
    <r>
      <rPr>
        <b/>
        <sz val="9"/>
        <color indexed="10"/>
        <rFont val="ＭＳ ゴシック"/>
        <family val="3"/>
        <charset val="128"/>
      </rPr>
      <t>（入力必須）</t>
    </r>
    <rPh sb="0" eb="2">
      <t>ニュウシャ</t>
    </rPh>
    <rPh sb="2" eb="5">
      <t>ネンガッピ</t>
    </rPh>
    <phoneticPr fontId="3"/>
  </si>
  <si>
    <t>標準昇号▼</t>
    <rPh sb="0" eb="2">
      <t>ヒョウジュン</t>
    </rPh>
    <rPh sb="2" eb="3">
      <t>ショウ</t>
    </rPh>
    <rPh sb="3" eb="4">
      <t>ゴウ</t>
    </rPh>
    <phoneticPr fontId="3"/>
  </si>
  <si>
    <t>１．メインシート</t>
    <phoneticPr fontId="3"/>
  </si>
  <si>
    <t>４．使用上の注意</t>
    <rPh sb="2" eb="5">
      <t>シヨウジョウ</t>
    </rPh>
    <rPh sb="6" eb="8">
      <t>チュウイ</t>
    </rPh>
    <phoneticPr fontId="3"/>
  </si>
  <si>
    <t>新職務給</t>
    <rPh sb="0" eb="1">
      <t>シン</t>
    </rPh>
    <phoneticPr fontId="3"/>
  </si>
  <si>
    <t>定昇後職務給</t>
    <rPh sb="0" eb="2">
      <t>テイショウ</t>
    </rPh>
    <rPh sb="2" eb="3">
      <t>ゴ</t>
    </rPh>
    <phoneticPr fontId="3"/>
  </si>
  <si>
    <t>J</t>
  </si>
  <si>
    <t>C</t>
  </si>
  <si>
    <t>L</t>
  </si>
  <si>
    <t>S</t>
  </si>
  <si>
    <t>M</t>
  </si>
  <si>
    <t>E</t>
  </si>
  <si>
    <t>X</t>
  </si>
  <si>
    <t>J-4</t>
  </si>
  <si>
    <t>C-1</t>
  </si>
  <si>
    <t>C-2</t>
  </si>
  <si>
    <t>C-3</t>
  </si>
  <si>
    <t>C-4</t>
  </si>
  <si>
    <t>L-4</t>
  </si>
  <si>
    <t>S-3</t>
  </si>
  <si>
    <t>M-3</t>
  </si>
  <si>
    <t>M-4</t>
  </si>
  <si>
    <t>E-3</t>
  </si>
  <si>
    <t>－</t>
  </si>
  <si>
    <t>職務給賃金表</t>
    <rPh sb="0" eb="2">
      <t>ショクム</t>
    </rPh>
    <rPh sb="2" eb="3">
      <t>キュウ</t>
    </rPh>
    <rPh sb="3" eb="5">
      <t>チンギン</t>
    </rPh>
    <rPh sb="5" eb="6">
      <t>ヒョウ</t>
    </rPh>
    <phoneticPr fontId="3"/>
  </si>
  <si>
    <t>職務資格</t>
    <rPh sb="0" eb="2">
      <t>ショクム</t>
    </rPh>
    <rPh sb="2" eb="4">
      <t>シカク</t>
    </rPh>
    <phoneticPr fontId="3"/>
  </si>
  <si>
    <t>グレード</t>
    <phoneticPr fontId="3"/>
  </si>
  <si>
    <t>モデル年数</t>
    <rPh sb="3" eb="5">
      <t>ネンスウ</t>
    </rPh>
    <phoneticPr fontId="5"/>
  </si>
  <si>
    <t>モデル年齢</t>
    <rPh sb="3" eb="5">
      <t>ネンレイ</t>
    </rPh>
    <phoneticPr fontId="5"/>
  </si>
  <si>
    <t>昇格昇給額</t>
    <rPh sb="0" eb="2">
      <t>ショウカク</t>
    </rPh>
    <phoneticPr fontId="5"/>
  </si>
  <si>
    <t>昇級昇給額</t>
    <rPh sb="0" eb="2">
      <t>ショウキュウ</t>
    </rPh>
    <rPh sb="2" eb="4">
      <t>ショウキュウ</t>
    </rPh>
    <rPh sb="4" eb="5">
      <t>ガク</t>
    </rPh>
    <phoneticPr fontId="5"/>
  </si>
  <si>
    <t>初号金額</t>
  </si>
  <si>
    <t>習熟昇給額</t>
  </si>
  <si>
    <t>上限年数</t>
  </si>
  <si>
    <t>張り出し
習熟昇給額</t>
    <rPh sb="0" eb="1">
      <t>ハ</t>
    </rPh>
    <rPh sb="2" eb="3">
      <t>ダ</t>
    </rPh>
    <phoneticPr fontId="5"/>
  </si>
  <si>
    <t>張り出し年数</t>
  </si>
  <si>
    <t>張り出し
上限号俸</t>
    <rPh sb="0" eb="1">
      <t>ハ</t>
    </rPh>
    <rPh sb="2" eb="3">
      <t>ダ</t>
    </rPh>
    <rPh sb="5" eb="7">
      <t>ジョウゲン</t>
    </rPh>
    <rPh sb="7" eb="9">
      <t>ゴウホウ</t>
    </rPh>
    <phoneticPr fontId="3"/>
  </si>
  <si>
    <t>コース区分</t>
    <rPh sb="3" eb="5">
      <t>クブン</t>
    </rPh>
    <phoneticPr fontId="3"/>
  </si>
  <si>
    <t>個別昇給額</t>
    <rPh sb="0" eb="2">
      <t>コベツ</t>
    </rPh>
    <rPh sb="2" eb="4">
      <t>ショウキュウ</t>
    </rPh>
    <rPh sb="4" eb="5">
      <t>ガク</t>
    </rPh>
    <phoneticPr fontId="3"/>
  </si>
  <si>
    <t>昇級額計</t>
    <phoneticPr fontId="3"/>
  </si>
  <si>
    <t>昇格・グレード昇級を含まない率です！</t>
    <rPh sb="0" eb="2">
      <t>ショウカク</t>
    </rPh>
    <rPh sb="7" eb="9">
      <t>ショウキュウ</t>
    </rPh>
    <rPh sb="10" eb="11">
      <t>フク</t>
    </rPh>
    <rPh sb="14" eb="15">
      <t>リツ</t>
    </rPh>
    <phoneticPr fontId="3"/>
  </si>
  <si>
    <t>職務・職責給体系設計ソフト</t>
    <rPh sb="0" eb="2">
      <t>ショクム</t>
    </rPh>
    <rPh sb="3" eb="5">
      <t>ショクセキ</t>
    </rPh>
    <rPh sb="5" eb="6">
      <t>キュウ</t>
    </rPh>
    <rPh sb="6" eb="8">
      <t>タイケイ</t>
    </rPh>
    <rPh sb="8" eb="10">
      <t>セッケイ</t>
    </rPh>
    <phoneticPr fontId="3"/>
  </si>
  <si>
    <t>２．職務給賃金表シート</t>
    <rPh sb="2" eb="4">
      <t>ショクム</t>
    </rPh>
    <rPh sb="4" eb="5">
      <t>キュウ</t>
    </rPh>
    <rPh sb="5" eb="7">
      <t>チンギン</t>
    </rPh>
    <rPh sb="7" eb="8">
      <t>ヒョウ</t>
    </rPh>
    <phoneticPr fontId="3"/>
  </si>
  <si>
    <r>
      <rPr>
        <u/>
        <sz val="11"/>
        <color indexed="12"/>
        <rFont val="ＭＳ Ｐゴシック"/>
        <family val="3"/>
        <charset val="128"/>
      </rPr>
      <t>フォームに沿って</t>
    </r>
    <r>
      <rPr>
        <sz val="11"/>
        <rFont val="ＭＳ Ｐゴシック"/>
        <family val="3"/>
        <charset val="128"/>
      </rPr>
      <t>職務給をコピー＆貼付け</t>
    </r>
    <r>
      <rPr>
        <b/>
        <sz val="11"/>
        <color indexed="12"/>
        <rFont val="ＭＳ Ｐゴシック"/>
        <family val="3"/>
        <charset val="128"/>
      </rPr>
      <t>（値のみ）</t>
    </r>
    <r>
      <rPr>
        <sz val="11"/>
        <rFont val="ＭＳ Ｐゴシック"/>
        <family val="3"/>
        <charset val="128"/>
      </rPr>
      <t>します。</t>
    </r>
    <rPh sb="8" eb="11">
      <t>ショクムキュウ</t>
    </rPh>
    <phoneticPr fontId="3"/>
  </si>
  <si>
    <t>３．参照データシート</t>
    <rPh sb="2" eb="4">
      <t>サンショウ</t>
    </rPh>
    <phoneticPr fontId="3"/>
  </si>
  <si>
    <t>【参照データ】</t>
  </si>
  <si>
    <t>このシートはすべて自動処理です！</t>
  </si>
  <si>
    <r>
      <t xml:space="preserve">号数
</t>
    </r>
    <r>
      <rPr>
        <sz val="9"/>
        <color indexed="10"/>
        <rFont val="ＭＳ ゴシック"/>
        <family val="3"/>
        <charset val="128"/>
      </rPr>
      <t>（入力必須）</t>
    </r>
    <rPh sb="0" eb="2">
      <t>ゴウスウ</t>
    </rPh>
    <phoneticPr fontId="3"/>
  </si>
  <si>
    <r>
      <t xml:space="preserve">ｸﾞﾚｰﾄﾞ級
</t>
    </r>
    <r>
      <rPr>
        <sz val="9"/>
        <color indexed="10"/>
        <rFont val="ＭＳ ゴシック"/>
        <family val="3"/>
        <charset val="128"/>
      </rPr>
      <t>（入力必須）</t>
    </r>
    <rPh sb="6" eb="7">
      <t>キュウ</t>
    </rPh>
    <phoneticPr fontId="3"/>
  </si>
  <si>
    <t>職務給</t>
    <rPh sb="0" eb="3">
      <t>ショクムキュウ</t>
    </rPh>
    <phoneticPr fontId="3"/>
  </si>
  <si>
    <t>特別昇号</t>
    <rPh sb="0" eb="2">
      <t>トクベツ</t>
    </rPh>
    <rPh sb="2" eb="3">
      <t>ノボル</t>
    </rPh>
    <rPh sb="3" eb="4">
      <t>ゴウ</t>
    </rPh>
    <phoneticPr fontId="3"/>
  </si>
  <si>
    <t>（昇号ストップ）</t>
    <rPh sb="1" eb="2">
      <t>ノボル</t>
    </rPh>
    <rPh sb="2" eb="3">
      <t>ゴウ</t>
    </rPh>
    <phoneticPr fontId="3"/>
  </si>
  <si>
    <t>定昇（グレード昇級・昇格前）ゾーン</t>
    <rPh sb="0" eb="1">
      <t>テイ</t>
    </rPh>
    <rPh sb="1" eb="2">
      <t>ノボル</t>
    </rPh>
    <rPh sb="7" eb="9">
      <t>ショウキュウ</t>
    </rPh>
    <rPh sb="10" eb="12">
      <t>ショウカク</t>
    </rPh>
    <rPh sb="12" eb="13">
      <t>マエ</t>
    </rPh>
    <phoneticPr fontId="3"/>
  </si>
  <si>
    <t>昇号後</t>
    <rPh sb="0" eb="1">
      <t>ノボル</t>
    </rPh>
    <rPh sb="1" eb="2">
      <t>ゴウ</t>
    </rPh>
    <rPh sb="2" eb="3">
      <t>ゴ</t>
    </rPh>
    <phoneticPr fontId="3"/>
  </si>
  <si>
    <t>現格付</t>
    <rPh sb="0" eb="1">
      <t>ゲン</t>
    </rPh>
    <rPh sb="1" eb="3">
      <t>カクヅケ</t>
    </rPh>
    <phoneticPr fontId="3"/>
  </si>
  <si>
    <t>昇級・昇格前</t>
    <rPh sb="0" eb="2">
      <t>ショウキュウ</t>
    </rPh>
    <rPh sb="3" eb="5">
      <t>ショウカク</t>
    </rPh>
    <rPh sb="5" eb="6">
      <t>マエ</t>
    </rPh>
    <phoneticPr fontId="3"/>
  </si>
  <si>
    <t>新格付</t>
    <rPh sb="0" eb="1">
      <t>シン</t>
    </rPh>
    <rPh sb="1" eb="2">
      <t>カク</t>
    </rPh>
    <rPh sb="2" eb="3">
      <t>セイカク</t>
    </rPh>
    <phoneticPr fontId="3"/>
  </si>
  <si>
    <r>
      <rPr>
        <b/>
        <sz val="10"/>
        <color indexed="12"/>
        <rFont val="ＭＳ Ｐゴシック"/>
        <family val="3"/>
        <charset val="128"/>
      </rPr>
      <t>新格付</t>
    </r>
    <r>
      <rPr>
        <sz val="9"/>
        <color indexed="12"/>
        <rFont val="ＭＳ Ｐゴシック"/>
        <family val="3"/>
        <charset val="128"/>
      </rPr>
      <t xml:space="preserve">
</t>
    </r>
    <r>
      <rPr>
        <sz val="10"/>
        <color indexed="10"/>
        <rFont val="ＭＳ Ｐゴシック"/>
        <family val="3"/>
        <charset val="128"/>
      </rPr>
      <t>（変更者のみ）</t>
    </r>
    <rPh sb="0" eb="1">
      <t>シン</t>
    </rPh>
    <rPh sb="1" eb="2">
      <t>カク</t>
    </rPh>
    <rPh sb="2" eb="3">
      <t>セイカク</t>
    </rPh>
    <rPh sb="5" eb="7">
      <t>ヘンコウ</t>
    </rPh>
    <rPh sb="7" eb="8">
      <t>シャ</t>
    </rPh>
    <phoneticPr fontId="3"/>
  </si>
  <si>
    <t>グレード
昇級昇給</t>
    <phoneticPr fontId="3"/>
  </si>
  <si>
    <t>昇級・昇格前
職務給</t>
    <rPh sb="0" eb="2">
      <t>ショウキュウ</t>
    </rPh>
    <rPh sb="3" eb="5">
      <t>ショウカク</t>
    </rPh>
    <rPh sb="5" eb="6">
      <t>マエ</t>
    </rPh>
    <rPh sb="7" eb="10">
      <t>ショクムキュウ</t>
    </rPh>
    <phoneticPr fontId="3"/>
  </si>
  <si>
    <t>昇級・昇格後
職務給原資</t>
    <rPh sb="0" eb="2">
      <t>ショウキュウ</t>
    </rPh>
    <rPh sb="3" eb="5">
      <t>ショウカク</t>
    </rPh>
    <rPh sb="5" eb="6">
      <t>ゴ</t>
    </rPh>
    <rPh sb="7" eb="10">
      <t>ショクムキュウ</t>
    </rPh>
    <rPh sb="10" eb="12">
      <t>ゲンシ</t>
    </rPh>
    <phoneticPr fontId="3"/>
  </si>
  <si>
    <t>S-3</t>
    <phoneticPr fontId="3"/>
  </si>
  <si>
    <t>調整給</t>
    <rPh sb="0" eb="2">
      <t>チョウセイ</t>
    </rPh>
    <rPh sb="2" eb="3">
      <t>キュウ</t>
    </rPh>
    <phoneticPr fontId="3"/>
  </si>
  <si>
    <t>張り出し号俸</t>
    <rPh sb="0" eb="1">
      <t>ハ</t>
    </rPh>
    <rPh sb="2" eb="3">
      <t>ダ</t>
    </rPh>
    <rPh sb="4" eb="6">
      <t>ゴウホウ</t>
    </rPh>
    <phoneticPr fontId="3"/>
  </si>
  <si>
    <t>新号俸</t>
    <rPh sb="0" eb="1">
      <t>シン</t>
    </rPh>
    <rPh sb="1" eb="3">
      <t>ゴウホウ</t>
    </rPh>
    <phoneticPr fontId="3"/>
  </si>
  <si>
    <t>昇給額計</t>
    <rPh sb="0" eb="2">
      <t>ショウキュウ</t>
    </rPh>
    <phoneticPr fontId="3"/>
  </si>
  <si>
    <t>昇級・昇格後職務給</t>
    <rPh sb="0" eb="2">
      <t>ショウキュウ</t>
    </rPh>
    <rPh sb="3" eb="5">
      <t>ショウカク</t>
    </rPh>
    <rPh sb="5" eb="6">
      <t>ゴ</t>
    </rPh>
    <phoneticPr fontId="3"/>
  </si>
  <si>
    <t>昇給率</t>
    <rPh sb="0" eb="2">
      <t>ショウキュウ</t>
    </rPh>
    <rPh sb="2" eb="3">
      <t>リツ</t>
    </rPh>
    <phoneticPr fontId="3"/>
  </si>
  <si>
    <t>昇給・昇格後</t>
    <rPh sb="0" eb="2">
      <t>ショウキュウ</t>
    </rPh>
    <rPh sb="3" eb="5">
      <t>ショウカク</t>
    </rPh>
    <rPh sb="5" eb="6">
      <t>ゴ</t>
    </rPh>
    <phoneticPr fontId="3"/>
  </si>
  <si>
    <t>S-2</t>
    <phoneticPr fontId="3"/>
  </si>
  <si>
    <t>諸手当込給与額</t>
    <rPh sb="0" eb="3">
      <t>ショテアテ</t>
    </rPh>
    <rPh sb="3" eb="4">
      <t>コミ</t>
    </rPh>
    <rPh sb="4" eb="7">
      <t>キュウヨガク</t>
    </rPh>
    <phoneticPr fontId="3"/>
  </si>
  <si>
    <t>諸手当込で計算するときは（新）諸手当を手入力します！</t>
    <rPh sb="0" eb="3">
      <t>ショテアテ</t>
    </rPh>
    <rPh sb="3" eb="4">
      <t>コミ</t>
    </rPh>
    <rPh sb="5" eb="7">
      <t>ケイサン</t>
    </rPh>
    <rPh sb="13" eb="14">
      <t>シン</t>
    </rPh>
    <rPh sb="15" eb="18">
      <t>ショテアテ</t>
    </rPh>
    <rPh sb="19" eb="20">
      <t>テ</t>
    </rPh>
    <rPh sb="20" eb="22">
      <t>ニュウリョク</t>
    </rPh>
    <phoneticPr fontId="3"/>
  </si>
  <si>
    <t>（新）手　当</t>
    <rPh sb="1" eb="2">
      <t>シン</t>
    </rPh>
    <rPh sb="3" eb="4">
      <t>テ</t>
    </rPh>
    <rPh sb="5" eb="6">
      <t>トウ</t>
    </rPh>
    <phoneticPr fontId="3"/>
  </si>
  <si>
    <t>職務・職責給体系設計‐「昇給シミュレーション」(Ver.14-1）の 説明</t>
    <rPh sb="3" eb="5">
      <t>ショクセキ</t>
    </rPh>
    <rPh sb="6" eb="8">
      <t>タイケイ</t>
    </rPh>
    <rPh sb="8" eb="10">
      <t>セッケイ</t>
    </rPh>
    <rPh sb="12" eb="14">
      <t>ショウキュウ</t>
    </rPh>
    <rPh sb="35" eb="37">
      <t>セツメイ</t>
    </rPh>
    <phoneticPr fontId="3"/>
  </si>
  <si>
    <r>
      <rPr>
        <sz val="11"/>
        <color indexed="10"/>
        <rFont val="ＭＳ Ｐゴシック"/>
        <family val="3"/>
        <charset val="128"/>
      </rPr>
      <t>⇒　</t>
    </r>
    <r>
      <rPr>
        <u/>
        <sz val="11"/>
        <color indexed="8"/>
        <rFont val="ＭＳ Ｐゴシック"/>
        <family val="3"/>
        <charset val="128"/>
      </rPr>
      <t>本ソフトで昇給シミュレーション</t>
    </r>
    <rPh sb="7" eb="9">
      <t>ショウキュウ</t>
    </rPh>
    <phoneticPr fontId="3"/>
  </si>
  <si>
    <t>※先に、「2.職務給賃金表」シートにデータを入力（コピー＆貼り付け等）しておきます。</t>
    <rPh sb="1" eb="2">
      <t>サキ</t>
    </rPh>
    <rPh sb="7" eb="10">
      <t>ショクムキュウ</t>
    </rPh>
    <rPh sb="10" eb="12">
      <t>チンギン</t>
    </rPh>
    <rPh sb="12" eb="13">
      <t>ヒョウ</t>
    </rPh>
    <phoneticPr fontId="3"/>
  </si>
  <si>
    <t>　　（コピー＆貼付け又は手入力）します。</t>
    <phoneticPr fontId="3"/>
  </si>
  <si>
    <t>【定昇（グレード昇級・昇格前）ゾーン】</t>
    <phoneticPr fontId="3"/>
  </si>
  <si>
    <t>【社員データ入力ゾーン】</t>
    <rPh sb="1" eb="3">
      <t>シャイン</t>
    </rPh>
    <rPh sb="6" eb="8">
      <t>ニュウリョク</t>
    </rPh>
    <phoneticPr fontId="3"/>
  </si>
  <si>
    <t>諸手当改訂ゾーン</t>
    <rPh sb="0" eb="3">
      <t>ショテアテ</t>
    </rPh>
    <rPh sb="3" eb="5">
      <t>カイテイ</t>
    </rPh>
    <phoneticPr fontId="3"/>
  </si>
  <si>
    <t>② 次年度の定昇額と定昇率をシミュレーションします。</t>
    <rPh sb="2" eb="5">
      <t>ジネンド</t>
    </rPh>
    <rPh sb="6" eb="8">
      <t>テイショウ</t>
    </rPh>
    <rPh sb="8" eb="9">
      <t>ガク</t>
    </rPh>
    <rPh sb="10" eb="12">
      <t>テイショウ</t>
    </rPh>
    <rPh sb="12" eb="13">
      <t>リツ</t>
    </rPh>
    <phoneticPr fontId="3"/>
  </si>
  <si>
    <t>【昇級・昇格反映ゾーン】</t>
    <rPh sb="6" eb="8">
      <t>ハンエイ</t>
    </rPh>
    <phoneticPr fontId="3"/>
  </si>
  <si>
    <t>昇級・昇格反映ゾーン</t>
    <rPh sb="0" eb="2">
      <t>ショウキュウ</t>
    </rPh>
    <rPh sb="3" eb="5">
      <t>ショウカク</t>
    </rPh>
    <rPh sb="5" eb="7">
      <t>ハンエイ</t>
    </rPh>
    <phoneticPr fontId="3"/>
  </si>
  <si>
    <r>
      <t>　</t>
    </r>
    <r>
      <rPr>
        <u/>
        <sz val="10"/>
        <color indexed="10"/>
        <rFont val="ＭＳ ゴシック"/>
        <family val="3"/>
        <charset val="128"/>
      </rPr>
      <t>現行の社員データをコピー＆貼付して、その後変更者のみ修正を加えます！</t>
    </r>
    <rPh sb="1" eb="3">
      <t>ゲンコウ</t>
    </rPh>
    <rPh sb="4" eb="6">
      <t>シャイン</t>
    </rPh>
    <rPh sb="14" eb="16">
      <t>ハリツケ</t>
    </rPh>
    <rPh sb="21" eb="22">
      <t>ゴ</t>
    </rPh>
    <rPh sb="22" eb="24">
      <t>ヘンコウ</t>
    </rPh>
    <rPh sb="24" eb="25">
      <t>シャ</t>
    </rPh>
    <rPh sb="27" eb="29">
      <t>シュウセイ</t>
    </rPh>
    <rPh sb="30" eb="31">
      <t>クワ</t>
    </rPh>
    <phoneticPr fontId="3"/>
  </si>
  <si>
    <t>　　諸手当込で計算するときは（新）諸手当を手入力します。</t>
    <rPh sb="2" eb="5">
      <t>ショテアテ</t>
    </rPh>
    <rPh sb="5" eb="6">
      <t>コミ</t>
    </rPh>
    <rPh sb="7" eb="9">
      <t>ケイサン</t>
    </rPh>
    <rPh sb="15" eb="16">
      <t>シン</t>
    </rPh>
    <rPh sb="17" eb="20">
      <t>ショテアテ</t>
    </rPh>
    <rPh sb="21" eb="22">
      <t>テ</t>
    </rPh>
    <rPh sb="22" eb="24">
      <t>ニュウリョク</t>
    </rPh>
    <phoneticPr fontId="3"/>
  </si>
  <si>
    <r>
      <rPr>
        <u/>
        <sz val="11"/>
        <color indexed="12"/>
        <rFont val="ＭＳ Ｐゴシック"/>
        <family val="3"/>
        <charset val="128"/>
      </rPr>
      <t>職務・職責給体系設計‐「移行シミュレーション」（Ver.13-1)13.01</t>
    </r>
    <r>
      <rPr>
        <u/>
        <sz val="11"/>
        <color indexed="8"/>
        <rFont val="ＭＳ Ｐゴシック"/>
        <family val="3"/>
        <charset val="128"/>
      </rPr>
      <t>と併せてお使い下さい。</t>
    </r>
    <rPh sb="0" eb="2">
      <t>ショクム</t>
    </rPh>
    <rPh sb="3" eb="5">
      <t>ショクセキ</t>
    </rPh>
    <rPh sb="5" eb="6">
      <t>キュウ</t>
    </rPh>
    <rPh sb="6" eb="8">
      <t>タイケイ</t>
    </rPh>
    <rPh sb="8" eb="10">
      <t>セッケイ</t>
    </rPh>
    <rPh sb="12" eb="14">
      <t>イコウ</t>
    </rPh>
    <rPh sb="39" eb="40">
      <t>アワ</t>
    </rPh>
    <rPh sb="43" eb="44">
      <t>ツカ</t>
    </rPh>
    <rPh sb="45" eb="46">
      <t>クダ</t>
    </rPh>
    <phoneticPr fontId="3"/>
  </si>
  <si>
    <r>
      <rPr>
        <b/>
        <sz val="11"/>
        <color indexed="8"/>
        <rFont val="ＭＳ Ｐゴシック"/>
        <family val="3"/>
        <charset val="128"/>
      </rPr>
      <t>　</t>
    </r>
    <r>
      <rPr>
        <u/>
        <sz val="11"/>
        <color indexed="8"/>
        <rFont val="ＭＳ Ｐゴシック"/>
        <family val="3"/>
        <charset val="128"/>
      </rPr>
      <t>職務・職責給体系設計‐「移行シミュレーション」（Ver.13-1)13.01で新格付けに移行</t>
    </r>
    <rPh sb="1" eb="3">
      <t>ショクム</t>
    </rPh>
    <rPh sb="4" eb="6">
      <t>ショクセキ</t>
    </rPh>
    <rPh sb="6" eb="7">
      <t>キュウ</t>
    </rPh>
    <rPh sb="7" eb="9">
      <t>タイケイ</t>
    </rPh>
    <rPh sb="9" eb="11">
      <t>セッケイ</t>
    </rPh>
    <rPh sb="13" eb="15">
      <t>イコウ</t>
    </rPh>
    <rPh sb="40" eb="41">
      <t>シン</t>
    </rPh>
    <rPh sb="41" eb="42">
      <t>カク</t>
    </rPh>
    <rPh sb="42" eb="43">
      <t>ヅ</t>
    </rPh>
    <rPh sb="45" eb="47">
      <t>イコウ</t>
    </rPh>
    <phoneticPr fontId="3"/>
  </si>
  <si>
    <t>　次年度の昇給（定昇・グレード昇級・昇格）シミュレーションを行います。</t>
    <rPh sb="1" eb="2">
      <t>ツギ</t>
    </rPh>
    <rPh sb="5" eb="7">
      <t>ショウキュウ</t>
    </rPh>
    <rPh sb="8" eb="10">
      <t>テイショウ</t>
    </rPh>
    <rPh sb="15" eb="17">
      <t>ショウキュウ</t>
    </rPh>
    <rPh sb="18" eb="20">
      <t>ショウカク</t>
    </rPh>
    <phoneticPr fontId="3"/>
  </si>
  <si>
    <t>① 氏名、生年月日、グレード級、号数、入社年月日、基本給等、昇給前の社員データを入力</t>
    <rPh sb="2" eb="4">
      <t>シメイ</t>
    </rPh>
    <rPh sb="5" eb="7">
      <t>セイネン</t>
    </rPh>
    <rPh sb="7" eb="9">
      <t>ガッピ</t>
    </rPh>
    <rPh sb="14" eb="15">
      <t>キュウ</t>
    </rPh>
    <rPh sb="16" eb="18">
      <t>ゴウスウ</t>
    </rPh>
    <rPh sb="19" eb="21">
      <t>ニュウシャ</t>
    </rPh>
    <rPh sb="21" eb="24">
      <t>ネンガッピ</t>
    </rPh>
    <rPh sb="25" eb="28">
      <t>キホンキュウ</t>
    </rPh>
    <rPh sb="28" eb="29">
      <t>トウ</t>
    </rPh>
    <rPh sb="30" eb="32">
      <t>ショウキュウ</t>
    </rPh>
    <rPh sb="32" eb="33">
      <t>マエ</t>
    </rPh>
    <rPh sb="34" eb="36">
      <t>シャイン</t>
    </rPh>
    <phoneticPr fontId="3"/>
  </si>
  <si>
    <r>
      <t>　　</t>
    </r>
    <r>
      <rPr>
        <u/>
        <sz val="11"/>
        <color indexed="10"/>
        <rFont val="ＭＳ Ｐゴシック"/>
        <family val="3"/>
        <charset val="128"/>
      </rPr>
      <t>定期昇給は、全員が「１号俸」アップします（上限年数あり）。</t>
    </r>
    <rPh sb="2" eb="4">
      <t>テイキ</t>
    </rPh>
    <rPh sb="4" eb="6">
      <t>ショウキュウ</t>
    </rPh>
    <rPh sb="23" eb="25">
      <t>ジョウゲン</t>
    </rPh>
    <rPh sb="25" eb="27">
      <t>ネンスウ</t>
    </rPh>
    <phoneticPr fontId="3"/>
  </si>
  <si>
    <t>　　ただし、特別昇給あるいは昇給停止の人事処遇はあまり使用しない方がよいと考えています。</t>
    <rPh sb="19" eb="21">
      <t>ジンジ</t>
    </rPh>
    <rPh sb="21" eb="23">
      <t>ショグウ</t>
    </rPh>
    <rPh sb="27" eb="29">
      <t>シヨウ</t>
    </rPh>
    <phoneticPr fontId="3"/>
  </si>
  <si>
    <r>
      <t>　</t>
    </r>
    <r>
      <rPr>
        <sz val="11"/>
        <color indexed="10"/>
        <rFont val="ＭＳ Ｐゴシック"/>
        <family val="3"/>
        <charset val="128"/>
      </rPr>
      <t>【注】</t>
    </r>
    <r>
      <rPr>
        <sz val="11"/>
        <color indexed="12"/>
        <rFont val="ＭＳ Ｐゴシック"/>
        <family val="3"/>
        <charset val="128"/>
      </rPr>
      <t>人事考課は、上位グレードへの昇級、或いは上位職務等級への昇格のスピードと賞与に</t>
    </r>
    <rPh sb="2" eb="3">
      <t>チュウ</t>
    </rPh>
    <rPh sb="4" eb="6">
      <t>ジンジ</t>
    </rPh>
    <rPh sb="6" eb="8">
      <t>コウカ</t>
    </rPh>
    <rPh sb="10" eb="12">
      <t>ジョウイ</t>
    </rPh>
    <rPh sb="18" eb="20">
      <t>ショウキュウ</t>
    </rPh>
    <rPh sb="21" eb="22">
      <t>アル</t>
    </rPh>
    <rPh sb="24" eb="26">
      <t>ジョウイ</t>
    </rPh>
    <rPh sb="26" eb="28">
      <t>ショクム</t>
    </rPh>
    <rPh sb="28" eb="30">
      <t>トウキュウ</t>
    </rPh>
    <rPh sb="32" eb="34">
      <t>ショウカク</t>
    </rPh>
    <rPh sb="40" eb="42">
      <t>ショウヨ</t>
    </rPh>
    <phoneticPr fontId="3"/>
  </si>
  <si>
    <t>　　　　反映します。</t>
    <phoneticPr fontId="3"/>
  </si>
  <si>
    <t>　　　　同じ職務グレード内の習熟昇給額には差を付けず、同じ昇給（定昇）額で設計しています。</t>
    <rPh sb="4" eb="5">
      <t>ドウ</t>
    </rPh>
    <rPh sb="6" eb="8">
      <t>ショクム</t>
    </rPh>
    <rPh sb="12" eb="13">
      <t>ナイ</t>
    </rPh>
    <rPh sb="14" eb="16">
      <t>シュウジュク</t>
    </rPh>
    <rPh sb="16" eb="18">
      <t>ショウキュウ</t>
    </rPh>
    <rPh sb="18" eb="19">
      <t>ガク</t>
    </rPh>
    <rPh sb="21" eb="22">
      <t>サ</t>
    </rPh>
    <rPh sb="23" eb="24">
      <t>ツ</t>
    </rPh>
    <rPh sb="27" eb="28">
      <t>オナ</t>
    </rPh>
    <rPh sb="29" eb="31">
      <t>ショウキュウ</t>
    </rPh>
    <rPh sb="32" eb="34">
      <t>テイショウ</t>
    </rPh>
    <rPh sb="35" eb="36">
      <t>ガク</t>
    </rPh>
    <rPh sb="37" eb="39">
      <t>セッケイ</t>
    </rPh>
    <phoneticPr fontId="3"/>
  </si>
  <si>
    <t>　　　　そこで、定昇には上限年数と張出上限年数を設けて昇級額と昇給可能年数を制限します。</t>
    <rPh sb="8" eb="10">
      <t>テイショウ</t>
    </rPh>
    <rPh sb="12" eb="14">
      <t>ジョウゲン</t>
    </rPh>
    <rPh sb="14" eb="16">
      <t>ネンスウ</t>
    </rPh>
    <rPh sb="17" eb="19">
      <t>ハリダシ</t>
    </rPh>
    <rPh sb="19" eb="21">
      <t>ジョウゲン</t>
    </rPh>
    <rPh sb="21" eb="23">
      <t>ネンスウ</t>
    </rPh>
    <rPh sb="24" eb="25">
      <t>モウ</t>
    </rPh>
    <rPh sb="27" eb="29">
      <t>ショウキュウ</t>
    </rPh>
    <rPh sb="29" eb="30">
      <t>ガク</t>
    </rPh>
    <rPh sb="31" eb="33">
      <t>ショウキュウ</t>
    </rPh>
    <rPh sb="33" eb="35">
      <t>カノウ</t>
    </rPh>
    <rPh sb="35" eb="37">
      <t>ネンスウ</t>
    </rPh>
    <rPh sb="38" eb="40">
      <t>セイゲン</t>
    </rPh>
    <phoneticPr fontId="3"/>
  </si>
  <si>
    <t>　　　　これにより、技能の習得や上位職務への昇級・昇格の動機付けを図ります。</t>
    <rPh sb="10" eb="12">
      <t>ギノウ</t>
    </rPh>
    <rPh sb="13" eb="15">
      <t>シュウトク</t>
    </rPh>
    <rPh sb="16" eb="18">
      <t>ジョウイ</t>
    </rPh>
    <rPh sb="18" eb="20">
      <t>ショクム</t>
    </rPh>
    <rPh sb="22" eb="24">
      <t>ショウキュウ</t>
    </rPh>
    <rPh sb="25" eb="27">
      <t>ショウカク</t>
    </rPh>
    <rPh sb="28" eb="31">
      <t>ドウキヅ</t>
    </rPh>
    <rPh sb="33" eb="34">
      <t>ハカ</t>
    </rPh>
    <phoneticPr fontId="3"/>
  </si>
  <si>
    <t>前の「職務給賃金表シート」より自動的に作成されます。</t>
    <rPh sb="0" eb="1">
      <t>ゼン</t>
    </rPh>
    <rPh sb="3" eb="6">
      <t>ショクムキュウ</t>
    </rPh>
    <rPh sb="6" eb="8">
      <t>チンギン</t>
    </rPh>
    <rPh sb="8" eb="9">
      <t>ヒョウ</t>
    </rPh>
    <rPh sb="15" eb="18">
      <t>ジドウテキ</t>
    </rPh>
    <rPh sb="19" eb="21">
      <t>サクセイ</t>
    </rPh>
    <phoneticPr fontId="3"/>
  </si>
  <si>
    <t>２.職務給賃金表</t>
    <rPh sb="2" eb="5">
      <t>ショクムキュウ</t>
    </rPh>
    <rPh sb="5" eb="7">
      <t>チンギン</t>
    </rPh>
    <rPh sb="7" eb="8">
      <t>ヒョウ</t>
    </rPh>
    <phoneticPr fontId="3"/>
  </si>
  <si>
    <t>④ 諸手当を含めての昇給額・昇給率をシミュレーションします。</t>
    <rPh sb="2" eb="5">
      <t>ショテアテ</t>
    </rPh>
    <rPh sb="6" eb="7">
      <t>フク</t>
    </rPh>
    <rPh sb="10" eb="12">
      <t>ショウキュウ</t>
    </rPh>
    <rPh sb="12" eb="13">
      <t>ガク</t>
    </rPh>
    <rPh sb="14" eb="16">
      <t>ショウキュウ</t>
    </rPh>
    <rPh sb="16" eb="17">
      <t>リツ</t>
    </rPh>
    <phoneticPr fontId="3"/>
  </si>
  <si>
    <t>　　特別昇給（昇号）させるときは、特別昇給セルに「１」を　「昇号停止」のときは「-１」を入力します。</t>
    <rPh sb="17" eb="19">
      <t>トクベツ</t>
    </rPh>
    <rPh sb="19" eb="21">
      <t>ショウキュウ</t>
    </rPh>
    <phoneticPr fontId="3"/>
  </si>
  <si>
    <r>
      <t>基 本 給</t>
    </r>
    <r>
      <rPr>
        <sz val="10"/>
        <color indexed="10"/>
        <rFont val="ＭＳ ゴシック"/>
        <family val="3"/>
        <charset val="128"/>
      </rPr>
      <t>（入力必須）</t>
    </r>
    <rPh sb="0" eb="1">
      <t>モト</t>
    </rPh>
    <rPh sb="2" eb="3">
      <t>ホン</t>
    </rPh>
    <rPh sb="4" eb="5">
      <t>キュウ</t>
    </rPh>
    <phoneticPr fontId="3"/>
  </si>
  <si>
    <t>＜昇格昇給額参照表＞</t>
    <rPh sb="1" eb="3">
      <t>ショウカク</t>
    </rPh>
    <rPh sb="3" eb="5">
      <t>ショウキュウ</t>
    </rPh>
    <rPh sb="5" eb="6">
      <t>ガク</t>
    </rPh>
    <rPh sb="6" eb="8">
      <t>サンショウ</t>
    </rPh>
    <rPh sb="8" eb="9">
      <t>ヒョウ</t>
    </rPh>
    <phoneticPr fontId="3"/>
  </si>
  <si>
    <t>昇格昇給額</t>
  </si>
  <si>
    <t>グレード</t>
  </si>
  <si>
    <t>昇級昇給額</t>
  </si>
  <si>
    <t>小計値</t>
    <rPh sb="0" eb="2">
      <t>ショウケイ</t>
    </rPh>
    <rPh sb="2" eb="3">
      <t>チ</t>
    </rPh>
    <phoneticPr fontId="3"/>
  </si>
  <si>
    <t>累積値</t>
    <rPh sb="0" eb="2">
      <t>ルイセキ</t>
    </rPh>
    <rPh sb="2" eb="3">
      <t>チ</t>
    </rPh>
    <phoneticPr fontId="3"/>
  </si>
  <si>
    <t>③ 「職位グレード昇級（降級）・等級昇格（降格）」を反映します。</t>
    <rPh sb="3" eb="5">
      <t>ショクイ</t>
    </rPh>
    <rPh sb="9" eb="11">
      <t>ショウキュウ</t>
    </rPh>
    <rPh sb="12" eb="14">
      <t>コウキュウ</t>
    </rPh>
    <rPh sb="16" eb="18">
      <t>トウキュウ</t>
    </rPh>
    <rPh sb="18" eb="20">
      <t>ショウカク</t>
    </rPh>
    <rPh sb="21" eb="23">
      <t>コウカク</t>
    </rPh>
    <rPh sb="26" eb="28">
      <t>ハンエイ</t>
    </rPh>
    <phoneticPr fontId="3"/>
  </si>
  <si>
    <r>
      <t>　　</t>
    </r>
    <r>
      <rPr>
        <u/>
        <sz val="11"/>
        <color indexed="12"/>
        <rFont val="ＭＳ Ｐゴシック"/>
        <family val="3"/>
        <charset val="128"/>
      </rPr>
      <t>グレード変更および等級変更後の資格区分を手入力します（変更のみ入力）。</t>
    </r>
    <rPh sb="6" eb="8">
      <t>ヘンコウ</t>
    </rPh>
    <rPh sb="11" eb="13">
      <t>トウキュウ</t>
    </rPh>
    <rPh sb="13" eb="15">
      <t>ヘンコウ</t>
    </rPh>
    <rPh sb="15" eb="16">
      <t>ゴ</t>
    </rPh>
    <rPh sb="19" eb="21">
      <t>クブン</t>
    </rPh>
    <rPh sb="22" eb="23">
      <t>テ</t>
    </rPh>
    <rPh sb="29" eb="31">
      <t>ヘンコウ</t>
    </rPh>
    <phoneticPr fontId="3"/>
  </si>
  <si>
    <t>　　変更を反映した職務（職責）給が計算されます。</t>
    <rPh sb="2" eb="4">
      <t>ヘンコウ</t>
    </rPh>
    <rPh sb="5" eb="7">
      <t>ハンエイ</t>
    </rPh>
    <rPh sb="9" eb="11">
      <t>ショクム</t>
    </rPh>
    <rPh sb="12" eb="14">
      <t>ショクセキ</t>
    </rPh>
    <rPh sb="15" eb="16">
      <t>キュウ</t>
    </rPh>
    <rPh sb="17" eb="19">
      <t>ケイサン</t>
    </rPh>
    <phoneticPr fontId="3"/>
  </si>
  <si>
    <t>　　グレード級変更者は、新しいグレード級の直近上位の給与額（号俸）に格付けされます。</t>
    <rPh sb="6" eb="7">
      <t>キュウ</t>
    </rPh>
    <rPh sb="7" eb="9">
      <t>ヘンコウ</t>
    </rPh>
    <rPh sb="9" eb="10">
      <t>シャ</t>
    </rPh>
    <rPh sb="12" eb="13">
      <t>アタラ</t>
    </rPh>
    <rPh sb="19" eb="20">
      <t>キュウ</t>
    </rPh>
    <rPh sb="21" eb="23">
      <t>チョッキン</t>
    </rPh>
    <rPh sb="23" eb="25">
      <t>ジョウイ</t>
    </rPh>
    <rPh sb="26" eb="29">
      <t>キュウヨガク</t>
    </rPh>
    <rPh sb="30" eb="32">
      <t>ゴウホウ</t>
    </rPh>
    <rPh sb="34" eb="35">
      <t>カク</t>
    </rPh>
    <rPh sb="35" eb="36">
      <t>ヅ</t>
    </rPh>
    <phoneticPr fontId="3"/>
  </si>
  <si>
    <t>　　　・手順は、昇級・昇格前のグレード級で定昇処理をした後に格付けを変更します。</t>
    <rPh sb="4" eb="6">
      <t>テジュン</t>
    </rPh>
    <rPh sb="8" eb="10">
      <t>ショウキュウ</t>
    </rPh>
    <rPh sb="11" eb="13">
      <t>ショウカク</t>
    </rPh>
    <rPh sb="13" eb="14">
      <t>マエ</t>
    </rPh>
    <phoneticPr fontId="3"/>
  </si>
  <si>
    <t>第二定年▼</t>
    <rPh sb="0" eb="1">
      <t>ダイ</t>
    </rPh>
    <rPh sb="1" eb="2">
      <t>ニ</t>
    </rPh>
    <rPh sb="2" eb="4">
      <t>テイネン</t>
    </rPh>
    <phoneticPr fontId="3"/>
  </si>
  <si>
    <t>算定基準日（当年適用日）▼</t>
    <rPh sb="6" eb="8">
      <t>トウネン</t>
    </rPh>
    <rPh sb="8" eb="10">
      <t>テキヨウ</t>
    </rPh>
    <rPh sb="10" eb="11">
      <t>ビ</t>
    </rPh>
    <rPh sb="11" eb="12">
      <t>トウジツ</t>
    </rPh>
    <phoneticPr fontId="3"/>
  </si>
  <si>
    <t>算定基準日（前年）▼</t>
    <rPh sb="6" eb="8">
      <t>ゼンネン</t>
    </rPh>
    <phoneticPr fontId="3"/>
  </si>
  <si>
    <t>C</t>
    <phoneticPr fontId="3"/>
  </si>
  <si>
    <t>D</t>
    <phoneticPr fontId="3"/>
  </si>
  <si>
    <t>E</t>
    <phoneticPr fontId="3"/>
  </si>
  <si>
    <r>
      <rPr>
        <b/>
        <sz val="10"/>
        <color indexed="12"/>
        <rFont val="ＭＳ Ｐゴシック"/>
        <family val="3"/>
        <charset val="128"/>
      </rPr>
      <t>新号俸</t>
    </r>
    <r>
      <rPr>
        <sz val="10"/>
        <color indexed="10"/>
        <rFont val="ＭＳ Ｐゴシック"/>
        <family val="3"/>
        <charset val="128"/>
      </rPr>
      <t>（定年到達者のみ入力）</t>
    </r>
    <rPh sb="0" eb="1">
      <t>シン</t>
    </rPh>
    <rPh sb="1" eb="3">
      <t>ゴウホウ</t>
    </rPh>
    <rPh sb="4" eb="6">
      <t>テイネン</t>
    </rPh>
    <rPh sb="6" eb="8">
      <t>トウタツ</t>
    </rPh>
    <rPh sb="8" eb="9">
      <t>シャ</t>
    </rPh>
    <rPh sb="11" eb="13">
      <t>ニュウリョク</t>
    </rPh>
    <phoneticPr fontId="3"/>
  </si>
  <si>
    <t>S-2</t>
    <phoneticPr fontId="3"/>
  </si>
  <si>
    <r>
      <t>職務・職責給 昇給シミュレーション</t>
    </r>
    <r>
      <rPr>
        <b/>
        <u/>
        <sz val="14"/>
        <color indexed="12"/>
        <rFont val="ＭＳ ゴシック"/>
        <family val="3"/>
        <charset val="128"/>
      </rPr>
      <t>（継続雇用対応）</t>
    </r>
    <rPh sb="0" eb="2">
      <t>ショクム</t>
    </rPh>
    <rPh sb="3" eb="5">
      <t>ショクセキ</t>
    </rPh>
    <rPh sb="5" eb="6">
      <t>キュウ</t>
    </rPh>
    <rPh sb="7" eb="9">
      <t>ショウキュウ</t>
    </rPh>
    <phoneticPr fontId="3"/>
  </si>
  <si>
    <t>※継続雇用社員だけを集めて別ファイルで専用管理する方法もあります。</t>
    <rPh sb="1" eb="3">
      <t>ケイゾク</t>
    </rPh>
    <rPh sb="3" eb="5">
      <t>コヨウ</t>
    </rPh>
    <rPh sb="5" eb="7">
      <t>シャイン</t>
    </rPh>
    <rPh sb="10" eb="11">
      <t>アツ</t>
    </rPh>
    <rPh sb="13" eb="14">
      <t>ベツ</t>
    </rPh>
    <rPh sb="19" eb="21">
      <t>センヨウ</t>
    </rPh>
    <rPh sb="21" eb="23">
      <t>カンリ</t>
    </rPh>
    <rPh sb="25" eb="27">
      <t>ホウホウ</t>
    </rPh>
    <phoneticPr fontId="3"/>
  </si>
  <si>
    <t>■６５歳までの雇用義務化に対応しました！</t>
    <rPh sb="3" eb="4">
      <t>サイ</t>
    </rPh>
    <rPh sb="7" eb="9">
      <t>コヨウ</t>
    </rPh>
    <rPh sb="9" eb="12">
      <t>ギムカ</t>
    </rPh>
    <rPh sb="13" eb="15">
      <t>タイオウ</t>
    </rPh>
    <phoneticPr fontId="3"/>
  </si>
  <si>
    <t>【65歳までの雇用義務化への対応】</t>
    <rPh sb="3" eb="4">
      <t>サイ</t>
    </rPh>
    <rPh sb="7" eb="9">
      <t>コヨウ</t>
    </rPh>
    <rPh sb="9" eb="12">
      <t>ギムカ</t>
    </rPh>
    <rPh sb="14" eb="16">
      <t>タイオウ</t>
    </rPh>
    <phoneticPr fontId="3"/>
  </si>
  <si>
    <t>　　　ただし、１年間の評価により、特別昇号・特別降号させることができることとし、</t>
    <rPh sb="17" eb="19">
      <t>トクベツ</t>
    </rPh>
    <rPh sb="22" eb="24">
      <t>トクベツ</t>
    </rPh>
    <rPh sb="24" eb="25">
      <t>コウ</t>
    </rPh>
    <rPh sb="25" eb="26">
      <t>ゴウ</t>
    </rPh>
    <phoneticPr fontId="3"/>
  </si>
  <si>
    <t>　　　その時は、特別昇号セルにそれぞれ「１」・「-１」を入力します。</t>
    <rPh sb="5" eb="6">
      <t>トキ</t>
    </rPh>
    <rPh sb="8" eb="10">
      <t>トクベツ</t>
    </rPh>
    <rPh sb="10" eb="11">
      <t>ノボル</t>
    </rPh>
    <rPh sb="11" eb="12">
      <t>ゴウ</t>
    </rPh>
    <rPh sb="28" eb="30">
      <t>ニュウリョク</t>
    </rPh>
    <phoneticPr fontId="3"/>
  </si>
  <si>
    <t>　　（グレード内号俸は２号俸～１０号俸の範囲で調整できるようにしてもよい）</t>
  </si>
  <si>
    <t>　・１年間の評価により、資格・グレードの見直しを実施することもある</t>
  </si>
  <si>
    <t>【65歳までの雇用義務化への対応（その他）】</t>
    <rPh sb="14" eb="16">
      <t>タイオウ</t>
    </rPh>
    <rPh sb="19" eb="20">
      <t>タ</t>
    </rPh>
    <phoneticPr fontId="3"/>
  </si>
  <si>
    <t>　※定年到達者について、算定基準日が一律適用できない場合は、個別の適用日を入力して該当者のみの</t>
    <phoneticPr fontId="3"/>
  </si>
  <si>
    <t>　　 計算をします（個別に計算した給与は、次の基準日まで適用する）。</t>
    <phoneticPr fontId="3"/>
  </si>
  <si>
    <r>
      <t>　　■</t>
    </r>
    <r>
      <rPr>
        <u/>
        <sz val="11"/>
        <color indexed="8"/>
        <rFont val="ＭＳ Ｐゴシック"/>
        <family val="3"/>
        <charset val="128"/>
      </rPr>
      <t>60歳以降は、原則として毎年の号俸アップをストップ</t>
    </r>
    <r>
      <rPr>
        <u/>
        <sz val="11"/>
        <color indexed="10"/>
        <rFont val="ＭＳ Ｐゴシック"/>
        <family val="3"/>
        <charset val="128"/>
      </rPr>
      <t>「０号俸」</t>
    </r>
    <r>
      <rPr>
        <u/>
        <sz val="11"/>
        <color indexed="8"/>
        <rFont val="ＭＳ Ｐゴシック"/>
        <family val="3"/>
        <charset val="128"/>
      </rPr>
      <t>します。</t>
    </r>
    <rPh sb="5" eb="8">
      <t>サイイコウ</t>
    </rPh>
    <rPh sb="10" eb="12">
      <t>ゲンソク</t>
    </rPh>
    <rPh sb="15" eb="17">
      <t>マイトシ</t>
    </rPh>
    <rPh sb="18" eb="20">
      <t>ゴウホウ</t>
    </rPh>
    <rPh sb="30" eb="32">
      <t>ゴウホウ</t>
    </rPh>
    <phoneticPr fontId="3"/>
  </si>
  <si>
    <r>
      <t>　・</t>
    </r>
    <r>
      <rPr>
        <u/>
        <sz val="11"/>
        <color indexed="8"/>
        <rFont val="ＭＳ Ｐゴシック"/>
        <family val="3"/>
        <charset val="128"/>
      </rPr>
      <t>職務資格を1～２ランク下位に降格して再格付けする</t>
    </r>
  </si>
  <si>
    <r>
      <t>　・グレード級は過去3年の平均評価により、Ａ＝Ｇ（ｸﾞﾚｰﾄﾞ）３、Ｂ＝Ｇ２、Ｃ＝Ｇ１の</t>
    </r>
    <r>
      <rPr>
        <u/>
        <sz val="11"/>
        <color indexed="8"/>
        <rFont val="ＭＳ Ｐゴシック"/>
        <family val="3"/>
        <charset val="128"/>
      </rPr>
      <t>２号俸</t>
    </r>
    <r>
      <rPr>
        <sz val="11"/>
        <color indexed="8"/>
        <rFont val="ＭＳ Ｐゴシック"/>
        <family val="3"/>
        <charset val="128"/>
      </rPr>
      <t>に格付け</t>
    </r>
  </si>
  <si>
    <r>
      <t>　　■</t>
    </r>
    <r>
      <rPr>
        <b/>
        <u/>
        <sz val="11"/>
        <color indexed="8"/>
        <rFont val="ＭＳ Ｐゴシック"/>
        <family val="3"/>
        <charset val="128"/>
      </rPr>
      <t>定年到達者は</t>
    </r>
    <r>
      <rPr>
        <b/>
        <u/>
        <sz val="11"/>
        <color indexed="10"/>
        <rFont val="ＭＳ Ｐゴシック"/>
        <family val="3"/>
        <charset val="128"/>
      </rPr>
      <t>再格付け</t>
    </r>
    <r>
      <rPr>
        <b/>
        <u/>
        <sz val="11"/>
        <color indexed="8"/>
        <rFont val="ＭＳ Ｐゴシック"/>
        <family val="3"/>
        <charset val="128"/>
      </rPr>
      <t>を実施する！</t>
    </r>
    <rPh sb="14" eb="16">
      <t>ジッシ</t>
    </rPh>
    <phoneticPr fontId="3"/>
  </si>
  <si>
    <r>
      <t>　　　・定年到達者の再格付け時の</t>
    </r>
    <r>
      <rPr>
        <u/>
        <sz val="11"/>
        <color indexed="12"/>
        <rFont val="ＭＳ Ｐゴシック"/>
        <family val="3"/>
        <charset val="128"/>
      </rPr>
      <t>運用基準例</t>
    </r>
    <r>
      <rPr>
        <sz val="11"/>
        <color indexed="8"/>
        <rFont val="ＭＳ Ｐゴシック"/>
        <family val="3"/>
        <charset val="128"/>
      </rPr>
      <t>（運用基準は各社個別に検討）</t>
    </r>
    <phoneticPr fontId="3"/>
  </si>
  <si>
    <r>
      <t>　　■２年目以降も原則として格付けの再評価をおこなうことで</t>
    </r>
    <r>
      <rPr>
        <u/>
        <sz val="11"/>
        <color indexed="12"/>
        <rFont val="ＭＳ Ｐゴシック"/>
        <family val="3"/>
        <charset val="128"/>
      </rPr>
      <t>インセンティブ性</t>
    </r>
    <r>
      <rPr>
        <sz val="11"/>
        <color indexed="8"/>
        <rFont val="ＭＳ Ｐゴシック"/>
        <family val="3"/>
        <charset val="128"/>
      </rPr>
      <t>を持たせる</t>
    </r>
    <phoneticPr fontId="3"/>
  </si>
  <si>
    <r>
      <t>　※直近の次</t>
    </r>
    <r>
      <rPr>
        <u/>
        <sz val="11"/>
        <color indexed="8"/>
        <rFont val="ＭＳ Ｐゴシック"/>
        <family val="3"/>
        <charset val="128"/>
      </rPr>
      <t>回基準日から適用日を統一</t>
    </r>
    <r>
      <rPr>
        <sz val="11"/>
        <color indexed="8"/>
        <rFont val="ＭＳ Ｐゴシック"/>
        <family val="3"/>
        <charset val="128"/>
      </rPr>
      <t>して計算します。</t>
    </r>
    <phoneticPr fontId="3"/>
  </si>
  <si>
    <r>
      <t>このソフトは、</t>
    </r>
    <r>
      <rPr>
        <u/>
        <sz val="11"/>
        <color indexed="12"/>
        <rFont val="ＭＳ Ｐゴシック"/>
        <family val="3"/>
        <charset val="128"/>
      </rPr>
      <t xml:space="preserve">職務・職責給体系設計‐「賃金表」（Ver.12-3)12.03 </t>
    </r>
    <r>
      <rPr>
        <u/>
        <sz val="11"/>
        <color indexed="8"/>
        <rFont val="ＭＳ Ｐゴシック"/>
        <family val="3"/>
        <charset val="128"/>
      </rPr>
      <t>および</t>
    </r>
    <rPh sb="7" eb="9">
      <t>ショクム</t>
    </rPh>
    <rPh sb="10" eb="12">
      <t>ショクセキ</t>
    </rPh>
    <rPh sb="12" eb="13">
      <t>キュウ</t>
    </rPh>
    <rPh sb="13" eb="15">
      <t>タイケイ</t>
    </rPh>
    <rPh sb="15" eb="17">
      <t>セッケイ</t>
    </rPh>
    <rPh sb="19" eb="21">
      <t>チンギン</t>
    </rPh>
    <rPh sb="21" eb="22">
      <t>ヒョウ</t>
    </rPh>
    <phoneticPr fontId="3"/>
  </si>
  <si>
    <r>
      <rPr>
        <sz val="11"/>
        <color indexed="8"/>
        <rFont val="ＭＳ Ｐゴシック"/>
        <family val="3"/>
        <charset val="128"/>
      </rPr>
      <t>　</t>
    </r>
    <r>
      <rPr>
        <u/>
        <sz val="11"/>
        <color indexed="8"/>
        <rFont val="ＭＳ Ｐゴシック"/>
        <family val="3"/>
        <charset val="128"/>
      </rPr>
      <t>職務・職責給体系設計-「賃金表」（Ver.12-3)12.03で賃金表等の設計</t>
    </r>
    <rPh sb="4" eb="6">
      <t>ショクセキ</t>
    </rPh>
    <rPh sb="6" eb="7">
      <t>キュウ</t>
    </rPh>
    <rPh sb="13" eb="15">
      <t>チンギン</t>
    </rPh>
    <rPh sb="15" eb="16">
      <t>ヒョウ</t>
    </rPh>
    <rPh sb="33" eb="35">
      <t>チンギン</t>
    </rPh>
    <rPh sb="35" eb="36">
      <t>ヒョウ</t>
    </rPh>
    <rPh sb="36" eb="37">
      <t>トウ</t>
    </rPh>
    <rPh sb="38" eb="40">
      <t>セッケイ</t>
    </rPh>
    <phoneticPr fontId="3"/>
  </si>
  <si>
    <t>ここでは、職務・職責給体系設計-「賃金表」（Ver.12-3)12.03で設計した「４.職務給賃金表」シートから、</t>
    <rPh sb="37" eb="39">
      <t>セッケイ</t>
    </rPh>
    <phoneticPr fontId="3"/>
  </si>
  <si>
    <t>※職務・職責給体系設計-「賃金表」（Ver.12-3.)12.03を使用しないで、職務給を設計・入力していただいてもＯＫです。</t>
    <rPh sb="34" eb="36">
      <t>シヨウ</t>
    </rPh>
    <rPh sb="41" eb="44">
      <t>ショクムキュウ</t>
    </rPh>
    <rPh sb="45" eb="47">
      <t>セッケイ</t>
    </rPh>
    <rPh sb="48" eb="50">
      <t>ニュウリョク</t>
    </rPh>
    <phoneticPr fontId="3"/>
  </si>
  <si>
    <t>◇職務・職責給体系設計-「賃金表」（Ver.12-3）12.03 　「４．職務給賃金表」シートのデータをコピー＆貼付（値のみ）又は別途設計の賃金表をフォームに合わせて入力</t>
    <rPh sb="9" eb="11">
      <t>セッケイ</t>
    </rPh>
    <rPh sb="37" eb="39">
      <t>ショクム</t>
    </rPh>
    <rPh sb="39" eb="40">
      <t>キュウ</t>
    </rPh>
    <rPh sb="40" eb="42">
      <t>チンギン</t>
    </rPh>
    <rPh sb="42" eb="43">
      <t>ヒョウ</t>
    </rPh>
    <rPh sb="56" eb="58">
      <t>チョウフ</t>
    </rPh>
    <rPh sb="59" eb="60">
      <t>アタイ</t>
    </rPh>
    <rPh sb="63" eb="64">
      <t>マタ</t>
    </rPh>
    <rPh sb="65" eb="67">
      <t>ベット</t>
    </rPh>
    <rPh sb="67" eb="69">
      <t>セッケイ</t>
    </rPh>
    <rPh sb="70" eb="72">
      <t>チンギン</t>
    </rPh>
    <rPh sb="72" eb="73">
      <t>ヒョウ</t>
    </rPh>
    <rPh sb="79" eb="80">
      <t>ア</t>
    </rPh>
    <rPh sb="83" eb="85">
      <t>ニュウリョク</t>
    </rPh>
    <phoneticPr fontId="3"/>
  </si>
  <si>
    <t>S-4</t>
  </si>
  <si>
    <t>S-5</t>
  </si>
  <si>
    <t>M-1</t>
    <phoneticPr fontId="3"/>
  </si>
  <si>
    <t>S-5</t>
    <phoneticPr fontId="3"/>
  </si>
  <si>
    <t>M-2</t>
    <phoneticPr fontId="3"/>
  </si>
  <si>
    <t>J-3</t>
    <phoneticPr fontId="3"/>
  </si>
  <si>
    <t>継続雇用</t>
    <rPh sb="0" eb="2">
      <t>ケイゾク</t>
    </rPh>
    <rPh sb="2" eb="4">
      <t>コヨウ</t>
    </rPh>
    <phoneticPr fontId="3"/>
  </si>
  <si>
    <t>C-4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</si>
</sst>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e\.mm\.dd"/>
    <numFmt numFmtId="177" formatCode="[$-411]ggge&quot;年&quot;m&quot;月&quot;d&quot;日&quot;;@"/>
  </numFmts>
  <fonts count="93"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1"/>
      <color indexed="12"/>
      <name val="ＭＳ ゴシック"/>
      <family val="3"/>
      <charset val="128"/>
    </font>
    <font>
      <b/>
      <sz val="11"/>
      <name val="ＭＳ ゴシック"/>
      <family val="3"/>
      <charset val="128"/>
    </font>
    <font>
      <sz val="11"/>
      <color indexed="8"/>
      <name val="ＭＳ ゴシック"/>
      <family val="3"/>
      <charset val="128"/>
    </font>
    <font>
      <b/>
      <sz val="11"/>
      <color indexed="8"/>
      <name val="ＭＳ ゴシック"/>
      <family val="3"/>
      <charset val="128"/>
    </font>
    <font>
      <b/>
      <sz val="14"/>
      <name val="ＭＳ ゴシック"/>
      <family val="3"/>
      <charset val="128"/>
    </font>
    <font>
      <sz val="10"/>
      <name val="ＭＳ ゴシック"/>
      <family val="3"/>
      <charset val="128"/>
    </font>
    <font>
      <sz val="10"/>
      <color indexed="8"/>
      <name val="ＭＳ ゴシック"/>
      <family val="3"/>
      <charset val="128"/>
    </font>
    <font>
      <u/>
      <sz val="11"/>
      <name val="ＭＳ ゴシック"/>
      <family val="3"/>
      <charset val="128"/>
    </font>
    <font>
      <b/>
      <sz val="10"/>
      <name val="ＭＳ ゴシック"/>
      <family val="3"/>
      <charset val="128"/>
    </font>
    <font>
      <b/>
      <sz val="11"/>
      <color indexed="10"/>
      <name val="ＭＳ Ｐゴシック"/>
      <family val="3"/>
      <charset val="128"/>
    </font>
    <font>
      <b/>
      <u/>
      <sz val="12"/>
      <name val="ＭＳ Ｐゴシック"/>
      <family val="3"/>
      <charset val="128"/>
    </font>
    <font>
      <sz val="11"/>
      <color indexed="12"/>
      <name val="ＭＳ Ｐゴシック"/>
      <family val="3"/>
      <charset val="128"/>
    </font>
    <font>
      <b/>
      <sz val="11"/>
      <name val="ＭＳ Ｐゴシック"/>
      <family val="3"/>
      <charset val="128"/>
    </font>
    <font>
      <b/>
      <u/>
      <sz val="12"/>
      <color indexed="10"/>
      <name val="ＭＳ Ｐゴシック"/>
      <family val="3"/>
      <charset val="128"/>
    </font>
    <font>
      <b/>
      <u/>
      <sz val="11"/>
      <color indexed="10"/>
      <name val="ＭＳ Ｐゴシック"/>
      <family val="3"/>
      <charset val="128"/>
    </font>
    <font>
      <sz val="10"/>
      <color indexed="10"/>
      <name val="ＭＳ ゴシック"/>
      <family val="3"/>
      <charset val="128"/>
    </font>
    <font>
      <b/>
      <sz val="11"/>
      <color indexed="10"/>
      <name val="ＭＳ ゴシック"/>
      <family val="3"/>
      <charset val="128"/>
    </font>
    <font>
      <b/>
      <sz val="11"/>
      <color indexed="12"/>
      <name val="ＭＳ Ｐゴシック"/>
      <family val="3"/>
      <charset val="128"/>
    </font>
    <font>
      <sz val="11"/>
      <color indexed="10"/>
      <name val="ＭＳ ゴシック"/>
      <family val="3"/>
      <charset val="128"/>
    </font>
    <font>
      <u/>
      <sz val="11"/>
      <color indexed="10"/>
      <name val="ＭＳ ゴシック"/>
      <family val="3"/>
      <charset val="128"/>
    </font>
    <font>
      <u/>
      <sz val="12"/>
      <color indexed="12"/>
      <name val="ＭＳ ゴシック"/>
      <family val="3"/>
      <charset val="128"/>
    </font>
    <font>
      <b/>
      <u/>
      <sz val="11"/>
      <color indexed="8"/>
      <name val="ＭＳ ゴシック"/>
      <family val="3"/>
      <charset val="128"/>
    </font>
    <font>
      <b/>
      <sz val="9"/>
      <color indexed="10"/>
      <name val="ＭＳ ゴシック"/>
      <family val="3"/>
      <charset val="128"/>
    </font>
    <font>
      <sz val="10"/>
      <name val="ＭＳ Ｐゴシック"/>
      <family val="3"/>
      <charset val="128"/>
    </font>
    <font>
      <sz val="11"/>
      <color indexed="10"/>
      <name val="ＭＳ Ｐゴシック"/>
      <family val="3"/>
      <charset val="128"/>
    </font>
    <font>
      <u/>
      <sz val="11"/>
      <color indexed="8"/>
      <name val="ＭＳ Ｐゴシック"/>
      <family val="3"/>
      <charset val="128"/>
    </font>
    <font>
      <sz val="8"/>
      <name val="ＭＳ Ｐゴシック"/>
      <family val="3"/>
      <charset val="128"/>
    </font>
    <font>
      <u/>
      <sz val="11"/>
      <color indexed="10"/>
      <name val="ＭＳ Ｐゴシック"/>
      <family val="3"/>
      <charset val="128"/>
    </font>
    <font>
      <u/>
      <sz val="11"/>
      <color indexed="12"/>
      <name val="ＭＳ Ｐゴシック"/>
      <family val="3"/>
      <charset val="128"/>
    </font>
    <font>
      <b/>
      <sz val="10"/>
      <color indexed="12"/>
      <name val="ＭＳ Ｐゴシック"/>
      <family val="3"/>
      <charset val="128"/>
    </font>
    <font>
      <sz val="9"/>
      <color indexed="10"/>
      <name val="ＭＳ ゴシック"/>
      <family val="3"/>
      <charset val="128"/>
    </font>
    <font>
      <sz val="10"/>
      <color indexed="10"/>
      <name val="ＭＳ Ｐゴシック"/>
      <family val="3"/>
      <charset val="128"/>
    </font>
    <font>
      <sz val="9"/>
      <color indexed="12"/>
      <name val="ＭＳ Ｐゴシック"/>
      <family val="3"/>
      <charset val="128"/>
    </font>
    <font>
      <u/>
      <sz val="10"/>
      <color indexed="10"/>
      <name val="ＭＳ ゴシック"/>
      <family val="3"/>
      <charset val="128"/>
    </font>
    <font>
      <b/>
      <sz val="11"/>
      <color indexed="8"/>
      <name val="ＭＳ Ｐゴシック"/>
      <family val="3"/>
      <charset val="128"/>
    </font>
    <font>
      <b/>
      <sz val="12"/>
      <name val="ＭＳ ゴシック"/>
      <family val="3"/>
      <charset val="128"/>
    </font>
    <font>
      <b/>
      <u/>
      <sz val="14"/>
      <color indexed="12"/>
      <name val="ＭＳ ゴシック"/>
      <family val="3"/>
      <charset val="128"/>
    </font>
    <font>
      <b/>
      <u/>
      <sz val="11"/>
      <color indexed="8"/>
      <name val="ＭＳ Ｐゴシック"/>
      <family val="3"/>
      <charset val="128"/>
    </font>
    <font>
      <sz val="10"/>
      <color rgb="FF0000FF"/>
      <name val="ＭＳ ゴシック"/>
      <family val="3"/>
      <charset val="128"/>
    </font>
    <font>
      <sz val="10"/>
      <color rgb="FF0033CC"/>
      <name val="ＭＳ ゴシック"/>
      <family val="3"/>
      <charset val="128"/>
    </font>
    <font>
      <u/>
      <sz val="12"/>
      <color theme="1"/>
      <name val="ＭＳ ゴシック"/>
      <family val="3"/>
      <charset val="128"/>
    </font>
    <font>
      <u/>
      <sz val="11"/>
      <color rgb="FFFF0000"/>
      <name val="ＭＳ ゴシック"/>
      <family val="3"/>
      <charset val="128"/>
    </font>
    <font>
      <sz val="11"/>
      <color theme="1"/>
      <name val="ＭＳ ゴシック"/>
      <family val="3"/>
      <charset val="128"/>
    </font>
    <font>
      <sz val="11"/>
      <color rgb="FF0000FF"/>
      <name val="ＭＳ ゴシック"/>
      <family val="3"/>
      <charset val="128"/>
    </font>
    <font>
      <u/>
      <sz val="12"/>
      <color rgb="FFFF0000"/>
      <name val="ＭＳ Ｐゴシック"/>
      <family val="3"/>
      <charset val="128"/>
    </font>
    <font>
      <b/>
      <u/>
      <sz val="14"/>
      <color rgb="FF0000CC"/>
      <name val="ＭＳ ゴシック"/>
      <family val="3"/>
      <charset val="128"/>
    </font>
    <font>
      <b/>
      <sz val="12"/>
      <color rgb="FF0000CC"/>
      <name val="ＭＳ ゴシック"/>
      <family val="3"/>
      <charset val="128"/>
    </font>
    <font>
      <sz val="11"/>
      <color rgb="FF0000CC"/>
      <name val="ＭＳ 明朝"/>
      <family val="1"/>
      <charset val="128"/>
    </font>
    <font>
      <sz val="10"/>
      <color rgb="FF0000CC"/>
      <name val="ＭＳ 明朝"/>
      <family val="1"/>
      <charset val="128"/>
    </font>
    <font>
      <b/>
      <sz val="11"/>
      <color rgb="FF0000CC"/>
      <name val="ＭＳ 明朝"/>
      <family val="1"/>
      <charset val="128"/>
    </font>
    <font>
      <sz val="11"/>
      <color theme="1"/>
      <name val="ＭＳ 明朝"/>
      <family val="1"/>
      <charset val="128"/>
    </font>
    <font>
      <b/>
      <sz val="11"/>
      <color theme="1"/>
      <name val="ＭＳ 明朝"/>
      <family val="1"/>
      <charset val="128"/>
    </font>
    <font>
      <b/>
      <sz val="11"/>
      <color rgb="FF0000FF"/>
      <name val="ＭＳ ゴシック"/>
      <family val="3"/>
      <charset val="128"/>
    </font>
    <font>
      <b/>
      <sz val="10"/>
      <color rgb="FF0033CC"/>
      <name val="ＭＳ ゴシック"/>
      <family val="3"/>
      <charset val="128"/>
    </font>
    <font>
      <b/>
      <sz val="11"/>
      <color rgb="FF0033CC"/>
      <name val="ＭＳ ゴシック"/>
      <family val="3"/>
      <charset val="128"/>
    </font>
    <font>
      <b/>
      <sz val="14"/>
      <color rgb="FF0000CC"/>
      <name val="ＭＳ ゴシック"/>
      <family val="3"/>
      <charset val="128"/>
    </font>
    <font>
      <sz val="10"/>
      <color theme="1"/>
      <name val="ＭＳ 明朝"/>
      <family val="1"/>
      <charset val="128"/>
    </font>
    <font>
      <sz val="11"/>
      <color rgb="FF0000CC"/>
      <name val="ＭＳ ゴシック"/>
      <family val="3"/>
      <charset val="128"/>
    </font>
    <font>
      <b/>
      <sz val="14"/>
      <color rgb="FF0000CC"/>
      <name val="ＭＳ Ｐゴシック"/>
      <family val="3"/>
      <charset val="128"/>
    </font>
    <font>
      <b/>
      <sz val="12"/>
      <color rgb="FFFF0000"/>
      <name val="ＭＳ Ｐゴシック"/>
      <family val="3"/>
      <charset val="128"/>
    </font>
    <font>
      <b/>
      <sz val="14"/>
      <color theme="1"/>
      <name val="ＭＳ ゴシック"/>
      <family val="3"/>
      <charset val="128"/>
    </font>
    <font>
      <b/>
      <u/>
      <sz val="16"/>
      <color rgb="FF0000CC"/>
      <name val="ＭＳ ゴシック"/>
      <family val="3"/>
      <charset val="128"/>
    </font>
    <font>
      <b/>
      <sz val="10"/>
      <color rgb="FF0000CC"/>
      <name val="ＭＳ ゴシック"/>
      <family val="3"/>
      <charset val="128"/>
    </font>
    <font>
      <b/>
      <sz val="11"/>
      <color rgb="FF0000CC"/>
      <name val="ＭＳ ゴシック"/>
      <family val="3"/>
      <charset val="128"/>
    </font>
    <font>
      <sz val="10"/>
      <color rgb="FFFF0000"/>
      <name val="ＭＳ Ｐゴシック"/>
      <family val="3"/>
      <charset val="128"/>
    </font>
    <font>
      <sz val="11"/>
      <color theme="1"/>
      <name val="ＭＳ Ｐゴシック"/>
      <family val="3"/>
      <charset val="128"/>
    </font>
    <font>
      <sz val="11"/>
      <color rgb="FFFF0000"/>
      <name val="ＭＳ ゴシック"/>
      <family val="3"/>
      <charset val="128"/>
    </font>
    <font>
      <sz val="11"/>
      <color rgb="FF0033CC"/>
      <name val="ＭＳ ゴシック"/>
      <family val="3"/>
      <charset val="128"/>
    </font>
    <font>
      <b/>
      <u/>
      <sz val="11"/>
      <color rgb="FF0000CC"/>
      <name val="ＭＳ ゴシック"/>
      <family val="3"/>
      <charset val="128"/>
    </font>
    <font>
      <b/>
      <sz val="10"/>
      <color theme="1"/>
      <name val="ＭＳ 明朝"/>
      <family val="1"/>
      <charset val="128"/>
    </font>
    <font>
      <u/>
      <sz val="11"/>
      <color theme="1"/>
      <name val="ＭＳ Ｐゴシック"/>
      <family val="3"/>
      <charset val="128"/>
    </font>
    <font>
      <u/>
      <sz val="11"/>
      <color rgb="FFFF0000"/>
      <name val="ＭＳ Ｐゴシック"/>
      <family val="3"/>
      <charset val="128"/>
    </font>
    <font>
      <sz val="11"/>
      <color rgb="FF0000CC"/>
      <name val="ＭＳ Ｐゴシック"/>
      <family val="3"/>
      <charset val="128"/>
    </font>
    <font>
      <sz val="11"/>
      <color rgb="FFFF0000"/>
      <name val="ＭＳ Ｐゴシック"/>
      <family val="3"/>
      <charset val="128"/>
    </font>
    <font>
      <sz val="10.5"/>
      <color rgb="FF0000CC"/>
      <name val="ＭＳ Ｐゴシック"/>
      <family val="3"/>
      <charset val="128"/>
    </font>
    <font>
      <b/>
      <sz val="10"/>
      <color rgb="FF0000CC"/>
      <name val="ＭＳ 明朝"/>
      <family val="1"/>
      <charset val="128"/>
    </font>
    <font>
      <b/>
      <sz val="10"/>
      <color theme="1"/>
      <name val="ＭＳ ゴシック"/>
      <family val="3"/>
      <charset val="128"/>
    </font>
    <font>
      <u/>
      <sz val="11"/>
      <color rgb="FF0000CC"/>
      <name val="ＭＳ ゴシック"/>
      <family val="3"/>
      <charset val="128"/>
    </font>
    <font>
      <b/>
      <u/>
      <sz val="11"/>
      <color rgb="FFFF0000"/>
      <name val="ＭＳ Ｐゴシック"/>
      <family val="3"/>
      <charset val="128"/>
    </font>
    <font>
      <sz val="11"/>
      <color rgb="FF000066"/>
      <name val="ＭＳ Ｐゴシック"/>
      <family val="3"/>
      <charset val="128"/>
    </font>
    <font>
      <sz val="10.5"/>
      <color rgb="FFFF0000"/>
      <name val="ＭＳ Ｐゴシック"/>
      <family val="3"/>
      <charset val="128"/>
    </font>
    <font>
      <sz val="9"/>
      <color rgb="FF0000FF"/>
      <name val="ＭＳ Ｐゴシック"/>
      <family val="3"/>
      <charset val="128"/>
    </font>
    <font>
      <b/>
      <sz val="10"/>
      <color rgb="FF0000FF"/>
      <name val="ＭＳ ゴシック"/>
      <family val="3"/>
      <charset val="128"/>
    </font>
    <font>
      <sz val="10"/>
      <color rgb="FF0000FF"/>
      <name val="ＭＳ Ｐゴシック"/>
      <family val="3"/>
      <charset val="128"/>
    </font>
    <font>
      <sz val="10"/>
      <color rgb="FFFF0000"/>
      <name val="ＭＳ ゴシック"/>
      <family val="3"/>
      <charset val="128"/>
    </font>
    <font>
      <b/>
      <sz val="12"/>
      <color rgb="FF0000FF"/>
      <name val="ＭＳ ゴシック"/>
      <family val="3"/>
      <charset val="128"/>
    </font>
    <font>
      <b/>
      <sz val="11"/>
      <color indexed="12"/>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9CCFF"/>
        <bgColor indexed="64"/>
      </patternFill>
    </fill>
    <fill>
      <patternFill patternType="solid">
        <fgColor rgb="FF92D050"/>
        <bgColor indexed="64"/>
      </patternFill>
    </fill>
    <fill>
      <patternFill patternType="solid">
        <fgColor rgb="FFFFFF00"/>
        <bgColor indexed="64"/>
      </patternFill>
    </fill>
  </fills>
  <borders count="84">
    <border>
      <left/>
      <right/>
      <top/>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uble">
        <color indexed="64"/>
      </right>
      <top style="thin">
        <color indexed="64"/>
      </top>
      <bottom style="thin">
        <color indexed="64"/>
      </bottom>
      <diagonal/>
    </border>
    <border>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double">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double">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s>
  <cellStyleXfs count="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37" fontId="5" fillId="0" borderId="0"/>
  </cellStyleXfs>
  <cellXfs count="510">
    <xf numFmtId="0" fontId="0" fillId="0" borderId="0" xfId="0">
      <alignment vertical="center"/>
    </xf>
    <xf numFmtId="0" fontId="4" fillId="0" borderId="0" xfId="0" applyFont="1" applyProtection="1">
      <alignment vertical="center"/>
      <protection hidden="1"/>
    </xf>
    <xf numFmtId="0" fontId="4" fillId="0" borderId="0" xfId="0" applyFont="1" applyAlignment="1" applyProtection="1">
      <alignment horizontal="center" vertical="center"/>
      <protection hidden="1"/>
    </xf>
    <xf numFmtId="0" fontId="0" fillId="0" borderId="0" xfId="0" applyProtection="1">
      <alignment vertical="center"/>
      <protection hidden="1"/>
    </xf>
    <xf numFmtId="0" fontId="11" fillId="0" borderId="0" xfId="0" applyFont="1" applyProtection="1">
      <alignment vertical="center"/>
      <protection hidden="1"/>
    </xf>
    <xf numFmtId="38" fontId="4" fillId="0" borderId="0" xfId="2" applyFont="1" applyProtection="1">
      <alignment vertical="center"/>
      <protection hidden="1"/>
    </xf>
    <xf numFmtId="0" fontId="21" fillId="0" borderId="0" xfId="0" applyFont="1" applyAlignment="1" applyProtection="1">
      <alignment horizontal="left" vertical="center"/>
      <protection hidden="1"/>
    </xf>
    <xf numFmtId="0" fontId="13"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13" fillId="0" borderId="0" xfId="0" applyFont="1" applyProtection="1">
      <alignment vertical="center"/>
      <protection hidden="1"/>
    </xf>
    <xf numFmtId="38" fontId="4" fillId="0" borderId="0" xfId="2" applyFont="1" applyAlignment="1" applyProtection="1">
      <alignment horizontal="center" vertical="center"/>
      <protection hidden="1"/>
    </xf>
    <xf numFmtId="0" fontId="4" fillId="0" borderId="1" xfId="0" applyFont="1" applyBorder="1" applyProtection="1">
      <alignment vertical="center"/>
      <protection hidden="1"/>
    </xf>
    <xf numFmtId="38" fontId="4" fillId="0" borderId="0" xfId="2" applyFont="1" applyFill="1" applyBorder="1" applyProtection="1">
      <alignment vertical="center"/>
      <protection hidden="1"/>
    </xf>
    <xf numFmtId="38" fontId="4" fillId="0" borderId="0" xfId="2" applyFont="1" applyFill="1" applyProtection="1">
      <alignment vertical="center"/>
      <protection hidden="1"/>
    </xf>
    <xf numFmtId="38" fontId="4" fillId="0" borderId="0" xfId="2" applyFont="1" applyFill="1" applyAlignment="1" applyProtection="1">
      <alignment horizontal="center" vertical="center"/>
      <protection hidden="1"/>
    </xf>
    <xf numFmtId="0" fontId="4" fillId="0" borderId="0" xfId="0" quotePrefix="1" applyFont="1" applyAlignment="1" applyProtection="1">
      <alignment horizontal="left"/>
      <protection hidden="1"/>
    </xf>
    <xf numFmtId="55" fontId="0" fillId="0" borderId="0" xfId="0" applyNumberFormat="1" applyProtection="1">
      <alignment vertical="center"/>
      <protection hidden="1"/>
    </xf>
    <xf numFmtId="0" fontId="17" fillId="0" borderId="0" xfId="0" applyFont="1" applyAlignment="1" applyProtection="1">
      <protection hidden="1"/>
    </xf>
    <xf numFmtId="38" fontId="8" fillId="0" borderId="0" xfId="2" applyFont="1" applyAlignment="1" applyProtection="1">
      <alignment horizontal="center" vertical="center"/>
      <protection hidden="1"/>
    </xf>
    <xf numFmtId="38" fontId="27" fillId="0" borderId="0" xfId="2" applyFont="1" applyAlignment="1" applyProtection="1">
      <alignment horizontal="left" vertical="center"/>
      <protection hidden="1"/>
    </xf>
    <xf numFmtId="38" fontId="8" fillId="0" borderId="0" xfId="2" applyFont="1" applyFill="1" applyAlignment="1" applyProtection="1">
      <alignment horizontal="center" vertical="center"/>
      <protection hidden="1"/>
    </xf>
    <xf numFmtId="38" fontId="7" fillId="0" borderId="0" xfId="2" applyFont="1" applyFill="1" applyBorder="1" applyProtection="1">
      <alignment vertical="center"/>
      <protection hidden="1"/>
    </xf>
    <xf numFmtId="0" fontId="26" fillId="0" borderId="0" xfId="0" applyFont="1" applyProtection="1">
      <alignment vertical="center"/>
      <protection hidden="1"/>
    </xf>
    <xf numFmtId="38" fontId="44" fillId="2" borderId="10" xfId="2" applyFont="1" applyFill="1" applyBorder="1" applyProtection="1">
      <alignment vertical="center"/>
      <protection locked="0"/>
    </xf>
    <xf numFmtId="0" fontId="44" fillId="0" borderId="10" xfId="0" applyFont="1" applyBorder="1" applyAlignment="1" applyProtection="1">
      <alignment horizontal="center" wrapText="1"/>
      <protection locked="0"/>
    </xf>
    <xf numFmtId="0" fontId="44" fillId="0" borderId="10" xfId="0" applyFont="1" applyBorder="1" applyAlignment="1" applyProtection="1">
      <alignment horizontal="center" vertical="center"/>
      <protection locked="0"/>
    </xf>
    <xf numFmtId="0" fontId="4" fillId="3" borderId="12" xfId="0" applyFont="1" applyFill="1" applyBorder="1" applyAlignment="1" applyProtection="1">
      <alignment horizontal="center" vertical="center"/>
      <protection hidden="1"/>
    </xf>
    <xf numFmtId="38" fontId="11" fillId="4" borderId="13" xfId="2" applyFont="1" applyFill="1" applyBorder="1" applyAlignment="1" applyProtection="1">
      <alignment horizontal="right" vertical="center"/>
      <protection hidden="1"/>
    </xf>
    <xf numFmtId="38" fontId="11" fillId="4" borderId="10" xfId="2" applyFont="1" applyFill="1" applyBorder="1" applyAlignment="1" applyProtection="1">
      <alignment horizontal="center" vertical="center"/>
      <protection hidden="1"/>
    </xf>
    <xf numFmtId="38" fontId="11" fillId="4" borderId="14" xfId="2" applyFont="1" applyFill="1" applyBorder="1" applyProtection="1">
      <alignment vertical="center"/>
      <protection hidden="1"/>
    </xf>
    <xf numFmtId="38" fontId="11" fillId="4" borderId="10" xfId="2" applyFont="1" applyFill="1" applyBorder="1" applyAlignment="1" applyProtection="1">
      <alignment horizontal="right" vertical="center"/>
      <protection hidden="1"/>
    </xf>
    <xf numFmtId="38" fontId="11" fillId="4" borderId="10" xfId="2" applyFont="1" applyFill="1" applyBorder="1" applyProtection="1">
      <alignment vertical="center"/>
      <protection hidden="1"/>
    </xf>
    <xf numFmtId="38" fontId="11" fillId="4" borderId="15" xfId="2" applyFont="1" applyFill="1" applyBorder="1" applyProtection="1">
      <alignment vertical="center"/>
      <protection hidden="1"/>
    </xf>
    <xf numFmtId="38" fontId="11" fillId="4" borderId="10" xfId="2" applyFont="1" applyFill="1" applyBorder="1" applyAlignment="1" applyProtection="1">
      <protection hidden="1"/>
    </xf>
    <xf numFmtId="38" fontId="11" fillId="4" borderId="11" xfId="2" applyFont="1" applyFill="1" applyBorder="1" applyAlignment="1" applyProtection="1">
      <alignment horizontal="right" vertical="center"/>
      <protection hidden="1"/>
    </xf>
    <xf numFmtId="38" fontId="11" fillId="4" borderId="11" xfId="2" applyFont="1" applyFill="1" applyBorder="1" applyAlignment="1" applyProtection="1">
      <alignment horizontal="center" vertical="center"/>
      <protection hidden="1"/>
    </xf>
    <xf numFmtId="38" fontId="11" fillId="4" borderId="11" xfId="2" applyFont="1" applyFill="1" applyBorder="1" applyProtection="1">
      <alignment vertical="center"/>
      <protection hidden="1"/>
    </xf>
    <xf numFmtId="38" fontId="11" fillId="4" borderId="16" xfId="2" applyFont="1" applyFill="1" applyBorder="1" applyProtection="1">
      <alignment vertical="center"/>
      <protection hidden="1"/>
    </xf>
    <xf numFmtId="38" fontId="11" fillId="4" borderId="13" xfId="2" applyFont="1" applyFill="1" applyBorder="1" applyAlignment="1" applyProtection="1">
      <alignment horizontal="center" vertical="center"/>
      <protection hidden="1"/>
    </xf>
    <xf numFmtId="38" fontId="11" fillId="4" borderId="17" xfId="2" applyFont="1" applyFill="1" applyBorder="1" applyProtection="1">
      <alignment vertical="center"/>
      <protection hidden="1"/>
    </xf>
    <xf numFmtId="38" fontId="11" fillId="4" borderId="18" xfId="2" applyFont="1" applyFill="1" applyBorder="1" applyProtection="1">
      <alignment vertical="center"/>
      <protection hidden="1"/>
    </xf>
    <xf numFmtId="38" fontId="4" fillId="0" borderId="0" xfId="2" applyFont="1" applyAlignment="1" applyProtection="1">
      <alignment horizontal="right" vertical="center"/>
      <protection hidden="1"/>
    </xf>
    <xf numFmtId="38" fontId="4" fillId="0" borderId="0" xfId="2" applyFont="1" applyFill="1" applyAlignment="1" applyProtection="1">
      <alignment horizontal="right" vertical="center"/>
      <protection hidden="1"/>
    </xf>
    <xf numFmtId="38" fontId="25" fillId="0" borderId="0" xfId="2" applyFont="1" applyAlignment="1" applyProtection="1">
      <alignment horizontal="left" vertical="center"/>
      <protection hidden="1"/>
    </xf>
    <xf numFmtId="38" fontId="11" fillId="4" borderId="19" xfId="2"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protection hidden="1"/>
    </xf>
    <xf numFmtId="38" fontId="4" fillId="0" borderId="0" xfId="2" applyFont="1" applyFill="1" applyBorder="1" applyAlignment="1" applyProtection="1">
      <alignment horizontal="center" vertical="center"/>
      <protection hidden="1"/>
    </xf>
    <xf numFmtId="0" fontId="23" fillId="0" borderId="20" xfId="0" applyFont="1" applyBorder="1" applyAlignment="1" applyProtection="1">
      <alignment horizontal="left" vertical="center"/>
      <protection hidden="1"/>
    </xf>
    <xf numFmtId="0" fontId="4" fillId="0" borderId="21" xfId="0" applyFont="1" applyBorder="1" applyProtection="1">
      <alignment vertical="center"/>
      <protection hidden="1"/>
    </xf>
    <xf numFmtId="0" fontId="0" fillId="6" borderId="0" xfId="0" applyFill="1" applyAlignment="1" applyProtection="1">
      <alignment horizontal="left" vertical="center"/>
      <protection hidden="1"/>
    </xf>
    <xf numFmtId="0" fontId="4" fillId="6" borderId="0" xfId="0" applyFont="1" applyFill="1" applyProtection="1">
      <alignment vertical="center"/>
      <protection hidden="1"/>
    </xf>
    <xf numFmtId="38" fontId="4" fillId="6" borderId="12" xfId="0" applyNumberFormat="1" applyFont="1" applyFill="1" applyBorder="1" applyProtection="1">
      <alignment vertical="center"/>
      <protection hidden="1"/>
    </xf>
    <xf numFmtId="0" fontId="24" fillId="0" borderId="0" xfId="0" applyFont="1" applyProtection="1">
      <alignment vertical="center"/>
      <protection hidden="1"/>
    </xf>
    <xf numFmtId="0" fontId="22" fillId="0" borderId="0" xfId="0" applyFont="1" applyAlignment="1" applyProtection="1">
      <alignment horizontal="center" vertical="center"/>
      <protection hidden="1"/>
    </xf>
    <xf numFmtId="37" fontId="14" fillId="5" borderId="22" xfId="4" applyFont="1" applyFill="1" applyBorder="1" applyAlignment="1" applyProtection="1">
      <alignment horizontal="center" vertical="center"/>
      <protection hidden="1"/>
    </xf>
    <xf numFmtId="176" fontId="4" fillId="6" borderId="23" xfId="4" applyNumberFormat="1" applyFont="1" applyFill="1" applyBorder="1" applyAlignment="1" applyProtection="1">
      <alignment horizontal="center" vertical="center"/>
      <protection hidden="1"/>
    </xf>
    <xf numFmtId="0" fontId="11" fillId="6" borderId="10" xfId="0" applyFont="1" applyFill="1" applyBorder="1" applyAlignment="1" applyProtection="1">
      <alignment horizontal="right" vertical="center"/>
      <protection hidden="1"/>
    </xf>
    <xf numFmtId="0" fontId="11" fillId="6" borderId="11" xfId="0" applyFont="1" applyFill="1" applyBorder="1" applyAlignment="1" applyProtection="1">
      <alignment horizontal="right" vertical="center"/>
      <protection hidden="1"/>
    </xf>
    <xf numFmtId="38" fontId="11" fillId="6" borderId="13" xfId="2" applyFont="1" applyFill="1" applyBorder="1" applyProtection="1">
      <alignment vertical="center"/>
      <protection hidden="1"/>
    </xf>
    <xf numFmtId="38" fontId="11" fillId="6" borderId="10" xfId="2" applyFont="1" applyFill="1" applyBorder="1" applyProtection="1">
      <alignment vertical="center"/>
      <protection hidden="1"/>
    </xf>
    <xf numFmtId="38" fontId="11" fillId="6" borderId="11" xfId="2" applyFont="1" applyFill="1" applyBorder="1" applyProtection="1">
      <alignment vertical="center"/>
      <protection hidden="1"/>
    </xf>
    <xf numFmtId="0" fontId="11" fillId="6" borderId="13" xfId="0" applyFont="1" applyFill="1" applyBorder="1" applyProtection="1">
      <alignment vertical="center"/>
      <protection hidden="1"/>
    </xf>
    <xf numFmtId="0" fontId="11" fillId="6" borderId="10" xfId="0" applyFont="1" applyFill="1" applyBorder="1" applyProtection="1">
      <alignment vertical="center"/>
      <protection hidden="1"/>
    </xf>
    <xf numFmtId="0" fontId="11" fillId="6" borderId="11" xfId="0" applyFont="1" applyFill="1" applyBorder="1" applyProtection="1">
      <alignment vertical="center"/>
      <protection hidden="1"/>
    </xf>
    <xf numFmtId="0" fontId="11" fillId="6" borderId="13" xfId="0" applyFont="1" applyFill="1" applyBorder="1" applyAlignment="1" applyProtection="1">
      <alignment horizontal="center" vertical="center"/>
      <protection hidden="1"/>
    </xf>
    <xf numFmtId="0" fontId="11" fillId="6" borderId="10"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protection hidden="1"/>
    </xf>
    <xf numFmtId="0" fontId="46" fillId="0" borderId="0" xfId="0" applyFont="1" applyProtection="1">
      <alignment vertical="center"/>
      <protection hidden="1"/>
    </xf>
    <xf numFmtId="0" fontId="47" fillId="0" borderId="0" xfId="0" applyFont="1" applyAlignment="1" applyProtection="1">
      <alignment horizontal="left" vertical="center"/>
      <protection hidden="1"/>
    </xf>
    <xf numFmtId="0" fontId="4" fillId="5" borderId="24" xfId="0" applyFont="1" applyFill="1" applyBorder="1" applyAlignment="1" applyProtection="1">
      <alignment horizontal="center" vertical="center"/>
      <protection hidden="1"/>
    </xf>
    <xf numFmtId="38" fontId="44" fillId="2" borderId="19" xfId="2" applyFont="1" applyFill="1" applyBorder="1" applyProtection="1">
      <alignment vertical="center"/>
      <protection locked="0"/>
    </xf>
    <xf numFmtId="38" fontId="48" fillId="4" borderId="10" xfId="2" applyFont="1" applyFill="1" applyBorder="1" applyAlignment="1" applyProtection="1">
      <alignment horizontal="center" vertical="center"/>
      <protection hidden="1"/>
    </xf>
    <xf numFmtId="38" fontId="48" fillId="4" borderId="11" xfId="2" applyFont="1" applyFill="1" applyBorder="1" applyAlignment="1" applyProtection="1">
      <alignment horizontal="center" vertical="center"/>
      <protection hidden="1"/>
    </xf>
    <xf numFmtId="0" fontId="11" fillId="0" borderId="0" xfId="0" applyFont="1" applyAlignment="1" applyProtection="1">
      <alignment horizontal="left" vertical="center"/>
      <protection hidden="1"/>
    </xf>
    <xf numFmtId="38" fontId="4" fillId="3" borderId="25" xfId="2" applyFont="1" applyFill="1" applyBorder="1" applyAlignment="1" applyProtection="1">
      <alignment horizontal="center" vertical="center"/>
      <protection hidden="1"/>
    </xf>
    <xf numFmtId="0" fontId="4" fillId="5" borderId="24" xfId="0" applyFont="1" applyFill="1" applyBorder="1" applyProtection="1">
      <alignment vertical="center"/>
      <protection hidden="1"/>
    </xf>
    <xf numFmtId="0" fontId="49" fillId="0" borderId="21" xfId="0" applyFont="1" applyBorder="1" applyProtection="1">
      <alignment vertical="center"/>
      <protection hidden="1"/>
    </xf>
    <xf numFmtId="0" fontId="4" fillId="5" borderId="27" xfId="0" applyFont="1" applyFill="1" applyBorder="1" applyAlignment="1" applyProtection="1">
      <alignment horizontal="center" vertical="center"/>
      <protection hidden="1"/>
    </xf>
    <xf numFmtId="0" fontId="4" fillId="5" borderId="28"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11" fillId="5" borderId="27" xfId="0" applyFont="1" applyFill="1" applyBorder="1" applyAlignment="1" applyProtection="1">
      <alignment horizontal="center" vertical="center"/>
      <protection hidden="1"/>
    </xf>
    <xf numFmtId="0" fontId="11" fillId="5" borderId="29" xfId="0" applyFont="1" applyFill="1" applyBorder="1" applyProtection="1">
      <alignment vertical="center"/>
      <protection hidden="1"/>
    </xf>
    <xf numFmtId="0" fontId="44" fillId="0" borderId="19" xfId="0" applyFont="1" applyBorder="1" applyAlignment="1" applyProtection="1">
      <alignment horizontal="center" vertical="center"/>
      <protection locked="0"/>
    </xf>
    <xf numFmtId="0" fontId="44" fillId="0" borderId="19" xfId="0" applyFont="1" applyBorder="1" applyAlignment="1" applyProtection="1">
      <alignment horizontal="center" wrapText="1"/>
      <protection locked="0"/>
    </xf>
    <xf numFmtId="0" fontId="11" fillId="6" borderId="19" xfId="0" applyFont="1" applyFill="1" applyBorder="1" applyAlignment="1" applyProtection="1">
      <alignment horizontal="right" vertical="center"/>
      <protection hidden="1"/>
    </xf>
    <xf numFmtId="0" fontId="4" fillId="5" borderId="30" xfId="0" applyFont="1" applyFill="1" applyBorder="1" applyAlignment="1" applyProtection="1">
      <alignment horizontal="center" vertical="center"/>
      <protection hidden="1"/>
    </xf>
    <xf numFmtId="0" fontId="4" fillId="5" borderId="31" xfId="0" applyFont="1" applyFill="1" applyBorder="1" applyAlignment="1" applyProtection="1">
      <alignment horizontal="center" vertical="center"/>
      <protection hidden="1"/>
    </xf>
    <xf numFmtId="0" fontId="4" fillId="5" borderId="32" xfId="0" applyFont="1" applyFill="1" applyBorder="1" applyAlignment="1" applyProtection="1">
      <alignment horizontal="center" vertical="center"/>
      <protection hidden="1"/>
    </xf>
    <xf numFmtId="38" fontId="4" fillId="4" borderId="12" xfId="0" applyNumberFormat="1" applyFont="1" applyFill="1" applyBorder="1" applyProtection="1">
      <alignment vertical="center"/>
      <protection hidden="1"/>
    </xf>
    <xf numFmtId="38" fontId="4" fillId="4" borderId="33" xfId="0" applyNumberFormat="1" applyFont="1" applyFill="1" applyBorder="1" applyProtection="1">
      <alignment vertical="center"/>
      <protection hidden="1"/>
    </xf>
    <xf numFmtId="38" fontId="4" fillId="4" borderId="34" xfId="2" applyFont="1" applyFill="1" applyBorder="1" applyProtection="1">
      <alignment vertical="center"/>
      <protection hidden="1"/>
    </xf>
    <xf numFmtId="38" fontId="4" fillId="4" borderId="34" xfId="2" applyFont="1" applyFill="1" applyBorder="1" applyAlignment="1" applyProtection="1">
      <alignment horizontal="center" vertical="center"/>
      <protection hidden="1"/>
    </xf>
    <xf numFmtId="38" fontId="4" fillId="4" borderId="35" xfId="2" applyFont="1" applyFill="1" applyBorder="1" applyAlignment="1" applyProtection="1">
      <alignment horizontal="center" vertical="center"/>
      <protection hidden="1"/>
    </xf>
    <xf numFmtId="38" fontId="4" fillId="4" borderId="0" xfId="2" applyFont="1" applyFill="1" applyProtection="1">
      <alignment vertical="center"/>
      <protection hidden="1"/>
    </xf>
    <xf numFmtId="38" fontId="4" fillId="4" borderId="0" xfId="2" applyFont="1" applyFill="1" applyAlignment="1" applyProtection="1">
      <alignment horizontal="center" vertical="center"/>
      <protection hidden="1"/>
    </xf>
    <xf numFmtId="38" fontId="4" fillId="4" borderId="24" xfId="2" applyFont="1" applyFill="1" applyBorder="1" applyProtection="1">
      <alignment vertical="center"/>
      <protection hidden="1"/>
    </xf>
    <xf numFmtId="38" fontId="4" fillId="4" borderId="0" xfId="2" applyFont="1" applyFill="1" applyBorder="1" applyProtection="1">
      <alignment vertical="center"/>
      <protection hidden="1"/>
    </xf>
    <xf numFmtId="38" fontId="4" fillId="4" borderId="33" xfId="2" applyFont="1" applyFill="1" applyBorder="1" applyAlignment="1" applyProtection="1">
      <alignment horizontal="center" vertical="center"/>
      <protection hidden="1"/>
    </xf>
    <xf numFmtId="38" fontId="4" fillId="3" borderId="36" xfId="2" applyFont="1" applyFill="1" applyBorder="1" applyAlignment="1" applyProtection="1">
      <alignment horizontal="center" vertical="center"/>
      <protection hidden="1"/>
    </xf>
    <xf numFmtId="38" fontId="48" fillId="3" borderId="12" xfId="2" applyFont="1" applyFill="1" applyBorder="1" applyAlignment="1" applyProtection="1">
      <alignment horizontal="center" vertical="center"/>
      <protection hidden="1"/>
    </xf>
    <xf numFmtId="38" fontId="8" fillId="3" borderId="12" xfId="2" applyFont="1" applyFill="1" applyBorder="1" applyAlignment="1" applyProtection="1">
      <alignment horizontal="center" vertical="center"/>
      <protection hidden="1"/>
    </xf>
    <xf numFmtId="38" fontId="8" fillId="0" borderId="0" xfId="2" applyFont="1" applyAlignment="1" applyProtection="1">
      <alignment horizontal="right" vertical="center"/>
      <protection hidden="1"/>
    </xf>
    <xf numFmtId="38" fontId="8" fillId="4" borderId="33" xfId="0" applyNumberFormat="1" applyFont="1" applyFill="1" applyBorder="1" applyAlignment="1" applyProtection="1">
      <alignment horizontal="right" vertical="center"/>
      <protection hidden="1"/>
    </xf>
    <xf numFmtId="38" fontId="8" fillId="4" borderId="0" xfId="2" applyFont="1" applyFill="1" applyAlignment="1" applyProtection="1">
      <alignment horizontal="right" vertical="center"/>
      <protection hidden="1"/>
    </xf>
    <xf numFmtId="38" fontId="12" fillId="4" borderId="35" xfId="2" applyFont="1" applyFill="1" applyBorder="1" applyAlignment="1" applyProtection="1">
      <alignment horizontal="right" vertical="center"/>
      <protection hidden="1"/>
    </xf>
    <xf numFmtId="38" fontId="12" fillId="4" borderId="10" xfId="2" applyFont="1" applyFill="1" applyBorder="1" applyAlignment="1" applyProtection="1">
      <alignment horizontal="right" vertical="center"/>
      <protection hidden="1"/>
    </xf>
    <xf numFmtId="38" fontId="8" fillId="0" borderId="0" xfId="2" applyFont="1" applyFill="1" applyAlignment="1" applyProtection="1">
      <alignment horizontal="right" vertical="center"/>
      <protection hidden="1"/>
    </xf>
    <xf numFmtId="38" fontId="4" fillId="4" borderId="33" xfId="0" applyNumberFormat="1" applyFont="1" applyFill="1" applyBorder="1" applyAlignment="1" applyProtection="1">
      <alignment horizontal="right" vertical="center"/>
      <protection hidden="1"/>
    </xf>
    <xf numFmtId="38" fontId="9" fillId="4" borderId="34" xfId="2" applyFont="1" applyFill="1" applyBorder="1" applyAlignment="1" applyProtection="1">
      <alignment horizontal="right" vertical="center"/>
      <protection hidden="1"/>
    </xf>
    <xf numFmtId="38" fontId="4" fillId="4" borderId="0" xfId="2" applyFont="1" applyFill="1" applyAlignment="1" applyProtection="1">
      <alignment horizontal="right" vertical="center"/>
      <protection hidden="1"/>
    </xf>
    <xf numFmtId="38" fontId="11" fillId="4" borderId="35" xfId="2" applyFont="1" applyFill="1" applyBorder="1" applyAlignment="1" applyProtection="1">
      <alignment horizontal="right" vertical="center"/>
      <protection hidden="1"/>
    </xf>
    <xf numFmtId="0" fontId="4" fillId="3" borderId="25" xfId="0" applyFont="1" applyFill="1" applyBorder="1" applyAlignment="1" applyProtection="1">
      <alignment horizontal="center" vertical="center"/>
      <protection hidden="1"/>
    </xf>
    <xf numFmtId="38" fontId="4" fillId="4" borderId="25" xfId="0" applyNumberFormat="1" applyFont="1" applyFill="1" applyBorder="1" applyProtection="1">
      <alignment vertical="center"/>
      <protection hidden="1"/>
    </xf>
    <xf numFmtId="0" fontId="4" fillId="3" borderId="37" xfId="0" applyFont="1" applyFill="1" applyBorder="1" applyAlignment="1" applyProtection="1">
      <alignment horizontal="center" vertical="center"/>
      <protection hidden="1"/>
    </xf>
    <xf numFmtId="38" fontId="4" fillId="4" borderId="38" xfId="0" applyNumberFormat="1" applyFont="1" applyFill="1" applyBorder="1" applyProtection="1">
      <alignment vertical="center"/>
      <protection hidden="1"/>
    </xf>
    <xf numFmtId="0" fontId="13" fillId="7" borderId="39" xfId="0" applyFont="1" applyFill="1" applyBorder="1" applyAlignment="1" applyProtection="1">
      <alignment horizontal="center" vertical="center"/>
      <protection hidden="1"/>
    </xf>
    <xf numFmtId="0" fontId="13" fillId="7" borderId="25" xfId="0" applyFont="1" applyFill="1" applyBorder="1" applyProtection="1">
      <alignment vertical="center"/>
      <protection hidden="1"/>
    </xf>
    <xf numFmtId="0" fontId="11" fillId="7" borderId="19" xfId="0" applyFont="1" applyFill="1" applyBorder="1" applyAlignment="1" applyProtection="1">
      <alignment horizontal="right" vertical="center"/>
      <protection hidden="1"/>
    </xf>
    <xf numFmtId="38" fontId="8" fillId="7" borderId="13" xfId="2" applyFont="1" applyFill="1" applyBorder="1" applyAlignment="1" applyProtection="1">
      <alignment horizontal="center" vertical="center"/>
      <protection hidden="1"/>
    </xf>
    <xf numFmtId="38" fontId="11" fillId="7" borderId="10" xfId="2" applyFont="1" applyFill="1" applyBorder="1" applyAlignment="1" applyProtection="1">
      <alignment horizontal="center" vertical="center"/>
      <protection hidden="1"/>
    </xf>
    <xf numFmtId="38" fontId="11" fillId="7" borderId="35" xfId="2" applyFont="1" applyFill="1" applyBorder="1" applyAlignment="1" applyProtection="1">
      <alignment horizontal="center" vertical="center"/>
      <protection hidden="1"/>
    </xf>
    <xf numFmtId="38" fontId="8" fillId="7" borderId="10" xfId="2" applyFont="1" applyFill="1" applyBorder="1" applyAlignment="1" applyProtection="1">
      <alignment horizontal="center" vertical="center"/>
      <protection hidden="1"/>
    </xf>
    <xf numFmtId="38" fontId="11" fillId="7" borderId="19" xfId="2" applyFont="1" applyFill="1" applyBorder="1" applyAlignment="1" applyProtection="1">
      <alignment horizontal="center" vertical="center"/>
      <protection hidden="1"/>
    </xf>
    <xf numFmtId="38" fontId="12" fillId="7" borderId="10" xfId="2" applyFont="1" applyFill="1" applyBorder="1" applyAlignment="1" applyProtection="1">
      <alignment horizontal="center" vertical="center"/>
      <protection hidden="1"/>
    </xf>
    <xf numFmtId="0" fontId="11" fillId="7" borderId="11" xfId="0" applyFont="1" applyFill="1" applyBorder="1" applyAlignment="1" applyProtection="1">
      <alignment horizontal="right" vertical="center"/>
      <protection hidden="1"/>
    </xf>
    <xf numFmtId="38" fontId="12" fillId="7" borderId="11" xfId="2" applyFont="1" applyFill="1" applyBorder="1" applyAlignment="1" applyProtection="1">
      <alignment horizontal="center" vertical="center"/>
      <protection hidden="1"/>
    </xf>
    <xf numFmtId="38" fontId="11" fillId="7" borderId="11" xfId="2" applyFont="1" applyFill="1" applyBorder="1" applyAlignment="1" applyProtection="1">
      <alignment horizontal="center" vertical="center"/>
      <protection hidden="1"/>
    </xf>
    <xf numFmtId="38" fontId="8" fillId="7" borderId="0" xfId="2" applyFont="1" applyFill="1" applyBorder="1" applyAlignment="1" applyProtection="1">
      <alignment horizontal="center" vertical="center"/>
      <protection hidden="1"/>
    </xf>
    <xf numFmtId="38" fontId="4" fillId="8" borderId="34" xfId="2" applyFont="1" applyFill="1" applyBorder="1" applyProtection="1">
      <alignment vertical="center"/>
      <protection hidden="1"/>
    </xf>
    <xf numFmtId="0" fontId="4" fillId="8" borderId="37" xfId="0" applyFont="1" applyFill="1" applyBorder="1" applyAlignment="1" applyProtection="1">
      <alignment horizontal="center" vertical="center"/>
      <protection hidden="1"/>
    </xf>
    <xf numFmtId="38" fontId="4" fillId="7" borderId="38" xfId="0" applyNumberFormat="1" applyFont="1" applyFill="1" applyBorder="1" applyProtection="1">
      <alignment vertical="center"/>
      <protection hidden="1"/>
    </xf>
    <xf numFmtId="10" fontId="8" fillId="7" borderId="40" xfId="1" applyNumberFormat="1" applyFont="1" applyFill="1" applyBorder="1" applyAlignment="1" applyProtection="1">
      <alignment horizontal="center" vertical="center"/>
      <protection hidden="1"/>
    </xf>
    <xf numFmtId="38" fontId="30" fillId="0" borderId="0" xfId="2" applyFont="1" applyProtection="1">
      <alignment vertical="center"/>
      <protection hidden="1"/>
    </xf>
    <xf numFmtId="0" fontId="50" fillId="0" borderId="0" xfId="0" applyFont="1" applyProtection="1">
      <alignment vertical="center"/>
      <protection hidden="1"/>
    </xf>
    <xf numFmtId="38" fontId="29" fillId="9" borderId="35" xfId="2" applyFont="1" applyFill="1" applyBorder="1" applyAlignment="1" applyProtection="1">
      <alignment horizontal="center" vertical="center" wrapText="1"/>
      <protection hidden="1"/>
    </xf>
    <xf numFmtId="38" fontId="29" fillId="10" borderId="35" xfId="2" applyFont="1" applyFill="1" applyBorder="1" applyAlignment="1" applyProtection="1">
      <alignment horizontal="center" vertical="center" wrapText="1"/>
      <protection hidden="1"/>
    </xf>
    <xf numFmtId="38" fontId="29" fillId="11" borderId="35" xfId="2" applyFont="1" applyFill="1" applyBorder="1" applyAlignment="1" applyProtection="1">
      <alignment horizontal="center" vertical="center" wrapText="1"/>
      <protection hidden="1"/>
    </xf>
    <xf numFmtId="38" fontId="8" fillId="4" borderId="34" xfId="2" applyFont="1" applyFill="1" applyBorder="1" applyAlignment="1" applyProtection="1">
      <alignment horizontal="right" vertical="center"/>
      <protection hidden="1"/>
    </xf>
    <xf numFmtId="38" fontId="48" fillId="4" borderId="13" xfId="2" applyFont="1" applyFill="1" applyBorder="1" applyAlignment="1" applyProtection="1">
      <alignment horizontal="center" vertical="center"/>
      <protection hidden="1"/>
    </xf>
    <xf numFmtId="0" fontId="51" fillId="0" borderId="0" xfId="3" applyFont="1" applyProtection="1">
      <protection hidden="1"/>
    </xf>
    <xf numFmtId="0" fontId="10" fillId="0" borderId="0" xfId="3" applyFont="1" applyProtection="1">
      <protection hidden="1"/>
    </xf>
    <xf numFmtId="0" fontId="52" fillId="0" borderId="0" xfId="0" applyFont="1" applyProtection="1">
      <alignment vertical="center"/>
      <protection hidden="1"/>
    </xf>
    <xf numFmtId="0" fontId="47" fillId="0" borderId="0" xfId="0" applyFont="1" applyProtection="1">
      <alignment vertical="center"/>
      <protection hidden="1"/>
    </xf>
    <xf numFmtId="3" fontId="53" fillId="2" borderId="44" xfId="0" applyNumberFormat="1" applyFont="1" applyFill="1" applyBorder="1" applyAlignment="1" applyProtection="1">
      <alignment horizontal="center" vertical="center" wrapText="1"/>
      <protection locked="0"/>
    </xf>
    <xf numFmtId="3" fontId="53" fillId="2" borderId="12" xfId="0" applyNumberFormat="1" applyFont="1" applyFill="1" applyBorder="1" applyAlignment="1" applyProtection="1">
      <alignment horizontal="center" vertical="center" wrapText="1"/>
      <protection locked="0"/>
    </xf>
    <xf numFmtId="3" fontId="53" fillId="2" borderId="43" xfId="0" applyNumberFormat="1" applyFont="1" applyFill="1" applyBorder="1" applyAlignment="1" applyProtection="1">
      <alignment horizontal="center" vertical="center" wrapText="1"/>
      <protection locked="0"/>
    </xf>
    <xf numFmtId="38" fontId="53" fillId="2" borderId="12" xfId="2" applyFont="1" applyFill="1" applyBorder="1" applyAlignment="1" applyProtection="1">
      <alignment horizontal="center" vertical="center" wrapText="1"/>
      <protection locked="0"/>
    </xf>
    <xf numFmtId="38" fontId="53" fillId="2" borderId="43" xfId="2" applyFont="1" applyFill="1" applyBorder="1" applyAlignment="1" applyProtection="1">
      <alignment horizontal="center" vertical="center" wrapText="1"/>
      <protection locked="0"/>
    </xf>
    <xf numFmtId="3" fontId="53" fillId="2" borderId="45" xfId="0" applyNumberFormat="1" applyFont="1" applyFill="1" applyBorder="1" applyAlignment="1" applyProtection="1">
      <alignment horizontal="center" vertical="center" wrapText="1"/>
      <protection locked="0"/>
    </xf>
    <xf numFmtId="3" fontId="53" fillId="2" borderId="31" xfId="0" applyNumberFormat="1" applyFont="1" applyFill="1" applyBorder="1" applyAlignment="1" applyProtection="1">
      <alignment horizontal="center" vertical="center" wrapText="1"/>
      <protection locked="0"/>
    </xf>
    <xf numFmtId="3" fontId="53" fillId="2" borderId="32" xfId="0" applyNumberFormat="1" applyFont="1" applyFill="1" applyBorder="1" applyAlignment="1" applyProtection="1">
      <alignment horizontal="center" vertical="center" wrapText="1"/>
      <protection locked="0"/>
    </xf>
    <xf numFmtId="38" fontId="56" fillId="6" borderId="44" xfId="2" applyFont="1" applyFill="1" applyBorder="1" applyAlignment="1" applyProtection="1">
      <alignment horizontal="center" vertical="center" wrapText="1"/>
      <protection hidden="1"/>
    </xf>
    <xf numFmtId="38" fontId="56" fillId="6" borderId="12" xfId="2" applyFont="1" applyFill="1" applyBorder="1" applyAlignment="1" applyProtection="1">
      <alignment horizontal="center" vertical="center" wrapText="1"/>
      <protection hidden="1"/>
    </xf>
    <xf numFmtId="38" fontId="56" fillId="6" borderId="43" xfId="2" applyFont="1" applyFill="1" applyBorder="1" applyAlignment="1" applyProtection="1">
      <alignment horizontal="center" vertical="center" wrapText="1"/>
      <protection hidden="1"/>
    </xf>
    <xf numFmtId="38" fontId="57" fillId="6" borderId="31" xfId="2" applyFont="1" applyFill="1" applyBorder="1" applyAlignment="1" applyProtection="1">
      <alignment horizontal="center" vertical="center" wrapText="1"/>
      <protection hidden="1"/>
    </xf>
    <xf numFmtId="38" fontId="57" fillId="6" borderId="32" xfId="2" applyFont="1" applyFill="1" applyBorder="1" applyAlignment="1" applyProtection="1">
      <alignment horizontal="center" vertical="center" wrapText="1"/>
      <protection hidden="1"/>
    </xf>
    <xf numFmtId="38" fontId="57" fillId="6" borderId="48" xfId="2" applyFont="1" applyFill="1" applyBorder="1" applyAlignment="1" applyProtection="1">
      <alignment horizontal="center" vertical="center" wrapText="1"/>
      <protection hidden="1"/>
    </xf>
    <xf numFmtId="38" fontId="57" fillId="6" borderId="49" xfId="2" applyFont="1" applyFill="1" applyBorder="1" applyAlignment="1" applyProtection="1">
      <alignment horizontal="center" vertical="center" wrapText="1"/>
      <protection hidden="1"/>
    </xf>
    <xf numFmtId="38" fontId="57" fillId="6" borderId="50" xfId="2" applyFont="1" applyFill="1" applyBorder="1" applyAlignment="1" applyProtection="1">
      <alignment horizontal="center" vertical="center" wrapText="1"/>
      <protection hidden="1"/>
    </xf>
    <xf numFmtId="38" fontId="57" fillId="6" borderId="51" xfId="2" applyFont="1" applyFill="1" applyBorder="1" applyAlignment="1" applyProtection="1">
      <alignment horizontal="center" vertical="center" wrapText="1"/>
      <protection hidden="1"/>
    </xf>
    <xf numFmtId="38" fontId="57" fillId="6" borderId="52" xfId="2" applyFont="1" applyFill="1" applyBorder="1" applyAlignment="1" applyProtection="1">
      <alignment horizontal="center" vertical="center" wrapText="1"/>
      <protection hidden="1"/>
    </xf>
    <xf numFmtId="38" fontId="57" fillId="6" borderId="46" xfId="2" applyFont="1" applyFill="1" applyBorder="1" applyAlignment="1" applyProtection="1">
      <alignment horizontal="center" vertical="center" wrapText="1"/>
      <protection hidden="1"/>
    </xf>
    <xf numFmtId="38" fontId="57" fillId="6" borderId="47" xfId="2" applyFont="1" applyFill="1" applyBorder="1" applyAlignment="1" applyProtection="1">
      <alignment horizontal="center" vertical="center" wrapText="1"/>
      <protection hidden="1"/>
    </xf>
    <xf numFmtId="38" fontId="12" fillId="4" borderId="11" xfId="2" applyFont="1" applyFill="1" applyBorder="1" applyAlignment="1" applyProtection="1">
      <alignment horizontal="right" vertical="center"/>
      <protection hidden="1"/>
    </xf>
    <xf numFmtId="38" fontId="4" fillId="2" borderId="0" xfId="2" applyFont="1" applyFill="1" applyBorder="1" applyAlignment="1" applyProtection="1">
      <alignment horizontal="center" vertical="center"/>
      <protection hidden="1"/>
    </xf>
    <xf numFmtId="38" fontId="58" fillId="2" borderId="0" xfId="2" applyFont="1" applyFill="1" applyBorder="1" applyAlignment="1" applyProtection="1">
      <alignment horizontal="center" vertical="center"/>
      <protection hidden="1"/>
    </xf>
    <xf numFmtId="0" fontId="59" fillId="2" borderId="0" xfId="0" applyFont="1" applyFill="1" applyAlignment="1" applyProtection="1">
      <alignment horizontal="center" vertical="center"/>
      <protection hidden="1"/>
    </xf>
    <xf numFmtId="0" fontId="60" fillId="2" borderId="0" xfId="0" applyFont="1" applyFill="1" applyAlignment="1" applyProtection="1">
      <alignment horizontal="center" vertical="center"/>
      <protection hidden="1"/>
    </xf>
    <xf numFmtId="38" fontId="47" fillId="0" borderId="0" xfId="2" applyFont="1" applyAlignment="1" applyProtection="1">
      <alignment horizontal="center" vertical="center"/>
      <protection hidden="1"/>
    </xf>
    <xf numFmtId="38" fontId="11" fillId="7" borderId="53" xfId="2" applyFont="1" applyFill="1" applyBorder="1" applyAlignment="1" applyProtection="1">
      <protection hidden="1"/>
    </xf>
    <xf numFmtId="38" fontId="11" fillId="7" borderId="54" xfId="2" applyFont="1" applyFill="1" applyBorder="1" applyAlignment="1" applyProtection="1">
      <protection hidden="1"/>
    </xf>
    <xf numFmtId="38" fontId="11" fillId="7" borderId="54" xfId="2" applyFont="1" applyFill="1" applyBorder="1" applyProtection="1">
      <alignment vertical="center"/>
      <protection hidden="1"/>
    </xf>
    <xf numFmtId="38" fontId="11" fillId="7" borderId="55" xfId="2" applyFont="1" applyFill="1" applyBorder="1" applyProtection="1">
      <alignment vertical="center"/>
      <protection hidden="1"/>
    </xf>
    <xf numFmtId="38" fontId="11" fillId="7" borderId="10" xfId="2" applyFont="1" applyFill="1" applyBorder="1" applyAlignment="1" applyProtection="1">
      <alignment horizontal="right" vertical="center"/>
      <protection hidden="1"/>
    </xf>
    <xf numFmtId="38" fontId="11" fillId="7" borderId="11" xfId="2" applyFont="1" applyFill="1" applyBorder="1" applyAlignment="1" applyProtection="1">
      <alignment horizontal="right" vertical="center"/>
      <protection hidden="1"/>
    </xf>
    <xf numFmtId="38" fontId="61" fillId="0" borderId="0" xfId="2" applyFont="1" applyBorder="1" applyProtection="1">
      <alignment vertical="center"/>
      <protection hidden="1"/>
    </xf>
    <xf numFmtId="0" fontId="4" fillId="5" borderId="3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38" fontId="8" fillId="2" borderId="39" xfId="0" applyNumberFormat="1" applyFont="1" applyFill="1" applyBorder="1" applyProtection="1">
      <alignment vertical="center"/>
      <protection hidden="1"/>
    </xf>
    <xf numFmtId="0" fontId="62" fillId="6" borderId="37" xfId="0" applyFont="1" applyFill="1" applyBorder="1" applyAlignment="1" applyProtection="1">
      <alignment horizontal="center" vertical="center" wrapText="1"/>
      <protection hidden="1"/>
    </xf>
    <xf numFmtId="0" fontId="62" fillId="6" borderId="40" xfId="0" applyFont="1" applyFill="1" applyBorder="1" applyAlignment="1" applyProtection="1">
      <alignment horizontal="center" vertical="center" wrapText="1"/>
      <protection hidden="1"/>
    </xf>
    <xf numFmtId="0" fontId="62" fillId="6" borderId="38" xfId="0" applyFont="1" applyFill="1" applyBorder="1" applyAlignment="1" applyProtection="1">
      <alignment horizontal="center" vertical="center" wrapText="1"/>
      <protection hidden="1"/>
    </xf>
    <xf numFmtId="0" fontId="62" fillId="6" borderId="56" xfId="0" applyFont="1" applyFill="1" applyBorder="1" applyAlignment="1" applyProtection="1">
      <alignment horizontal="center" vertical="center" wrapText="1"/>
      <protection hidden="1"/>
    </xf>
    <xf numFmtId="0" fontId="56" fillId="6" borderId="41" xfId="0" applyFont="1" applyFill="1" applyBorder="1" applyAlignment="1" applyProtection="1">
      <alignment horizontal="center" vertical="center" wrapText="1"/>
      <protection hidden="1"/>
    </xf>
    <xf numFmtId="0" fontId="62" fillId="6" borderId="41" xfId="0" applyFont="1" applyFill="1" applyBorder="1" applyAlignment="1" applyProtection="1">
      <alignment horizontal="center" vertical="center" wrapText="1"/>
      <protection hidden="1"/>
    </xf>
    <xf numFmtId="0" fontId="56" fillId="6" borderId="42" xfId="0" applyFont="1" applyFill="1" applyBorder="1" applyAlignment="1" applyProtection="1">
      <alignment horizontal="center" vertical="center" wrapText="1"/>
      <protection hidden="1"/>
    </xf>
    <xf numFmtId="0" fontId="56" fillId="6" borderId="56" xfId="0" applyFont="1" applyFill="1" applyBorder="1" applyAlignment="1" applyProtection="1">
      <alignment horizontal="center" vertical="center" wrapText="1"/>
      <protection hidden="1"/>
    </xf>
    <xf numFmtId="0" fontId="62" fillId="6" borderId="44" xfId="0" applyFont="1" applyFill="1" applyBorder="1" applyAlignment="1" applyProtection="1">
      <alignment horizontal="center" vertical="center" wrapText="1"/>
      <protection hidden="1"/>
    </xf>
    <xf numFmtId="0" fontId="62" fillId="6" borderId="12" xfId="0" applyFont="1" applyFill="1" applyBorder="1" applyAlignment="1" applyProtection="1">
      <alignment horizontal="center" vertical="center" wrapText="1"/>
      <protection hidden="1"/>
    </xf>
    <xf numFmtId="0" fontId="62" fillId="6" borderId="43" xfId="0" applyFont="1" applyFill="1" applyBorder="1" applyAlignment="1" applyProtection="1">
      <alignment horizontal="center" vertical="center" wrapText="1"/>
      <protection hidden="1"/>
    </xf>
    <xf numFmtId="38" fontId="48" fillId="6" borderId="43" xfId="0" applyNumberFormat="1" applyFont="1" applyFill="1" applyBorder="1" applyAlignment="1" applyProtection="1">
      <alignment horizontal="right" vertical="center"/>
      <protection hidden="1"/>
    </xf>
    <xf numFmtId="3" fontId="56" fillId="6" borderId="44" xfId="0" applyNumberFormat="1" applyFont="1" applyFill="1" applyBorder="1" applyAlignment="1" applyProtection="1">
      <alignment horizontal="center" vertical="center" wrapText="1"/>
      <protection hidden="1"/>
    </xf>
    <xf numFmtId="3" fontId="56" fillId="6" borderId="12" xfId="0" applyNumberFormat="1" applyFont="1" applyFill="1" applyBorder="1" applyAlignment="1" applyProtection="1">
      <alignment horizontal="center" vertical="center" wrapText="1"/>
      <protection hidden="1"/>
    </xf>
    <xf numFmtId="3" fontId="56" fillId="6" borderId="43" xfId="0" applyNumberFormat="1" applyFont="1" applyFill="1" applyBorder="1" applyAlignment="1" applyProtection="1">
      <alignment horizontal="center" vertical="center" wrapText="1"/>
      <protection hidden="1"/>
    </xf>
    <xf numFmtId="3" fontId="56" fillId="6" borderId="45" xfId="0" applyNumberFormat="1" applyFont="1" applyFill="1" applyBorder="1" applyAlignment="1" applyProtection="1">
      <alignment horizontal="center" vertical="center" wrapText="1"/>
      <protection hidden="1"/>
    </xf>
    <xf numFmtId="3" fontId="56" fillId="6" borderId="31" xfId="0" applyNumberFormat="1" applyFont="1" applyFill="1" applyBorder="1" applyAlignment="1" applyProtection="1">
      <alignment horizontal="center" vertical="center" wrapText="1"/>
      <protection hidden="1"/>
    </xf>
    <xf numFmtId="3" fontId="56" fillId="6" borderId="32" xfId="0" applyNumberFormat="1" applyFont="1" applyFill="1" applyBorder="1" applyAlignment="1" applyProtection="1">
      <alignment horizontal="center" vertical="center" wrapText="1"/>
      <protection hidden="1"/>
    </xf>
    <xf numFmtId="176" fontId="44" fillId="0" borderId="19" xfId="0" applyNumberFormat="1" applyFont="1" applyBorder="1" applyAlignment="1" applyProtection="1">
      <alignment horizontal="center" wrapText="1"/>
      <protection locked="0"/>
    </xf>
    <xf numFmtId="176" fontId="44" fillId="0" borderId="10" xfId="0" applyNumberFormat="1" applyFont="1" applyBorder="1" applyAlignment="1" applyProtection="1">
      <alignment horizontal="center" wrapText="1"/>
      <protection locked="0"/>
    </xf>
    <xf numFmtId="0" fontId="45" fillId="0" borderId="19" xfId="0" applyFont="1" applyBorder="1" applyProtection="1">
      <alignment vertical="center"/>
      <protection locked="0"/>
    </xf>
    <xf numFmtId="0" fontId="45" fillId="0" borderId="10" xfId="0" applyFont="1" applyBorder="1" applyProtection="1">
      <alignment vertical="center"/>
      <protection locked="0"/>
    </xf>
    <xf numFmtId="0" fontId="32" fillId="0" borderId="0" xfId="0" applyFont="1" applyProtection="1">
      <alignment vertical="center"/>
      <protection hidden="1"/>
    </xf>
    <xf numFmtId="38" fontId="55" fillId="2" borderId="48" xfId="2" applyFont="1" applyFill="1" applyBorder="1" applyAlignment="1" applyProtection="1">
      <alignment horizontal="center" vertical="center" wrapText="1"/>
      <protection locked="0"/>
    </xf>
    <xf numFmtId="38" fontId="55" fillId="2" borderId="49" xfId="2" applyFont="1" applyFill="1" applyBorder="1" applyAlignment="1" applyProtection="1">
      <alignment horizontal="center" vertical="center" wrapText="1"/>
      <protection locked="0"/>
    </xf>
    <xf numFmtId="38" fontId="55" fillId="2" borderId="50" xfId="2" applyFont="1" applyFill="1" applyBorder="1" applyAlignment="1" applyProtection="1">
      <alignment horizontal="center" vertical="center" wrapText="1"/>
      <protection locked="0"/>
    </xf>
    <xf numFmtId="38" fontId="55" fillId="2" borderId="51" xfId="2" applyFont="1" applyFill="1" applyBorder="1" applyAlignment="1" applyProtection="1">
      <alignment horizontal="center" vertical="center" wrapText="1"/>
      <protection locked="0"/>
    </xf>
    <xf numFmtId="0" fontId="54" fillId="2" borderId="56" xfId="0" applyFont="1" applyFill="1" applyBorder="1" applyAlignment="1" applyProtection="1">
      <alignment horizontal="center" vertical="center" wrapText="1"/>
      <protection locked="0"/>
    </xf>
    <xf numFmtId="0" fontId="53" fillId="2" borderId="41" xfId="0" applyFont="1" applyFill="1" applyBorder="1" applyAlignment="1" applyProtection="1">
      <alignment horizontal="center" vertical="center" wrapText="1"/>
      <protection locked="0"/>
    </xf>
    <xf numFmtId="0" fontId="54" fillId="2" borderId="41" xfId="0" applyFont="1" applyFill="1" applyBorder="1" applyAlignment="1" applyProtection="1">
      <alignment horizontal="center" vertical="center" wrapText="1"/>
      <protection locked="0"/>
    </xf>
    <xf numFmtId="0" fontId="53" fillId="2" borderId="42" xfId="0" applyFont="1" applyFill="1" applyBorder="1" applyAlignment="1" applyProtection="1">
      <alignment horizontal="center" vertical="center" wrapText="1"/>
      <protection locked="0"/>
    </xf>
    <xf numFmtId="0" fontId="53" fillId="2" borderId="56" xfId="0" applyFont="1" applyFill="1" applyBorder="1" applyAlignment="1" applyProtection="1">
      <alignment horizontal="center" vertical="center" wrapText="1"/>
      <protection locked="0"/>
    </xf>
    <xf numFmtId="0" fontId="54" fillId="2" borderId="44" xfId="0" applyFont="1" applyFill="1" applyBorder="1" applyAlignment="1" applyProtection="1">
      <alignment horizontal="center" vertical="center" wrapText="1"/>
      <protection locked="0"/>
    </xf>
    <xf numFmtId="0" fontId="54" fillId="2" borderId="12" xfId="0" applyFont="1" applyFill="1" applyBorder="1" applyAlignment="1" applyProtection="1">
      <alignment horizontal="center" vertical="center" wrapText="1"/>
      <protection locked="0"/>
    </xf>
    <xf numFmtId="0" fontId="54" fillId="2" borderId="43" xfId="0" applyFont="1" applyFill="1" applyBorder="1" applyAlignment="1" applyProtection="1">
      <alignment horizontal="center" vertical="center" wrapText="1"/>
      <protection locked="0"/>
    </xf>
    <xf numFmtId="38" fontId="53" fillId="2" borderId="44" xfId="2" applyFont="1" applyFill="1" applyBorder="1" applyAlignment="1" applyProtection="1">
      <alignment horizontal="center" vertical="center" wrapText="1"/>
      <protection locked="0"/>
    </xf>
    <xf numFmtId="0" fontId="64" fillId="0" borderId="0" xfId="0" applyFont="1" applyProtection="1">
      <alignment vertical="center"/>
      <protection hidden="1"/>
    </xf>
    <xf numFmtId="0" fontId="65" fillId="0" borderId="0" xfId="0" applyFont="1" applyProtection="1">
      <alignment vertical="center"/>
      <protection hidden="1"/>
    </xf>
    <xf numFmtId="38" fontId="66" fillId="0" borderId="0" xfId="2" applyFont="1" applyBorder="1" applyProtection="1">
      <alignment vertical="center"/>
      <protection hidden="1"/>
    </xf>
    <xf numFmtId="38" fontId="29" fillId="3" borderId="36" xfId="2" applyFont="1" applyFill="1" applyBorder="1" applyAlignment="1" applyProtection="1">
      <alignment horizontal="center" vertical="center"/>
      <protection hidden="1"/>
    </xf>
    <xf numFmtId="0" fontId="4" fillId="4" borderId="0" xfId="0" applyFont="1" applyFill="1" applyProtection="1">
      <alignment vertical="center"/>
      <protection hidden="1"/>
    </xf>
    <xf numFmtId="0" fontId="4" fillId="4" borderId="1" xfId="0" applyFont="1" applyFill="1" applyBorder="1" applyProtection="1">
      <alignment vertical="center"/>
      <protection hidden="1"/>
    </xf>
    <xf numFmtId="38" fontId="4" fillId="3" borderId="34" xfId="2" applyFont="1" applyFill="1" applyBorder="1" applyAlignment="1" applyProtection="1">
      <alignment horizontal="center" vertical="center"/>
      <protection hidden="1"/>
    </xf>
    <xf numFmtId="38" fontId="11" fillId="4" borderId="57" xfId="2" applyFont="1" applyFill="1" applyBorder="1" applyProtection="1">
      <alignment vertical="center"/>
      <protection hidden="1"/>
    </xf>
    <xf numFmtId="38" fontId="11" fillId="4" borderId="19" xfId="2" applyFont="1" applyFill="1" applyBorder="1" applyAlignment="1" applyProtection="1">
      <alignment horizontal="right" vertical="center"/>
      <protection hidden="1"/>
    </xf>
    <xf numFmtId="0" fontId="67" fillId="0" borderId="0" xfId="3" applyFont="1" applyProtection="1">
      <protection hidden="1"/>
    </xf>
    <xf numFmtId="0" fontId="4" fillId="2" borderId="0" xfId="0" applyFont="1" applyFill="1" applyAlignment="1" applyProtection="1">
      <alignment horizontal="center" vertical="center"/>
      <protection hidden="1"/>
    </xf>
    <xf numFmtId="38" fontId="4" fillId="2" borderId="0" xfId="0" applyNumberFormat="1" applyFont="1" applyFill="1" applyProtection="1">
      <alignment vertical="center"/>
      <protection hidden="1"/>
    </xf>
    <xf numFmtId="38" fontId="8" fillId="8" borderId="33" xfId="2" applyFont="1" applyFill="1" applyBorder="1" applyAlignment="1" applyProtection="1">
      <alignment horizontal="center" vertical="center"/>
      <protection hidden="1"/>
    </xf>
    <xf numFmtId="38" fontId="4" fillId="2" borderId="0" xfId="2" applyFont="1" applyFill="1" applyBorder="1" applyProtection="1">
      <alignment vertical="center"/>
      <protection hidden="1"/>
    </xf>
    <xf numFmtId="38" fontId="7" fillId="2" borderId="0" xfId="0" applyNumberFormat="1" applyFont="1" applyFill="1" applyAlignment="1" applyProtection="1">
      <alignment horizontal="center" vertical="center"/>
      <protection hidden="1"/>
    </xf>
    <xf numFmtId="38" fontId="47" fillId="0" borderId="0" xfId="2" applyFont="1" applyAlignment="1" applyProtection="1">
      <alignment horizontal="left" vertical="center"/>
      <protection hidden="1"/>
    </xf>
    <xf numFmtId="0" fontId="0" fillId="2" borderId="0" xfId="0" applyFill="1" applyAlignment="1" applyProtection="1">
      <alignment horizontal="left" vertical="center"/>
      <protection hidden="1"/>
    </xf>
    <xf numFmtId="0" fontId="4" fillId="2" borderId="0" xfId="0" applyFont="1" applyFill="1" applyProtection="1">
      <alignment vertical="center"/>
      <protection hidden="1"/>
    </xf>
    <xf numFmtId="38" fontId="29" fillId="3" borderId="12" xfId="2" applyFont="1" applyFill="1" applyBorder="1" applyAlignment="1" applyProtection="1">
      <alignment horizontal="center" vertical="center"/>
      <protection hidden="1"/>
    </xf>
    <xf numFmtId="0" fontId="4" fillId="8" borderId="40" xfId="0" applyFont="1" applyFill="1" applyBorder="1" applyAlignment="1" applyProtection="1">
      <alignment horizontal="center" vertical="center"/>
      <protection hidden="1"/>
    </xf>
    <xf numFmtId="38" fontId="11" fillId="2" borderId="0" xfId="2" applyFont="1" applyFill="1" applyBorder="1" applyAlignment="1" applyProtection="1">
      <alignment horizontal="center" vertical="center"/>
      <protection hidden="1"/>
    </xf>
    <xf numFmtId="38" fontId="4" fillId="8" borderId="12" xfId="2" applyFont="1" applyFill="1" applyBorder="1" applyProtection="1">
      <alignment vertical="center"/>
      <protection hidden="1"/>
    </xf>
    <xf numFmtId="38" fontId="4" fillId="7" borderId="59" xfId="2" applyFont="1" applyFill="1" applyBorder="1" applyProtection="1">
      <alignment vertical="center"/>
      <protection hidden="1"/>
    </xf>
    <xf numFmtId="0" fontId="4" fillId="2" borderId="21" xfId="0" applyFont="1" applyFill="1" applyBorder="1" applyProtection="1">
      <alignment vertical="center"/>
      <protection hidden="1"/>
    </xf>
    <xf numFmtId="0" fontId="4" fillId="7" borderId="60" xfId="0" applyFont="1" applyFill="1" applyBorder="1" applyProtection="1">
      <alignment vertical="center"/>
      <protection hidden="1"/>
    </xf>
    <xf numFmtId="0" fontId="4" fillId="8" borderId="61" xfId="0" applyFont="1" applyFill="1" applyBorder="1" applyAlignment="1" applyProtection="1">
      <alignment horizontal="center" vertical="center"/>
      <protection hidden="1"/>
    </xf>
    <xf numFmtId="0" fontId="4" fillId="8" borderId="62" xfId="0" applyFont="1" applyFill="1" applyBorder="1" applyAlignment="1" applyProtection="1">
      <alignment horizontal="center" vertical="center"/>
      <protection hidden="1"/>
    </xf>
    <xf numFmtId="38" fontId="4" fillId="7" borderId="63" xfId="0" applyNumberFormat="1" applyFont="1" applyFill="1" applyBorder="1" applyProtection="1">
      <alignment vertical="center"/>
      <protection hidden="1"/>
    </xf>
    <xf numFmtId="0" fontId="48" fillId="2" borderId="0" xfId="0" applyFont="1" applyFill="1" applyProtection="1">
      <alignment vertical="center"/>
      <protection hidden="1"/>
    </xf>
    <xf numFmtId="0" fontId="71" fillId="2" borderId="0" xfId="0" applyFont="1" applyFill="1" applyAlignment="1" applyProtection="1">
      <alignment horizontal="left" vertical="center"/>
      <protection hidden="1"/>
    </xf>
    <xf numFmtId="38" fontId="29" fillId="9" borderId="28" xfId="2" applyFont="1" applyFill="1" applyBorder="1" applyAlignment="1" applyProtection="1">
      <alignment horizontal="center" vertical="center" wrapText="1"/>
      <protection hidden="1"/>
    </xf>
    <xf numFmtId="38" fontId="4" fillId="3" borderId="0" xfId="2" applyFont="1" applyFill="1" applyAlignment="1" applyProtection="1">
      <alignment horizontal="center" vertical="center"/>
      <protection hidden="1"/>
    </xf>
    <xf numFmtId="0" fontId="72" fillId="2" borderId="0" xfId="0" applyFont="1" applyFill="1" applyProtection="1">
      <alignment vertical="center"/>
      <protection hidden="1"/>
    </xf>
    <xf numFmtId="38" fontId="4" fillId="2" borderId="0" xfId="2" applyFont="1" applyFill="1" applyProtection="1">
      <alignment vertical="center"/>
      <protection hidden="1"/>
    </xf>
    <xf numFmtId="38" fontId="8" fillId="2" borderId="0" xfId="2" applyFont="1" applyFill="1" applyAlignment="1" applyProtection="1">
      <alignment horizontal="right" vertical="center"/>
      <protection hidden="1"/>
    </xf>
    <xf numFmtId="38" fontId="48" fillId="2" borderId="0" xfId="2" applyFont="1" applyFill="1" applyBorder="1" applyAlignment="1" applyProtection="1">
      <alignment horizontal="center" vertical="center"/>
      <protection hidden="1"/>
    </xf>
    <xf numFmtId="38" fontId="8" fillId="2" borderId="0" xfId="2" applyFont="1" applyFill="1" applyBorder="1" applyAlignment="1" applyProtection="1">
      <alignment horizontal="right" vertical="center"/>
      <protection hidden="1"/>
    </xf>
    <xf numFmtId="38" fontId="4" fillId="2" borderId="0" xfId="2" applyFont="1" applyFill="1" applyBorder="1" applyAlignment="1" applyProtection="1">
      <alignment horizontal="right" vertical="center"/>
      <protection hidden="1"/>
    </xf>
    <xf numFmtId="0" fontId="11" fillId="8" borderId="40" xfId="0" applyFont="1" applyFill="1" applyBorder="1" applyAlignment="1" applyProtection="1">
      <alignment horizontal="center" vertical="center"/>
      <protection hidden="1"/>
    </xf>
    <xf numFmtId="0" fontId="11" fillId="3" borderId="40" xfId="0" applyFont="1" applyFill="1" applyBorder="1" applyAlignment="1" applyProtection="1">
      <alignment horizontal="center" vertical="center"/>
      <protection hidden="1"/>
    </xf>
    <xf numFmtId="10" fontId="8" fillId="4" borderId="40" xfId="1" applyNumberFormat="1" applyFont="1" applyFill="1" applyBorder="1" applyAlignment="1" applyProtection="1">
      <alignment horizontal="center" vertical="center"/>
      <protection hidden="1"/>
    </xf>
    <xf numFmtId="0" fontId="11" fillId="2" borderId="1" xfId="0" applyFont="1" applyFill="1" applyBorder="1" applyProtection="1">
      <alignment vertical="center"/>
      <protection hidden="1"/>
    </xf>
    <xf numFmtId="38" fontId="4" fillId="2" borderId="1" xfId="2" applyFont="1" applyFill="1" applyBorder="1" applyProtection="1">
      <alignment vertical="center"/>
      <protection hidden="1"/>
    </xf>
    <xf numFmtId="38" fontId="11" fillId="4" borderId="64" xfId="2" applyFont="1" applyFill="1" applyBorder="1" applyProtection="1">
      <alignment vertical="center"/>
      <protection hidden="1"/>
    </xf>
    <xf numFmtId="38" fontId="4" fillId="0" borderId="1" xfId="2" applyFont="1" applyBorder="1" applyProtection="1">
      <alignment vertical="center"/>
      <protection hidden="1"/>
    </xf>
    <xf numFmtId="0" fontId="11" fillId="0" borderId="1" xfId="0" applyFont="1" applyBorder="1" applyProtection="1">
      <alignment vertical="center"/>
      <protection hidden="1"/>
    </xf>
    <xf numFmtId="38" fontId="4" fillId="0" borderId="1" xfId="2" applyFont="1" applyFill="1" applyBorder="1" applyProtection="1">
      <alignment vertical="center"/>
      <protection hidden="1"/>
    </xf>
    <xf numFmtId="0" fontId="4" fillId="8" borderId="65" xfId="0" applyFont="1" applyFill="1" applyBorder="1" applyAlignment="1" applyProtection="1">
      <alignment horizontal="center" vertical="center"/>
      <protection hidden="1"/>
    </xf>
    <xf numFmtId="38" fontId="4" fillId="7" borderId="66" xfId="2" applyFont="1" applyFill="1" applyBorder="1" applyProtection="1">
      <alignment vertical="center"/>
      <protection hidden="1"/>
    </xf>
    <xf numFmtId="38" fontId="11" fillId="7" borderId="14" xfId="2" applyFont="1" applyFill="1" applyBorder="1" applyAlignment="1" applyProtection="1">
      <alignment horizontal="right" vertical="center"/>
      <protection hidden="1"/>
    </xf>
    <xf numFmtId="38" fontId="11" fillId="7" borderId="15" xfId="2" applyFont="1" applyFill="1" applyBorder="1" applyAlignment="1" applyProtection="1">
      <alignment horizontal="right" vertical="center"/>
      <protection hidden="1"/>
    </xf>
    <xf numFmtId="0" fontId="11" fillId="7" borderId="64" xfId="0" applyFont="1" applyFill="1" applyBorder="1" applyAlignment="1" applyProtection="1">
      <alignment horizontal="right" vertical="center"/>
      <protection hidden="1"/>
    </xf>
    <xf numFmtId="0" fontId="11" fillId="7" borderId="57" xfId="0" applyFont="1" applyFill="1" applyBorder="1" applyAlignment="1" applyProtection="1">
      <alignment horizontal="right" vertical="center"/>
      <protection hidden="1"/>
    </xf>
    <xf numFmtId="0" fontId="11" fillId="7" borderId="67" xfId="0" applyFont="1" applyFill="1" applyBorder="1" applyAlignment="1" applyProtection="1">
      <alignment horizontal="right" vertical="center"/>
      <protection hidden="1"/>
    </xf>
    <xf numFmtId="38" fontId="4" fillId="6" borderId="65" xfId="0" applyNumberFormat="1" applyFont="1" applyFill="1" applyBorder="1" applyProtection="1">
      <alignment vertical="center"/>
      <protection hidden="1"/>
    </xf>
    <xf numFmtId="14" fontId="4" fillId="5" borderId="68" xfId="0" applyNumberFormat="1" applyFont="1" applyFill="1" applyBorder="1" applyAlignment="1" applyProtection="1">
      <alignment horizontal="center" vertical="center"/>
      <protection hidden="1"/>
    </xf>
    <xf numFmtId="38" fontId="11" fillId="6" borderId="14" xfId="0" applyNumberFormat="1" applyFont="1" applyFill="1" applyBorder="1" applyProtection="1">
      <alignment vertical="center"/>
      <protection hidden="1"/>
    </xf>
    <xf numFmtId="38" fontId="11" fillId="6" borderId="15" xfId="0" applyNumberFormat="1" applyFont="1" applyFill="1" applyBorder="1" applyProtection="1">
      <alignment vertical="center"/>
      <protection hidden="1"/>
    </xf>
    <xf numFmtId="38" fontId="11" fillId="6" borderId="15" xfId="2" applyFont="1" applyFill="1" applyBorder="1" applyProtection="1">
      <alignment vertical="center"/>
      <protection hidden="1"/>
    </xf>
    <xf numFmtId="38" fontId="11" fillId="6" borderId="16" xfId="2" applyFont="1" applyFill="1" applyBorder="1" applyProtection="1">
      <alignment vertical="center"/>
      <protection hidden="1"/>
    </xf>
    <xf numFmtId="38" fontId="4" fillId="4" borderId="12" xfId="2" applyFont="1" applyFill="1" applyBorder="1" applyAlignment="1" applyProtection="1">
      <alignment horizontal="center" vertical="center"/>
      <protection hidden="1"/>
    </xf>
    <xf numFmtId="38" fontId="4" fillId="4" borderId="36" xfId="2" applyFont="1" applyFill="1" applyBorder="1" applyAlignment="1" applyProtection="1">
      <alignment horizontal="center" vertical="center"/>
      <protection hidden="1"/>
    </xf>
    <xf numFmtId="38" fontId="11" fillId="6" borderId="19" xfId="2" applyFont="1" applyFill="1" applyBorder="1" applyProtection="1">
      <alignment vertical="center"/>
      <protection hidden="1"/>
    </xf>
    <xf numFmtId="38" fontId="11" fillId="6" borderId="14" xfId="2" applyFont="1" applyFill="1" applyBorder="1" applyProtection="1">
      <alignment vertical="center"/>
      <protection hidden="1"/>
    </xf>
    <xf numFmtId="10" fontId="8" fillId="6" borderId="40" xfId="1" applyNumberFormat="1" applyFont="1" applyFill="1" applyBorder="1" applyAlignment="1" applyProtection="1">
      <alignment horizontal="center" vertical="center"/>
      <protection hidden="1"/>
    </xf>
    <xf numFmtId="38" fontId="4" fillId="6" borderId="38" xfId="0" applyNumberFormat="1" applyFont="1" applyFill="1" applyBorder="1" applyProtection="1">
      <alignment vertical="center"/>
      <protection hidden="1"/>
    </xf>
    <xf numFmtId="0" fontId="4" fillId="6" borderId="39" xfId="0" applyFont="1" applyFill="1" applyBorder="1" applyProtection="1">
      <alignment vertical="center"/>
      <protection hidden="1"/>
    </xf>
    <xf numFmtId="0" fontId="4" fillId="6" borderId="24" xfId="0" applyFont="1" applyFill="1" applyBorder="1" applyProtection="1">
      <alignment vertical="center"/>
      <protection hidden="1"/>
    </xf>
    <xf numFmtId="0" fontId="4" fillId="6" borderId="24" xfId="0" applyFont="1" applyFill="1" applyBorder="1" applyAlignment="1" applyProtection="1">
      <alignment horizontal="center" vertical="center"/>
      <protection hidden="1"/>
    </xf>
    <xf numFmtId="0" fontId="49" fillId="8" borderId="21" xfId="0" applyFont="1" applyFill="1" applyBorder="1" applyProtection="1">
      <alignment vertical="center"/>
      <protection hidden="1"/>
    </xf>
    <xf numFmtId="0" fontId="11" fillId="6" borderId="19" xfId="0" applyFont="1" applyFill="1" applyBorder="1" applyProtection="1">
      <alignment vertical="center"/>
      <protection hidden="1"/>
    </xf>
    <xf numFmtId="0" fontId="4" fillId="8" borderId="69" xfId="0" applyFont="1" applyFill="1" applyBorder="1" applyAlignment="1" applyProtection="1">
      <alignment horizontal="center" vertical="center"/>
      <protection hidden="1"/>
    </xf>
    <xf numFmtId="0" fontId="4" fillId="6" borderId="1" xfId="0" applyFont="1" applyFill="1" applyBorder="1" applyProtection="1">
      <alignment vertical="center"/>
      <protection hidden="1"/>
    </xf>
    <xf numFmtId="38" fontId="4" fillId="6" borderId="25" xfId="0" applyNumberFormat="1" applyFont="1" applyFill="1" applyBorder="1" applyProtection="1">
      <alignment vertical="center"/>
      <protection hidden="1"/>
    </xf>
    <xf numFmtId="0" fontId="74" fillId="0" borderId="0" xfId="0" applyFont="1" applyProtection="1">
      <alignment vertical="center"/>
      <protection hidden="1"/>
    </xf>
    <xf numFmtId="0" fontId="75" fillId="6" borderId="37" xfId="0" applyFont="1" applyFill="1" applyBorder="1" applyAlignment="1" applyProtection="1">
      <alignment horizontal="center" vertical="center" wrapText="1"/>
      <protection hidden="1"/>
    </xf>
    <xf numFmtId="38" fontId="56" fillId="6" borderId="56" xfId="2" applyFont="1" applyFill="1" applyBorder="1" applyAlignment="1" applyProtection="1">
      <alignment horizontal="center" vertical="center" wrapText="1"/>
      <protection hidden="1"/>
    </xf>
    <xf numFmtId="38" fontId="56" fillId="6" borderId="41" xfId="2" applyFont="1" applyFill="1" applyBorder="1" applyAlignment="1" applyProtection="1">
      <alignment horizontal="center" vertical="center" wrapText="1"/>
      <protection hidden="1"/>
    </xf>
    <xf numFmtId="38" fontId="56" fillId="6" borderId="42" xfId="2" applyFont="1" applyFill="1" applyBorder="1" applyAlignment="1" applyProtection="1">
      <alignment horizontal="center" vertical="center" wrapText="1"/>
      <protection hidden="1"/>
    </xf>
    <xf numFmtId="38" fontId="48" fillId="6" borderId="42" xfId="0" applyNumberFormat="1" applyFont="1" applyFill="1" applyBorder="1" applyAlignment="1" applyProtection="1">
      <alignment horizontal="right" vertical="center"/>
      <protection hidden="1"/>
    </xf>
    <xf numFmtId="0" fontId="75" fillId="6" borderId="38" xfId="0" applyFont="1" applyFill="1" applyBorder="1" applyAlignment="1" applyProtection="1">
      <alignment horizontal="center" vertical="center" wrapText="1"/>
      <protection hidden="1"/>
    </xf>
    <xf numFmtId="38" fontId="57" fillId="6" borderId="45" xfId="2" applyFont="1" applyFill="1" applyBorder="1" applyAlignment="1" applyProtection="1">
      <alignment horizontal="center" vertical="center" wrapText="1"/>
      <protection hidden="1"/>
    </xf>
    <xf numFmtId="38" fontId="51" fillId="0" borderId="0" xfId="2" applyFont="1" applyBorder="1" applyProtection="1">
      <alignment vertical="center"/>
      <protection hidden="1"/>
    </xf>
    <xf numFmtId="0" fontId="51" fillId="0" borderId="0" xfId="0" applyFont="1" applyProtection="1">
      <alignment vertical="center"/>
      <protection hidden="1"/>
    </xf>
    <xf numFmtId="0" fontId="47" fillId="0" borderId="0" xfId="0" applyFont="1" applyAlignment="1" applyProtection="1">
      <alignment horizontal="center" vertical="center"/>
      <protection hidden="1"/>
    </xf>
    <xf numFmtId="0" fontId="0" fillId="6" borderId="2" xfId="0" applyFill="1" applyBorder="1" applyProtection="1">
      <alignment vertical="center"/>
      <protection hidden="1"/>
    </xf>
    <xf numFmtId="0" fontId="0" fillId="6" borderId="3" xfId="0" applyFill="1" applyBorder="1" applyProtection="1">
      <alignment vertical="center"/>
      <protection hidden="1"/>
    </xf>
    <xf numFmtId="0" fontId="0" fillId="6" borderId="4" xfId="0" applyFill="1" applyBorder="1" applyProtection="1">
      <alignment vertical="center"/>
      <protection hidden="1"/>
    </xf>
    <xf numFmtId="0" fontId="0" fillId="6" borderId="5" xfId="0" applyFill="1" applyBorder="1" applyProtection="1">
      <alignment vertical="center"/>
      <protection hidden="1"/>
    </xf>
    <xf numFmtId="0" fontId="15" fillId="6" borderId="0" xfId="0" applyFont="1" applyFill="1" applyProtection="1">
      <alignment vertical="center"/>
      <protection hidden="1"/>
    </xf>
    <xf numFmtId="0" fontId="0" fillId="6" borderId="0" xfId="0" applyFill="1" applyProtection="1">
      <alignment vertical="center"/>
      <protection hidden="1"/>
    </xf>
    <xf numFmtId="0" fontId="0" fillId="6" borderId="6" xfId="0" applyFill="1" applyBorder="1" applyProtection="1">
      <alignment vertical="center"/>
      <protection hidden="1"/>
    </xf>
    <xf numFmtId="0" fontId="16" fillId="6" borderId="0" xfId="0" applyFont="1" applyFill="1" applyProtection="1">
      <alignment vertical="center"/>
      <protection hidden="1"/>
    </xf>
    <xf numFmtId="0" fontId="76" fillId="6" borderId="0" xfId="0" applyFont="1" applyFill="1" applyProtection="1">
      <alignment vertical="center"/>
      <protection hidden="1"/>
    </xf>
    <xf numFmtId="0" fontId="71" fillId="6" borderId="0" xfId="0" applyFont="1" applyFill="1" applyProtection="1">
      <alignment vertical="center"/>
      <protection hidden="1"/>
    </xf>
    <xf numFmtId="0" fontId="2" fillId="0" borderId="0" xfId="0" applyFont="1" applyProtection="1">
      <alignment vertical="center"/>
      <protection hidden="1"/>
    </xf>
    <xf numFmtId="0" fontId="31" fillId="6" borderId="0" xfId="0" applyFont="1" applyFill="1" applyProtection="1">
      <alignment vertical="center"/>
      <protection hidden="1"/>
    </xf>
    <xf numFmtId="0" fontId="18" fillId="12" borderId="0" xfId="0" applyFont="1" applyFill="1" applyProtection="1">
      <alignment vertical="center"/>
      <protection hidden="1"/>
    </xf>
    <xf numFmtId="0" fontId="0" fillId="12" borderId="0" xfId="0" applyFill="1" applyProtection="1">
      <alignment vertical="center"/>
      <protection hidden="1"/>
    </xf>
    <xf numFmtId="0" fontId="17" fillId="6" borderId="0" xfId="0" applyFont="1" applyFill="1" applyProtection="1">
      <alignment vertical="center"/>
      <protection hidden="1"/>
    </xf>
    <xf numFmtId="0" fontId="18" fillId="6" borderId="0" xfId="0" applyFont="1" applyFill="1" applyProtection="1">
      <alignment vertical="center"/>
      <protection hidden="1"/>
    </xf>
    <xf numFmtId="0" fontId="77" fillId="6" borderId="0" xfId="0" applyFont="1" applyFill="1" applyProtection="1">
      <alignment vertical="center"/>
      <protection hidden="1"/>
    </xf>
    <xf numFmtId="0" fontId="78" fillId="6" borderId="0" xfId="0" applyFont="1" applyFill="1" applyProtection="1">
      <alignment vertical="center"/>
      <protection hidden="1"/>
    </xf>
    <xf numFmtId="0" fontId="79" fillId="6" borderId="0" xfId="0" applyFont="1" applyFill="1" applyProtection="1">
      <alignment vertical="center"/>
      <protection hidden="1"/>
    </xf>
    <xf numFmtId="0" fontId="0" fillId="2" borderId="27" xfId="0" applyFill="1" applyBorder="1" applyAlignment="1" applyProtection="1">
      <alignment horizontal="left" vertical="center"/>
      <protection hidden="1"/>
    </xf>
    <xf numFmtId="0" fontId="0" fillId="2" borderId="24" xfId="0" applyFill="1" applyBorder="1" applyProtection="1">
      <alignment vertical="center"/>
      <protection hidden="1"/>
    </xf>
    <xf numFmtId="0" fontId="0" fillId="2" borderId="28" xfId="0" applyFill="1" applyBorder="1" applyProtection="1">
      <alignment vertical="center"/>
      <protection hidden="1"/>
    </xf>
    <xf numFmtId="0" fontId="78" fillId="2" borderId="71" xfId="0" applyFont="1" applyFill="1" applyBorder="1" applyProtection="1">
      <alignment vertical="center"/>
      <protection hidden="1"/>
    </xf>
    <xf numFmtId="0" fontId="0" fillId="2" borderId="0" xfId="0" applyFill="1" applyProtection="1">
      <alignment vertical="center"/>
      <protection hidden="1"/>
    </xf>
    <xf numFmtId="0" fontId="0" fillId="2" borderId="72" xfId="0" applyFill="1" applyBorder="1" applyProtection="1">
      <alignment vertical="center"/>
      <protection hidden="1"/>
    </xf>
    <xf numFmtId="0" fontId="79" fillId="2" borderId="29" xfId="0" applyFont="1" applyFill="1" applyBorder="1" applyProtection="1">
      <alignment vertical="center"/>
      <protection hidden="1"/>
    </xf>
    <xf numFmtId="0" fontId="0" fillId="2" borderId="39" xfId="0" applyFill="1" applyBorder="1" applyProtection="1">
      <alignment vertical="center"/>
      <protection hidden="1"/>
    </xf>
    <xf numFmtId="0" fontId="0" fillId="2" borderId="73" xfId="0" applyFill="1" applyBorder="1" applyProtection="1">
      <alignment vertical="center"/>
      <protection hidden="1"/>
    </xf>
    <xf numFmtId="0" fontId="80" fillId="0" borderId="0" xfId="0" applyFont="1" applyAlignment="1" applyProtection="1">
      <alignment horizontal="left" vertical="center"/>
      <protection hidden="1"/>
    </xf>
    <xf numFmtId="0" fontId="18" fillId="12" borderId="0" xfId="0" applyFont="1" applyFill="1" applyAlignment="1" applyProtection="1">
      <alignment horizontal="left" vertical="center"/>
      <protection hidden="1"/>
    </xf>
    <xf numFmtId="0" fontId="71" fillId="0" borderId="0" xfId="0" applyFont="1" applyProtection="1">
      <alignment vertical="center"/>
      <protection hidden="1"/>
    </xf>
    <xf numFmtId="0" fontId="29" fillId="6" borderId="0" xfId="0" applyFont="1" applyFill="1" applyProtection="1">
      <alignment vertical="center"/>
      <protection hidden="1"/>
    </xf>
    <xf numFmtId="0" fontId="0" fillId="6" borderId="7" xfId="0" applyFill="1" applyBorder="1" applyProtection="1">
      <alignment vertical="center"/>
      <protection hidden="1"/>
    </xf>
    <xf numFmtId="0" fontId="0" fillId="6" borderId="8" xfId="0" applyFill="1" applyBorder="1" applyProtection="1">
      <alignment vertical="center"/>
      <protection hidden="1"/>
    </xf>
    <xf numFmtId="0" fontId="0" fillId="6" borderId="9" xfId="0" applyFill="1" applyBorder="1" applyProtection="1">
      <alignment vertical="center"/>
      <protection hidden="1"/>
    </xf>
    <xf numFmtId="0" fontId="44" fillId="0" borderId="61" xfId="0" applyFont="1" applyBorder="1" applyAlignment="1" applyProtection="1">
      <alignment horizontal="center" vertical="center"/>
      <protection locked="0"/>
    </xf>
    <xf numFmtId="0" fontId="44" fillId="0" borderId="62" xfId="0" applyFont="1" applyBorder="1" applyAlignment="1" applyProtection="1">
      <alignment horizontal="center" vertical="center"/>
      <protection locked="0"/>
    </xf>
    <xf numFmtId="0" fontId="49" fillId="0" borderId="48" xfId="0" applyFont="1" applyBorder="1" applyAlignment="1" applyProtection="1">
      <alignment horizontal="center" vertical="center"/>
      <protection locked="0"/>
    </xf>
    <xf numFmtId="0" fontId="49" fillId="0" borderId="49" xfId="0" applyFont="1" applyBorder="1" applyAlignment="1" applyProtection="1">
      <alignment horizontal="center" vertical="center"/>
      <protection locked="0"/>
    </xf>
    <xf numFmtId="0" fontId="73" fillId="0" borderId="48" xfId="0" applyFont="1" applyBorder="1" applyAlignment="1" applyProtection="1">
      <alignment horizontal="center" vertical="center"/>
      <protection locked="0"/>
    </xf>
    <xf numFmtId="0" fontId="73" fillId="0" borderId="49" xfId="0" applyFont="1" applyBorder="1" applyAlignment="1" applyProtection="1">
      <alignment horizontal="center" vertical="center"/>
      <protection locked="0"/>
    </xf>
    <xf numFmtId="0" fontId="73" fillId="0" borderId="50" xfId="0" applyFont="1" applyBorder="1" applyAlignment="1" applyProtection="1">
      <alignment horizontal="center" vertical="center"/>
      <protection locked="0"/>
    </xf>
    <xf numFmtId="38" fontId="68" fillId="0" borderId="19" xfId="2" applyFont="1" applyFill="1" applyBorder="1" applyAlignment="1" applyProtection="1">
      <alignment horizontal="center" vertical="center"/>
      <protection locked="0"/>
    </xf>
    <xf numFmtId="38" fontId="68" fillId="0" borderId="10" xfId="2" applyFont="1" applyFill="1" applyBorder="1" applyAlignment="1" applyProtection="1">
      <alignment horizontal="center" vertical="center"/>
      <protection locked="0"/>
    </xf>
    <xf numFmtId="0" fontId="81" fillId="2" borderId="61" xfId="0" applyFont="1" applyFill="1" applyBorder="1" applyAlignment="1" applyProtection="1">
      <alignment horizontal="center" vertical="center" wrapText="1"/>
      <protection locked="0"/>
    </xf>
    <xf numFmtId="0" fontId="81" fillId="2" borderId="38" xfId="0" applyFont="1" applyFill="1" applyBorder="1" applyAlignment="1" applyProtection="1">
      <alignment horizontal="center" vertical="center" wrapText="1"/>
      <protection locked="0"/>
    </xf>
    <xf numFmtId="0" fontId="81" fillId="2" borderId="37" xfId="0" applyFont="1" applyFill="1" applyBorder="1" applyAlignment="1" applyProtection="1">
      <alignment horizontal="center" vertical="center" wrapText="1"/>
      <protection locked="0"/>
    </xf>
    <xf numFmtId="0" fontId="81" fillId="2" borderId="40" xfId="0" applyFont="1" applyFill="1" applyBorder="1" applyAlignment="1" applyProtection="1">
      <alignment horizontal="center" vertical="center" wrapText="1"/>
      <protection locked="0"/>
    </xf>
    <xf numFmtId="0" fontId="41" fillId="0" borderId="0" xfId="0" applyFont="1" applyProtection="1">
      <alignment vertical="center"/>
      <protection hidden="1"/>
    </xf>
    <xf numFmtId="38" fontId="62" fillId="6" borderId="12" xfId="0" applyNumberFormat="1" applyFont="1" applyFill="1" applyBorder="1" applyAlignment="1" applyProtection="1">
      <alignment horizontal="center" vertical="center" wrapText="1"/>
      <protection hidden="1"/>
    </xf>
    <xf numFmtId="38" fontId="29" fillId="10" borderId="27" xfId="2" applyFont="1" applyFill="1" applyBorder="1" applyAlignment="1" applyProtection="1">
      <alignment horizontal="center" vertical="center" wrapText="1"/>
      <protection hidden="1"/>
    </xf>
    <xf numFmtId="38" fontId="11" fillId="4" borderId="58" xfId="2" applyFont="1" applyFill="1" applyBorder="1" applyAlignment="1" applyProtection="1">
      <alignment horizontal="center" vertical="center"/>
      <protection hidden="1"/>
    </xf>
    <xf numFmtId="38" fontId="71" fillId="7" borderId="33" xfId="2" applyFont="1" applyFill="1" applyBorder="1" applyProtection="1">
      <alignment vertical="center"/>
      <protection hidden="1"/>
    </xf>
    <xf numFmtId="38" fontId="71" fillId="7" borderId="74" xfId="2" applyFont="1" applyFill="1" applyBorder="1" applyProtection="1">
      <alignment vertical="center"/>
      <protection hidden="1"/>
    </xf>
    <xf numFmtId="0" fontId="71" fillId="7" borderId="44" xfId="0" applyFont="1" applyFill="1" applyBorder="1" applyAlignment="1" applyProtection="1">
      <alignment horizontal="center" vertical="center"/>
      <protection hidden="1"/>
    </xf>
    <xf numFmtId="0" fontId="71" fillId="7" borderId="45" xfId="0" applyFont="1" applyFill="1" applyBorder="1" applyAlignment="1" applyProtection="1">
      <alignment horizontal="center" vertical="center"/>
      <protection hidden="1"/>
    </xf>
    <xf numFmtId="38" fontId="71" fillId="7" borderId="49" xfId="2" applyFont="1" applyFill="1" applyBorder="1" applyProtection="1">
      <alignment vertical="center"/>
      <protection hidden="1"/>
    </xf>
    <xf numFmtId="38" fontId="71" fillId="7" borderId="50" xfId="2" applyFont="1" applyFill="1" applyBorder="1" applyProtection="1">
      <alignment vertical="center"/>
      <protection hidden="1"/>
    </xf>
    <xf numFmtId="0" fontId="71" fillId="7" borderId="56" xfId="0" applyFont="1" applyFill="1" applyBorder="1" applyAlignment="1" applyProtection="1">
      <alignment horizontal="center" vertical="center"/>
      <protection hidden="1"/>
    </xf>
    <xf numFmtId="38" fontId="71" fillId="7" borderId="41" xfId="2" applyFont="1" applyFill="1" applyBorder="1" applyProtection="1">
      <alignment vertical="center"/>
      <protection hidden="1"/>
    </xf>
    <xf numFmtId="38" fontId="7" fillId="7" borderId="75" xfId="0" applyNumberFormat="1" applyFont="1" applyFill="1" applyBorder="1" applyAlignment="1" applyProtection="1">
      <alignment horizontal="center" vertical="center"/>
      <protection hidden="1"/>
    </xf>
    <xf numFmtId="37" fontId="82" fillId="7" borderId="76" xfId="4" applyFont="1" applyFill="1" applyBorder="1" applyAlignment="1" applyProtection="1">
      <alignment horizontal="center" vertical="center"/>
      <protection hidden="1"/>
    </xf>
    <xf numFmtId="38" fontId="7" fillId="7" borderId="69" xfId="0" applyNumberFormat="1" applyFont="1" applyFill="1" applyBorder="1" applyAlignment="1" applyProtection="1">
      <alignment horizontal="center" vertical="center"/>
      <protection hidden="1"/>
    </xf>
    <xf numFmtId="38" fontId="48" fillId="8" borderId="39" xfId="2" applyFont="1" applyFill="1" applyBorder="1" applyAlignment="1" applyProtection="1">
      <alignment horizontal="center" vertical="center"/>
      <protection hidden="1"/>
    </xf>
    <xf numFmtId="38" fontId="4" fillId="4" borderId="24" xfId="2" applyFont="1" applyFill="1" applyBorder="1" applyAlignment="1" applyProtection="1">
      <alignment horizontal="center" vertical="center"/>
      <protection hidden="1"/>
    </xf>
    <xf numFmtId="0" fontId="83" fillId="0" borderId="0" xfId="0" applyFont="1" applyAlignment="1" applyProtection="1">
      <alignment horizontal="left" vertical="center"/>
      <protection hidden="1"/>
    </xf>
    <xf numFmtId="0" fontId="84" fillId="6" borderId="0" xfId="0" applyFont="1" applyFill="1" applyProtection="1">
      <alignment vertical="center"/>
      <protection hidden="1"/>
    </xf>
    <xf numFmtId="0" fontId="85" fillId="6" borderId="0" xfId="0" applyFont="1" applyFill="1" applyProtection="1">
      <alignment vertical="center"/>
      <protection hidden="1"/>
    </xf>
    <xf numFmtId="0" fontId="80" fillId="0" borderId="0" xfId="0" applyFont="1">
      <alignment vertical="center"/>
    </xf>
    <xf numFmtId="0" fontId="80" fillId="0" borderId="0" xfId="0" applyFont="1" applyAlignment="1">
      <alignment horizontal="left" vertical="center"/>
    </xf>
    <xf numFmtId="0" fontId="86" fillId="0" borderId="0" xfId="0" applyFont="1" applyAlignment="1">
      <alignment horizontal="left" vertical="center"/>
    </xf>
    <xf numFmtId="0" fontId="71" fillId="6" borderId="0" xfId="0" applyFont="1" applyFill="1" applyAlignment="1">
      <alignment horizontal="left" vertical="center"/>
    </xf>
    <xf numFmtId="0" fontId="71" fillId="6" borderId="0" xfId="0" applyFont="1" applyFill="1">
      <alignment vertical="center"/>
    </xf>
    <xf numFmtId="38" fontId="55" fillId="2" borderId="52" xfId="2" applyFont="1" applyFill="1" applyBorder="1" applyAlignment="1" applyProtection="1">
      <alignment horizontal="center" vertical="center" wrapText="1"/>
      <protection locked="0"/>
    </xf>
    <xf numFmtId="38" fontId="55" fillId="2" borderId="46" xfId="2" applyFont="1" applyFill="1" applyBorder="1" applyAlignment="1" applyProtection="1">
      <alignment horizontal="center" vertical="center" wrapText="1"/>
      <protection locked="0"/>
    </xf>
    <xf numFmtId="38" fontId="55" fillId="2" borderId="47" xfId="2" applyFont="1" applyFill="1" applyBorder="1" applyAlignment="1" applyProtection="1">
      <alignment horizontal="center" vertical="center" wrapText="1"/>
      <protection locked="0"/>
    </xf>
    <xf numFmtId="176" fontId="44" fillId="0" borderId="19" xfId="0" applyNumberFormat="1" applyFont="1" applyBorder="1" applyAlignment="1" applyProtection="1">
      <alignment horizontal="center" vertical="center"/>
      <protection locked="0"/>
    </xf>
    <xf numFmtId="38" fontId="8" fillId="8" borderId="12" xfId="2" applyFont="1" applyFill="1" applyBorder="1" applyAlignment="1" applyProtection="1">
      <alignment horizontal="center" vertical="center"/>
      <protection hidden="1"/>
    </xf>
    <xf numFmtId="38" fontId="4" fillId="8" borderId="12" xfId="2" applyFont="1" applyFill="1" applyBorder="1" applyAlignment="1" applyProtection="1">
      <alignment horizontal="center" vertical="center"/>
      <protection hidden="1"/>
    </xf>
    <xf numFmtId="38" fontId="4" fillId="3" borderId="12" xfId="2" applyFont="1" applyFill="1" applyBorder="1" applyAlignment="1" applyProtection="1">
      <alignment horizontal="center" vertical="center"/>
      <protection hidden="1"/>
    </xf>
    <xf numFmtId="38" fontId="29" fillId="3" borderId="35" xfId="2" applyFont="1" applyFill="1" applyBorder="1" applyAlignment="1" applyProtection="1">
      <alignment horizontal="center" vertical="center" wrapText="1"/>
      <protection hidden="1"/>
    </xf>
    <xf numFmtId="0" fontId="4" fillId="5" borderId="65" xfId="0" applyFont="1" applyFill="1" applyBorder="1" applyAlignment="1" applyProtection="1">
      <alignment horizontal="center" vertical="center"/>
      <protection hidden="1"/>
    </xf>
    <xf numFmtId="0" fontId="4" fillId="8" borderId="25" xfId="0" applyFont="1" applyFill="1" applyBorder="1" applyAlignment="1" applyProtection="1">
      <alignment horizontal="center" vertical="center"/>
      <protection hidden="1"/>
    </xf>
    <xf numFmtId="0" fontId="4" fillId="8" borderId="12" xfId="0" applyFont="1" applyFill="1" applyBorder="1" applyAlignment="1" applyProtection="1">
      <alignment horizontal="center" vertical="center"/>
      <protection hidden="1"/>
    </xf>
    <xf numFmtId="0" fontId="4" fillId="8" borderId="36" xfId="0" applyFont="1" applyFill="1" applyBorder="1" applyAlignment="1" applyProtection="1">
      <alignment horizontal="center" vertical="center"/>
      <protection hidden="1"/>
    </xf>
    <xf numFmtId="0" fontId="4" fillId="0" borderId="20" xfId="0" applyFont="1" applyBorder="1" applyAlignment="1" applyProtection="1">
      <alignment horizontal="center" vertical="center"/>
      <protection locked="0"/>
    </xf>
    <xf numFmtId="0" fontId="49" fillId="0" borderId="26" xfId="0" applyFont="1" applyBorder="1" applyAlignment="1" applyProtection="1">
      <alignment horizontal="center" vertical="center"/>
      <protection locked="0"/>
    </xf>
    <xf numFmtId="0" fontId="49" fillId="0" borderId="20" xfId="0" applyFont="1" applyBorder="1" applyProtection="1">
      <alignment vertical="center"/>
      <protection locked="0"/>
    </xf>
    <xf numFmtId="0" fontId="49" fillId="0" borderId="26" xfId="0" applyFont="1" applyBorder="1" applyProtection="1">
      <alignment vertical="center"/>
      <protection locked="0"/>
    </xf>
    <xf numFmtId="0" fontId="52" fillId="0" borderId="76" xfId="4" applyNumberFormat="1" applyFont="1" applyBorder="1" applyAlignment="1" applyProtection="1">
      <alignment horizontal="center" vertical="center"/>
      <protection locked="0"/>
    </xf>
    <xf numFmtId="38" fontId="69" fillId="2" borderId="2" xfId="2" applyFont="1" applyFill="1" applyBorder="1" applyAlignment="1" applyProtection="1">
      <alignment horizontal="center" vertical="center"/>
      <protection locked="0"/>
    </xf>
    <xf numFmtId="38" fontId="70" fillId="2" borderId="7" xfId="2" applyFont="1" applyFill="1" applyBorder="1" applyAlignment="1" applyProtection="1">
      <alignment horizontal="center" vertical="center"/>
      <protection locked="0"/>
    </xf>
    <xf numFmtId="38" fontId="68" fillId="2" borderId="58" xfId="2" applyFont="1" applyFill="1" applyBorder="1" applyAlignment="1" applyProtection="1">
      <alignment horizontal="center" vertical="center"/>
      <protection locked="0"/>
    </xf>
    <xf numFmtId="38" fontId="68" fillId="2" borderId="10" xfId="2" applyFont="1" applyFill="1" applyBorder="1" applyAlignment="1" applyProtection="1">
      <alignment horizontal="center" vertical="center"/>
      <protection locked="0"/>
    </xf>
    <xf numFmtId="0" fontId="49" fillId="8" borderId="26" xfId="0" applyFont="1" applyFill="1" applyBorder="1" applyProtection="1">
      <alignment vertical="center"/>
      <protection locked="0"/>
    </xf>
    <xf numFmtId="0" fontId="49" fillId="8" borderId="26" xfId="0" applyFont="1" applyFill="1" applyBorder="1" applyAlignment="1" applyProtection="1">
      <alignment horizontal="center" vertical="center"/>
      <protection locked="0"/>
    </xf>
    <xf numFmtId="0" fontId="73" fillId="8" borderId="70" xfId="0" applyFont="1" applyFill="1" applyBorder="1" applyAlignment="1" applyProtection="1">
      <alignment horizontal="center" vertical="center"/>
      <protection locked="0"/>
    </xf>
    <xf numFmtId="0" fontId="73" fillId="8" borderId="49" xfId="0" applyFont="1" applyFill="1" applyBorder="1" applyAlignment="1" applyProtection="1">
      <alignment horizontal="center" vertical="center"/>
      <protection locked="0"/>
    </xf>
    <xf numFmtId="0" fontId="73" fillId="8" borderId="50" xfId="0" applyFont="1" applyFill="1" applyBorder="1" applyAlignment="1" applyProtection="1">
      <alignment horizontal="center" vertical="center"/>
      <protection locked="0"/>
    </xf>
    <xf numFmtId="0" fontId="4" fillId="6" borderId="3" xfId="0" applyFont="1" applyFill="1" applyBorder="1" applyProtection="1">
      <alignment vertical="center"/>
      <protection hidden="1"/>
    </xf>
    <xf numFmtId="0" fontId="19" fillId="6" borderId="0" xfId="0" applyFont="1" applyFill="1" applyProtection="1">
      <alignment vertical="center"/>
      <protection hidden="1"/>
    </xf>
    <xf numFmtId="0" fontId="20" fillId="6" borderId="0" xfId="0" applyFont="1" applyFill="1" applyProtection="1">
      <alignment vertical="center"/>
      <protection hidden="1"/>
    </xf>
    <xf numFmtId="0" fontId="4" fillId="6" borderId="8" xfId="0" applyFont="1" applyFill="1" applyBorder="1" applyProtection="1">
      <alignment vertical="center"/>
      <protection hidden="1"/>
    </xf>
    <xf numFmtId="37" fontId="82" fillId="7" borderId="82" xfId="4" applyFont="1" applyFill="1" applyBorder="1" applyAlignment="1" applyProtection="1">
      <alignment horizontal="center" vertical="center"/>
      <protection hidden="1"/>
    </xf>
    <xf numFmtId="37" fontId="82" fillId="7" borderId="46" xfId="4" applyFont="1" applyFill="1" applyBorder="1" applyAlignment="1" applyProtection="1">
      <alignment horizontal="center" vertical="center"/>
      <protection hidden="1"/>
    </xf>
    <xf numFmtId="37" fontId="82" fillId="7" borderId="47" xfId="4" applyFont="1" applyFill="1" applyBorder="1" applyAlignment="1" applyProtection="1">
      <alignment horizontal="center" vertical="center"/>
      <protection hidden="1"/>
    </xf>
    <xf numFmtId="176" fontId="91" fillId="0" borderId="82" xfId="4" applyNumberFormat="1" applyFont="1" applyBorder="1" applyAlignment="1" applyProtection="1">
      <alignment horizontal="center" vertical="center"/>
      <protection locked="0"/>
    </xf>
    <xf numFmtId="176" fontId="91" fillId="0" borderId="46" xfId="4" applyNumberFormat="1" applyFont="1" applyBorder="1" applyAlignment="1" applyProtection="1">
      <alignment horizontal="center" vertical="center"/>
      <protection locked="0"/>
    </xf>
    <xf numFmtId="176" fontId="91" fillId="0" borderId="47" xfId="4" applyNumberFormat="1" applyFont="1" applyBorder="1" applyAlignment="1" applyProtection="1">
      <alignment horizontal="center" vertical="center"/>
      <protection locked="0"/>
    </xf>
    <xf numFmtId="0" fontId="4" fillId="8" borderId="25" xfId="0" applyFont="1" applyFill="1" applyBorder="1" applyAlignment="1" applyProtection="1">
      <alignment horizontal="center" vertical="center"/>
      <protection hidden="1"/>
    </xf>
    <xf numFmtId="0" fontId="4" fillId="8" borderId="12" xfId="0" applyFont="1" applyFill="1" applyBorder="1" applyAlignment="1" applyProtection="1">
      <alignment horizontal="center" vertical="center"/>
      <protection hidden="1"/>
    </xf>
    <xf numFmtId="0" fontId="4" fillId="8" borderId="36" xfId="0" applyFont="1" applyFill="1" applyBorder="1" applyAlignment="1" applyProtection="1">
      <alignment horizontal="center" vertical="center"/>
      <protection hidden="1"/>
    </xf>
    <xf numFmtId="38" fontId="4" fillId="8" borderId="83" xfId="2" applyFont="1" applyFill="1" applyBorder="1" applyAlignment="1" applyProtection="1">
      <alignment horizontal="center" vertical="center" wrapText="1"/>
      <protection hidden="1"/>
    </xf>
    <xf numFmtId="38" fontId="4" fillId="8" borderId="83" xfId="2" applyFont="1" applyFill="1" applyBorder="1" applyAlignment="1" applyProtection="1">
      <alignment horizontal="center" vertical="center"/>
      <protection hidden="1"/>
    </xf>
    <xf numFmtId="37" fontId="82" fillId="7" borderId="20" xfId="4" applyFont="1" applyFill="1" applyBorder="1" applyAlignment="1" applyProtection="1">
      <alignment horizontal="center" vertical="center"/>
      <protection hidden="1"/>
    </xf>
    <xf numFmtId="37" fontId="82" fillId="7" borderId="21" xfId="4" applyFont="1" applyFill="1" applyBorder="1" applyAlignment="1" applyProtection="1">
      <alignment horizontal="center" vertical="center"/>
      <protection hidden="1"/>
    </xf>
    <xf numFmtId="37" fontId="88" fillId="0" borderId="80" xfId="4" applyFont="1" applyBorder="1" applyAlignment="1" applyProtection="1">
      <alignment horizontal="center" vertical="center"/>
      <protection hidden="1"/>
    </xf>
    <xf numFmtId="37" fontId="88" fillId="0" borderId="60" xfId="4" applyFont="1" applyBorder="1" applyAlignment="1" applyProtection="1">
      <alignment horizontal="center" vertical="center"/>
      <protection hidden="1"/>
    </xf>
    <xf numFmtId="37" fontId="88" fillId="0" borderId="81" xfId="4" applyFont="1" applyBorder="1" applyAlignment="1" applyProtection="1">
      <alignment horizontal="center" vertical="center"/>
      <protection hidden="1"/>
    </xf>
    <xf numFmtId="176" fontId="92" fillId="0" borderId="20" xfId="4" applyNumberFormat="1" applyFont="1" applyBorder="1" applyAlignment="1" applyProtection="1">
      <alignment horizontal="center" vertical="center"/>
      <protection locked="0"/>
    </xf>
    <xf numFmtId="176" fontId="92" fillId="0" borderId="26" xfId="4" applyNumberFormat="1" applyFont="1" applyBorder="1" applyAlignment="1" applyProtection="1">
      <alignment horizontal="center" vertical="center"/>
      <protection locked="0"/>
    </xf>
    <xf numFmtId="176" fontId="92" fillId="0" borderId="21" xfId="4" applyNumberFormat="1" applyFont="1" applyBorder="1" applyAlignment="1" applyProtection="1">
      <alignment horizontal="center" vertical="center"/>
      <protection locked="0"/>
    </xf>
    <xf numFmtId="0" fontId="52" fillId="0" borderId="20" xfId="4" applyNumberFormat="1" applyFont="1" applyBorder="1" applyAlignment="1" applyProtection="1">
      <alignment horizontal="center" vertical="center"/>
      <protection locked="0"/>
    </xf>
    <xf numFmtId="0" fontId="52" fillId="0" borderId="21" xfId="4" applyNumberFormat="1" applyFont="1" applyBorder="1" applyAlignment="1" applyProtection="1">
      <alignment horizontal="center" vertical="center"/>
      <protection locked="0"/>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protection locked="0"/>
    </xf>
    <xf numFmtId="0" fontId="4" fillId="5" borderId="59" xfId="0" applyFont="1" applyFill="1" applyBorder="1" applyAlignment="1" applyProtection="1">
      <alignment horizontal="center" vertical="center"/>
      <protection hidden="1"/>
    </xf>
    <xf numFmtId="0" fontId="4" fillId="5" borderId="41" xfId="0" applyFont="1" applyFill="1" applyBorder="1" applyAlignment="1" applyProtection="1">
      <alignment horizontal="center" vertical="center"/>
      <protection hidden="1"/>
    </xf>
    <xf numFmtId="0" fontId="4" fillId="5" borderId="42" xfId="0" applyFont="1" applyFill="1" applyBorder="1" applyAlignment="1" applyProtection="1">
      <alignment horizontal="center" vertical="center"/>
      <protection hidden="1"/>
    </xf>
    <xf numFmtId="0" fontId="4" fillId="5" borderId="79" xfId="0" applyFont="1" applyFill="1" applyBorder="1" applyAlignment="1" applyProtection="1">
      <alignment horizontal="center" vertical="center"/>
      <protection hidden="1"/>
    </xf>
    <xf numFmtId="0" fontId="4" fillId="5" borderId="65" xfId="0" applyFont="1" applyFill="1" applyBorder="1" applyAlignment="1" applyProtection="1">
      <alignment horizontal="center" vertical="center"/>
      <protection hidden="1"/>
    </xf>
    <xf numFmtId="38" fontId="89" fillId="0" borderId="2" xfId="2" applyFont="1" applyFill="1" applyBorder="1" applyAlignment="1" applyProtection="1">
      <alignment horizontal="center" vertical="center" wrapText="1"/>
      <protection locked="0"/>
    </xf>
    <xf numFmtId="38" fontId="87" fillId="0" borderId="7" xfId="2" applyFont="1" applyFill="1" applyBorder="1" applyAlignment="1" applyProtection="1">
      <alignment horizontal="center" vertical="center"/>
      <protection locked="0"/>
    </xf>
    <xf numFmtId="0" fontId="49" fillId="0" borderId="37" xfId="0" applyFont="1" applyBorder="1" applyAlignment="1" applyProtection="1">
      <alignment horizontal="center" vertical="center" wrapText="1"/>
      <protection locked="0"/>
    </xf>
    <xf numFmtId="0" fontId="49" fillId="0" borderId="38" xfId="0" applyFont="1" applyBorder="1" applyAlignment="1" applyProtection="1">
      <alignment horizontal="center" vertical="center"/>
      <protection locked="0"/>
    </xf>
    <xf numFmtId="0" fontId="49" fillId="0" borderId="59" xfId="0" applyFont="1" applyBorder="1" applyAlignment="1" applyProtection="1">
      <alignment horizontal="center" vertical="center" wrapText="1"/>
      <protection locked="0"/>
    </xf>
    <xf numFmtId="0" fontId="49" fillId="0" borderId="30" xfId="0" applyFont="1" applyBorder="1" applyAlignment="1" applyProtection="1">
      <alignment horizontal="center" vertical="center"/>
      <protection locked="0"/>
    </xf>
    <xf numFmtId="0" fontId="49" fillId="0" borderId="77" xfId="0" applyFont="1" applyBorder="1" applyAlignment="1" applyProtection="1">
      <alignment horizontal="center" vertical="center"/>
      <protection locked="0"/>
    </xf>
    <xf numFmtId="0" fontId="49" fillId="0" borderId="78" xfId="0" applyFont="1" applyBorder="1" applyAlignment="1" applyProtection="1">
      <alignment horizontal="center" vertical="center"/>
      <protection locked="0"/>
    </xf>
    <xf numFmtId="38" fontId="4" fillId="3" borderId="37" xfId="2" applyFont="1" applyFill="1" applyBorder="1" applyAlignment="1" applyProtection="1">
      <alignment horizontal="center" vertical="center" wrapText="1"/>
      <protection hidden="1"/>
    </xf>
    <xf numFmtId="38" fontId="4" fillId="3" borderId="38" xfId="2" applyFont="1" applyFill="1" applyBorder="1" applyAlignment="1" applyProtection="1">
      <alignment horizontal="center" vertical="center"/>
      <protection hidden="1"/>
    </xf>
    <xf numFmtId="38" fontId="4" fillId="8" borderId="37" xfId="2" applyFont="1" applyFill="1" applyBorder="1" applyAlignment="1" applyProtection="1">
      <alignment horizontal="center" vertical="center" wrapText="1"/>
      <protection hidden="1"/>
    </xf>
    <xf numFmtId="38" fontId="4" fillId="8" borderId="38" xfId="2" applyFont="1" applyFill="1" applyBorder="1" applyAlignment="1" applyProtection="1">
      <alignment horizontal="center" vertical="center"/>
      <protection hidden="1"/>
    </xf>
    <xf numFmtId="0" fontId="4" fillId="3" borderId="61" xfId="0" applyFont="1" applyFill="1" applyBorder="1" applyAlignment="1" applyProtection="1">
      <alignment horizontal="center" vertical="center"/>
      <protection hidden="1"/>
    </xf>
    <xf numFmtId="0" fontId="4" fillId="3" borderId="62" xfId="0" applyFont="1" applyFill="1" applyBorder="1" applyAlignment="1" applyProtection="1">
      <alignment horizontal="center" vertical="center"/>
      <protection hidden="1"/>
    </xf>
    <xf numFmtId="38" fontId="8" fillId="8" borderId="12" xfId="2" applyFont="1" applyFill="1" applyBorder="1" applyAlignment="1" applyProtection="1">
      <alignment horizontal="center" vertical="center"/>
      <protection hidden="1"/>
    </xf>
    <xf numFmtId="38" fontId="4" fillId="8" borderId="12" xfId="2" applyFont="1" applyFill="1" applyBorder="1" applyAlignment="1" applyProtection="1">
      <alignment horizontal="center" vertical="center"/>
      <protection hidden="1"/>
    </xf>
    <xf numFmtId="38" fontId="4" fillId="8" borderId="36" xfId="2" applyFont="1" applyFill="1" applyBorder="1" applyAlignment="1" applyProtection="1">
      <alignment horizontal="center" vertical="center" wrapText="1"/>
      <protection hidden="1"/>
    </xf>
    <xf numFmtId="38" fontId="4" fillId="8" borderId="36" xfId="2" applyFont="1" applyFill="1" applyBorder="1" applyAlignment="1" applyProtection="1">
      <alignment horizontal="center" vertical="center"/>
      <protection hidden="1"/>
    </xf>
    <xf numFmtId="38" fontId="4" fillId="3" borderId="12" xfId="2" applyFont="1" applyFill="1" applyBorder="1" applyAlignment="1" applyProtection="1">
      <alignment horizontal="center" vertical="center"/>
      <protection hidden="1"/>
    </xf>
    <xf numFmtId="38" fontId="29" fillId="3" borderId="27" xfId="2" applyFont="1" applyFill="1" applyBorder="1" applyAlignment="1" applyProtection="1">
      <alignment horizontal="center" vertical="center" wrapText="1"/>
      <protection hidden="1"/>
    </xf>
    <xf numFmtId="38" fontId="29" fillId="3" borderId="29" xfId="2" applyFont="1" applyFill="1" applyBorder="1" applyAlignment="1" applyProtection="1">
      <alignment horizontal="center" vertical="center" wrapText="1"/>
      <protection hidden="1"/>
    </xf>
    <xf numFmtId="38" fontId="29" fillId="3" borderId="35" xfId="2" applyFont="1" applyFill="1" applyBorder="1" applyAlignment="1" applyProtection="1">
      <alignment horizontal="center" vertical="center" wrapText="1"/>
      <protection hidden="1"/>
    </xf>
    <xf numFmtId="38" fontId="29" fillId="3" borderId="33" xfId="2" applyFont="1" applyFill="1" applyBorder="1" applyAlignment="1" applyProtection="1">
      <alignment horizontal="center" vertical="center"/>
      <protection hidden="1"/>
    </xf>
    <xf numFmtId="38" fontId="4" fillId="3" borderId="28" xfId="2" applyFont="1" applyFill="1" applyBorder="1" applyAlignment="1" applyProtection="1">
      <alignment horizontal="center" vertical="center"/>
      <protection hidden="1"/>
    </xf>
    <xf numFmtId="38" fontId="4" fillId="3" borderId="73" xfId="2" applyFont="1" applyFill="1" applyBorder="1" applyAlignment="1" applyProtection="1">
      <alignment horizontal="center" vertical="center"/>
      <protection hidden="1"/>
    </xf>
    <xf numFmtId="38" fontId="8" fillId="3" borderId="61" xfId="2" applyFont="1" applyFill="1" applyBorder="1" applyAlignment="1" applyProtection="1">
      <alignment horizontal="center" vertical="center"/>
      <protection hidden="1"/>
    </xf>
    <xf numFmtId="38" fontId="8" fillId="3" borderId="62" xfId="2" applyFont="1" applyFill="1" applyBorder="1" applyAlignment="1" applyProtection="1">
      <alignment horizontal="center" vertical="center"/>
      <protection hidden="1"/>
    </xf>
    <xf numFmtId="38" fontId="4" fillId="3" borderId="12" xfId="2" applyFont="1" applyFill="1" applyBorder="1" applyAlignment="1" applyProtection="1">
      <alignment horizontal="center" vertical="center" wrapText="1"/>
      <protection hidden="1"/>
    </xf>
    <xf numFmtId="38" fontId="2" fillId="3" borderId="35" xfId="2" applyFont="1" applyFill="1" applyBorder="1" applyAlignment="1" applyProtection="1">
      <alignment horizontal="center" vertical="center" wrapText="1"/>
      <protection hidden="1"/>
    </xf>
    <xf numFmtId="38" fontId="2" fillId="3" borderId="33" xfId="2" applyFont="1" applyFill="1" applyBorder="1" applyAlignment="1" applyProtection="1">
      <alignment horizontal="center" vertical="center"/>
      <protection hidden="1"/>
    </xf>
    <xf numFmtId="38" fontId="2" fillId="3" borderId="28" xfId="2" applyFont="1" applyFill="1" applyBorder="1" applyAlignment="1" applyProtection="1">
      <alignment horizontal="center" vertical="center" wrapText="1"/>
      <protection hidden="1"/>
    </xf>
    <xf numFmtId="38" fontId="2" fillId="3" borderId="73" xfId="2" applyFont="1" applyFill="1" applyBorder="1" applyAlignment="1" applyProtection="1">
      <alignment horizontal="center" vertical="center"/>
      <protection hidden="1"/>
    </xf>
    <xf numFmtId="38" fontId="87" fillId="0" borderId="2" xfId="2" applyFont="1" applyFill="1" applyBorder="1" applyAlignment="1" applyProtection="1">
      <alignment horizontal="center" vertical="center" wrapText="1"/>
      <protection locked="0"/>
    </xf>
    <xf numFmtId="38" fontId="55" fillId="2" borderId="20" xfId="2" applyFont="1" applyFill="1" applyBorder="1" applyAlignment="1" applyProtection="1">
      <alignment horizontal="center" vertical="center" wrapText="1"/>
      <protection locked="0"/>
    </xf>
    <xf numFmtId="38" fontId="55" fillId="2" borderId="26" xfId="2" applyFont="1" applyFill="1" applyBorder="1" applyAlignment="1" applyProtection="1">
      <alignment horizontal="center" vertical="center" wrapText="1"/>
      <protection locked="0"/>
    </xf>
    <xf numFmtId="38" fontId="55" fillId="2" borderId="21" xfId="2" applyFont="1" applyFill="1" applyBorder="1" applyAlignment="1" applyProtection="1">
      <alignment horizontal="center" vertical="center" wrapText="1"/>
      <protection locked="0"/>
    </xf>
    <xf numFmtId="38" fontId="55" fillId="2" borderId="3" xfId="2" applyFont="1" applyFill="1" applyBorder="1" applyAlignment="1" applyProtection="1">
      <alignment horizontal="center" vertical="center" wrapText="1"/>
      <protection locked="0"/>
    </xf>
    <xf numFmtId="38" fontId="55" fillId="2" borderId="4" xfId="2" applyFont="1" applyFill="1" applyBorder="1" applyAlignment="1" applyProtection="1">
      <alignment horizontal="center" vertical="center" wrapText="1"/>
      <protection locked="0"/>
    </xf>
    <xf numFmtId="177" fontId="4" fillId="6" borderId="0" xfId="0" applyNumberFormat="1" applyFont="1" applyFill="1" applyAlignment="1" applyProtection="1">
      <alignment horizontal="center" vertical="center"/>
      <protection hidden="1"/>
    </xf>
    <xf numFmtId="0" fontId="44" fillId="0" borderId="10" xfId="0" applyFont="1" applyBorder="1" applyAlignment="1" applyProtection="1">
      <alignment horizontal="center" vertical="center"/>
      <protection hidden="1"/>
    </xf>
    <xf numFmtId="0" fontId="44" fillId="0" borderId="10" xfId="0" applyFont="1" applyBorder="1" applyAlignment="1" applyProtection="1">
      <alignment horizontal="center" wrapText="1"/>
      <protection hidden="1"/>
    </xf>
    <xf numFmtId="176" fontId="44" fillId="0" borderId="10" xfId="0" applyNumberFormat="1" applyFont="1" applyBorder="1" applyAlignment="1" applyProtection="1">
      <alignment horizontal="center" wrapText="1"/>
      <protection hidden="1"/>
    </xf>
    <xf numFmtId="38" fontId="44" fillId="2" borderId="10" xfId="2" applyFont="1" applyFill="1" applyBorder="1" applyProtection="1">
      <alignment vertical="center"/>
      <protection hidden="1"/>
    </xf>
    <xf numFmtId="0" fontId="45" fillId="0" borderId="10" xfId="0" applyFont="1" applyBorder="1" applyProtection="1">
      <alignment vertical="center"/>
      <protection hidden="1"/>
    </xf>
    <xf numFmtId="38" fontId="68" fillId="2" borderId="10" xfId="2" applyFont="1" applyFill="1" applyBorder="1" applyAlignment="1" applyProtection="1">
      <alignment horizontal="center" vertical="center"/>
      <protection hidden="1"/>
    </xf>
    <xf numFmtId="38" fontId="68" fillId="0" borderId="10" xfId="2" applyFont="1" applyFill="1" applyBorder="1" applyAlignment="1" applyProtection="1">
      <alignment horizontal="center" vertical="center"/>
      <protection hidden="1"/>
    </xf>
    <xf numFmtId="0" fontId="90" fillId="0" borderId="10" xfId="0" applyFont="1" applyBorder="1" applyAlignment="1" applyProtection="1">
      <alignment horizontal="center" wrapText="1"/>
      <protection hidden="1"/>
    </xf>
    <xf numFmtId="176" fontId="44" fillId="0" borderId="10" xfId="0" applyNumberFormat="1" applyFont="1" applyBorder="1" applyAlignment="1" applyProtection="1">
      <alignment horizontal="center" vertical="center"/>
      <protection hidden="1"/>
    </xf>
    <xf numFmtId="38" fontId="69" fillId="0" borderId="10" xfId="2" applyFont="1" applyFill="1" applyBorder="1" applyAlignment="1" applyProtection="1">
      <alignment horizontal="center" vertical="center"/>
      <protection hidden="1"/>
    </xf>
    <xf numFmtId="0" fontId="44" fillId="0" borderId="10" xfId="0" applyFont="1" applyBorder="1" applyProtection="1">
      <alignment vertical="center"/>
      <protection hidden="1"/>
    </xf>
    <xf numFmtId="0" fontId="44" fillId="0" borderId="11" xfId="0" applyFont="1" applyBorder="1" applyAlignment="1" applyProtection="1">
      <alignment horizontal="center" vertical="center"/>
      <protection hidden="1"/>
    </xf>
    <xf numFmtId="0" fontId="44" fillId="0" borderId="11" xfId="0" applyFont="1" applyBorder="1" applyProtection="1">
      <alignment vertical="center"/>
      <protection hidden="1"/>
    </xf>
    <xf numFmtId="176" fontId="44" fillId="0" borderId="11" xfId="0" applyNumberFormat="1" applyFont="1" applyBorder="1" applyAlignment="1" applyProtection="1">
      <alignment horizontal="center" wrapText="1"/>
      <protection hidden="1"/>
    </xf>
    <xf numFmtId="38" fontId="44" fillId="2" borderId="11" xfId="2" applyFont="1" applyFill="1" applyBorder="1" applyProtection="1">
      <alignment vertical="center"/>
      <protection hidden="1"/>
    </xf>
    <xf numFmtId="0" fontId="45" fillId="0" borderId="11" xfId="0" applyFont="1" applyBorder="1" applyProtection="1">
      <alignment vertical="center"/>
      <protection hidden="1"/>
    </xf>
    <xf numFmtId="38" fontId="68" fillId="2" borderId="11" xfId="2" applyFont="1" applyFill="1" applyBorder="1" applyAlignment="1" applyProtection="1">
      <alignment horizontal="center" vertical="center"/>
      <protection hidden="1"/>
    </xf>
    <xf numFmtId="38" fontId="69" fillId="0" borderId="11" xfId="2" applyFont="1" applyFill="1" applyBorder="1" applyAlignment="1" applyProtection="1">
      <alignment horizontal="center" vertical="center"/>
      <protection hidden="1"/>
    </xf>
    <xf numFmtId="38" fontId="55" fillId="2" borderId="20" xfId="2" applyFont="1" applyFill="1" applyBorder="1" applyAlignment="1" applyProtection="1">
      <alignment horizontal="center" vertical="center" wrapText="1"/>
      <protection hidden="1"/>
    </xf>
    <xf numFmtId="38" fontId="55" fillId="2" borderId="26" xfId="2" applyFont="1" applyFill="1" applyBorder="1" applyAlignment="1" applyProtection="1">
      <alignment horizontal="center" vertical="center" wrapText="1"/>
      <protection hidden="1"/>
    </xf>
    <xf numFmtId="38" fontId="55" fillId="2" borderId="21" xfId="2" applyFont="1" applyFill="1" applyBorder="1" applyAlignment="1" applyProtection="1">
      <alignment horizontal="center" vertical="center" wrapText="1"/>
      <protection hidden="1"/>
    </xf>
    <xf numFmtId="38" fontId="55" fillId="2" borderId="52" xfId="2" applyFont="1" applyFill="1" applyBorder="1" applyAlignment="1" applyProtection="1">
      <alignment horizontal="center" vertical="center" wrapText="1"/>
      <protection hidden="1"/>
    </xf>
    <xf numFmtId="38" fontId="55" fillId="2" borderId="46" xfId="2" applyFont="1" applyFill="1" applyBorder="1" applyAlignment="1" applyProtection="1">
      <alignment horizontal="center" vertical="center" wrapText="1"/>
      <protection hidden="1"/>
    </xf>
    <xf numFmtId="38" fontId="55" fillId="2" borderId="47" xfId="2" applyFont="1" applyFill="1" applyBorder="1" applyAlignment="1" applyProtection="1">
      <alignment horizontal="center" vertical="center" wrapText="1"/>
      <protection hidden="1"/>
    </xf>
    <xf numFmtId="0" fontId="53" fillId="2" borderId="56" xfId="0" applyFont="1" applyFill="1" applyBorder="1" applyAlignment="1" applyProtection="1">
      <alignment horizontal="center" vertical="center" wrapText="1"/>
      <protection hidden="1"/>
    </xf>
    <xf numFmtId="0" fontId="53" fillId="2" borderId="41" xfId="0" applyFont="1" applyFill="1" applyBorder="1" applyAlignment="1" applyProtection="1">
      <alignment horizontal="center" vertical="center" wrapText="1"/>
      <protection hidden="1"/>
    </xf>
    <xf numFmtId="0" fontId="53" fillId="2" borderId="42" xfId="0" applyFont="1" applyFill="1" applyBorder="1" applyAlignment="1" applyProtection="1">
      <alignment horizontal="center" vertical="center" wrapText="1"/>
      <protection hidden="1"/>
    </xf>
    <xf numFmtId="0" fontId="54" fillId="2" borderId="44" xfId="0" applyFont="1" applyFill="1" applyBorder="1" applyAlignment="1" applyProtection="1">
      <alignment horizontal="center" vertical="center" wrapText="1"/>
      <protection hidden="1"/>
    </xf>
    <xf numFmtId="0" fontId="54" fillId="2" borderId="12" xfId="0" applyFont="1" applyFill="1" applyBorder="1" applyAlignment="1" applyProtection="1">
      <alignment horizontal="center" vertical="center" wrapText="1"/>
      <protection hidden="1"/>
    </xf>
    <xf numFmtId="0" fontId="54" fillId="2" borderId="43" xfId="0" applyFont="1" applyFill="1" applyBorder="1" applyAlignment="1" applyProtection="1">
      <alignment horizontal="center" vertical="center" wrapText="1"/>
      <protection hidden="1"/>
    </xf>
    <xf numFmtId="3" fontId="53" fillId="2" borderId="44" xfId="0" applyNumberFormat="1" applyFont="1" applyFill="1" applyBorder="1" applyAlignment="1" applyProtection="1">
      <alignment horizontal="center" vertical="center" wrapText="1"/>
      <protection hidden="1"/>
    </xf>
    <xf numFmtId="3" fontId="53" fillId="2" borderId="12" xfId="0" applyNumberFormat="1" applyFont="1" applyFill="1" applyBorder="1" applyAlignment="1" applyProtection="1">
      <alignment horizontal="center" vertical="center" wrapText="1"/>
      <protection hidden="1"/>
    </xf>
    <xf numFmtId="3" fontId="53" fillId="2" borderId="43" xfId="0" applyNumberFormat="1" applyFont="1" applyFill="1" applyBorder="1" applyAlignment="1" applyProtection="1">
      <alignment horizontal="center" vertical="center" wrapText="1"/>
      <protection hidden="1"/>
    </xf>
    <xf numFmtId="38" fontId="53" fillId="2" borderId="12" xfId="2" applyFont="1" applyFill="1" applyBorder="1" applyAlignment="1" applyProtection="1">
      <alignment horizontal="center" vertical="center" wrapText="1"/>
      <protection hidden="1"/>
    </xf>
    <xf numFmtId="38" fontId="53" fillId="2" borderId="43" xfId="2" applyFont="1" applyFill="1" applyBorder="1" applyAlignment="1" applyProtection="1">
      <alignment horizontal="center" vertical="center" wrapText="1"/>
      <protection hidden="1"/>
    </xf>
    <xf numFmtId="38" fontId="53" fillId="2" borderId="44" xfId="2" applyFont="1" applyFill="1" applyBorder="1" applyAlignment="1" applyProtection="1">
      <alignment horizontal="center" vertical="center" wrapText="1"/>
      <protection hidden="1"/>
    </xf>
    <xf numFmtId="38" fontId="63" fillId="2" borderId="43" xfId="0" applyNumberFormat="1" applyFont="1" applyFill="1" applyBorder="1" applyAlignment="1" applyProtection="1">
      <alignment horizontal="right" vertical="center"/>
      <protection hidden="1"/>
    </xf>
    <xf numFmtId="3" fontId="53" fillId="2" borderId="45" xfId="0" applyNumberFormat="1" applyFont="1" applyFill="1" applyBorder="1" applyAlignment="1" applyProtection="1">
      <alignment horizontal="center" vertical="center" wrapText="1"/>
      <protection hidden="1"/>
    </xf>
    <xf numFmtId="3" fontId="53" fillId="2" borderId="31" xfId="0" applyNumberFormat="1" applyFont="1" applyFill="1" applyBorder="1" applyAlignment="1" applyProtection="1">
      <alignment horizontal="center" vertical="center" wrapText="1"/>
      <protection hidden="1"/>
    </xf>
    <xf numFmtId="3" fontId="53" fillId="2" borderId="32" xfId="0" applyNumberFormat="1" applyFont="1" applyFill="1" applyBorder="1" applyAlignment="1" applyProtection="1">
      <alignment horizontal="center" vertical="center" wrapText="1"/>
      <protection hidden="1"/>
    </xf>
  </cellXfs>
  <cellStyles count="5">
    <cellStyle name="パーセント" xfId="1" builtinId="5"/>
    <cellStyle name="桁区切り" xfId="2" builtinId="6"/>
    <cellStyle name="標準" xfId="0" builtinId="0"/>
    <cellStyle name="標準_Sheet1" xfId="3" xr:uid="{00000000-0005-0000-0000-000003000000}"/>
    <cellStyle name="標準_退職金制度診断システム1_0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0</xdr:colOff>
      <xdr:row>6</xdr:row>
      <xdr:rowOff>144780</xdr:rowOff>
    </xdr:from>
    <xdr:to>
      <xdr:col>19</xdr:col>
      <xdr:colOff>464820</xdr:colOff>
      <xdr:row>11</xdr:row>
      <xdr:rowOff>53340</xdr:rowOff>
    </xdr:to>
    <xdr:sp macro="" textlink="">
      <xdr:nvSpPr>
        <xdr:cNvPr id="3" name="四角形吹き出し 3">
          <a:extLst>
            <a:ext uri="{FF2B5EF4-FFF2-40B4-BE49-F238E27FC236}">
              <a16:creationId xmlns:a16="http://schemas.microsoft.com/office/drawing/2014/main" id="{85E606C3-CD8C-A648-B19E-0FE66CDA0DA8}"/>
            </a:ext>
          </a:extLst>
        </xdr:cNvPr>
        <xdr:cNvSpPr/>
      </xdr:nvSpPr>
      <xdr:spPr>
        <a:xfrm>
          <a:off x="7322820" y="998220"/>
          <a:ext cx="355092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485775</xdr:colOff>
      <xdr:row>5</xdr:row>
      <xdr:rowOff>200025</xdr:rowOff>
    </xdr:from>
    <xdr:to>
      <xdr:col>4</xdr:col>
      <xdr:colOff>781050</xdr:colOff>
      <xdr:row>6</xdr:row>
      <xdr:rowOff>209550</xdr:rowOff>
    </xdr:to>
    <xdr:sp macro="" textlink="">
      <xdr:nvSpPr>
        <xdr:cNvPr id="1515" name="AutoShape 2">
          <a:extLst>
            <a:ext uri="{FF2B5EF4-FFF2-40B4-BE49-F238E27FC236}">
              <a16:creationId xmlns:a16="http://schemas.microsoft.com/office/drawing/2014/main" id="{00000000-0008-0000-0100-0000EB050000}"/>
            </a:ext>
          </a:extLst>
        </xdr:cNvPr>
        <xdr:cNvSpPr>
          <a:spLocks noChangeArrowheads="1"/>
        </xdr:cNvSpPr>
      </xdr:nvSpPr>
      <xdr:spPr bwMode="auto">
        <a:xfrm>
          <a:off x="3057525" y="1676400"/>
          <a:ext cx="295275" cy="219075"/>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27</xdr:col>
      <xdr:colOff>47625</xdr:colOff>
      <xdr:row>3</xdr:row>
      <xdr:rowOff>28575</xdr:rowOff>
    </xdr:from>
    <xdr:to>
      <xdr:col>27</xdr:col>
      <xdr:colOff>200025</xdr:colOff>
      <xdr:row>3</xdr:row>
      <xdr:rowOff>190500</xdr:rowOff>
    </xdr:to>
    <xdr:sp macro="" textlink="">
      <xdr:nvSpPr>
        <xdr:cNvPr id="1516" name="AutoShape 15">
          <a:extLst>
            <a:ext uri="{FF2B5EF4-FFF2-40B4-BE49-F238E27FC236}">
              <a16:creationId xmlns:a16="http://schemas.microsoft.com/office/drawing/2014/main" id="{00000000-0008-0000-0100-0000EC050000}"/>
            </a:ext>
          </a:extLst>
        </xdr:cNvPr>
        <xdr:cNvSpPr>
          <a:spLocks noChangeArrowheads="1"/>
        </xdr:cNvSpPr>
      </xdr:nvSpPr>
      <xdr:spPr bwMode="auto">
        <a:xfrm rot="5400000">
          <a:off x="20064412" y="1081088"/>
          <a:ext cx="161925" cy="152400"/>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27</xdr:col>
      <xdr:colOff>47625</xdr:colOff>
      <xdr:row>5</xdr:row>
      <xdr:rowOff>28575</xdr:rowOff>
    </xdr:from>
    <xdr:to>
      <xdr:col>27</xdr:col>
      <xdr:colOff>200025</xdr:colOff>
      <xdr:row>5</xdr:row>
      <xdr:rowOff>190500</xdr:rowOff>
    </xdr:to>
    <xdr:sp macro="" textlink="">
      <xdr:nvSpPr>
        <xdr:cNvPr id="1517" name="AutoShape 15">
          <a:extLst>
            <a:ext uri="{FF2B5EF4-FFF2-40B4-BE49-F238E27FC236}">
              <a16:creationId xmlns:a16="http://schemas.microsoft.com/office/drawing/2014/main" id="{00000000-0008-0000-0100-0000ED050000}"/>
            </a:ext>
          </a:extLst>
        </xdr:cNvPr>
        <xdr:cNvSpPr>
          <a:spLocks noChangeArrowheads="1"/>
        </xdr:cNvSpPr>
      </xdr:nvSpPr>
      <xdr:spPr bwMode="auto">
        <a:xfrm rot="5400000">
          <a:off x="20064412" y="1509713"/>
          <a:ext cx="161925" cy="152400"/>
        </a:xfrm>
        <a:prstGeom prst="downArrow">
          <a:avLst>
            <a:gd name="adj1" fmla="val 50000"/>
            <a:gd name="adj2" fmla="val 25000"/>
          </a:avLst>
        </a:prstGeom>
        <a:solidFill>
          <a:srgbClr val="0000FF"/>
        </a:solidFill>
        <a:ln w="9525">
          <a:solidFill>
            <a:srgbClr val="4F81BD"/>
          </a:solidFill>
          <a:miter lim="800000"/>
          <a:headEnd/>
          <a:tailEnd/>
        </a:ln>
      </xdr:spPr>
    </xdr:sp>
    <xdr:clientData/>
  </xdr:twoCellAnchor>
  <xdr:twoCellAnchor>
    <xdr:from>
      <xdr:col>29</xdr:col>
      <xdr:colOff>838200</xdr:colOff>
      <xdr:row>2</xdr:row>
      <xdr:rowOff>219075</xdr:rowOff>
    </xdr:from>
    <xdr:to>
      <xdr:col>34</xdr:col>
      <xdr:colOff>819150</xdr:colOff>
      <xdr:row>7</xdr:row>
      <xdr:rowOff>28575</xdr:rowOff>
    </xdr:to>
    <xdr:grpSp>
      <xdr:nvGrpSpPr>
        <xdr:cNvPr id="1518" name="グループ化 1">
          <a:extLst>
            <a:ext uri="{FF2B5EF4-FFF2-40B4-BE49-F238E27FC236}">
              <a16:creationId xmlns:a16="http://schemas.microsoft.com/office/drawing/2014/main" id="{00000000-0008-0000-0100-0000EE050000}"/>
            </a:ext>
          </a:extLst>
        </xdr:cNvPr>
        <xdr:cNvGrpSpPr>
          <a:grpSpLocks/>
        </xdr:cNvGrpSpPr>
      </xdr:nvGrpSpPr>
      <xdr:grpSpPr bwMode="auto">
        <a:xfrm>
          <a:off x="19918680" y="965835"/>
          <a:ext cx="3714750" cy="952500"/>
          <a:chOff x="22107525" y="971550"/>
          <a:chExt cx="4048125" cy="971550"/>
        </a:xfrm>
      </xdr:grpSpPr>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22269450" y="971550"/>
            <a:ext cx="3886200" cy="7810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u="none">
                <a:solidFill>
                  <a:srgbClr val="0000CC"/>
                </a:solidFill>
                <a:latin typeface="+mn-ea"/>
                <a:ea typeface="+mn-ea"/>
              </a:rPr>
              <a:t>■</a:t>
            </a:r>
            <a:r>
              <a:rPr kumimoji="1" lang="ja-JP" altLang="en-US" sz="1050" u="sng">
                <a:solidFill>
                  <a:srgbClr val="0000CC"/>
                </a:solidFill>
                <a:latin typeface="+mn-ea"/>
                <a:ea typeface="+mn-ea"/>
              </a:rPr>
              <a:t>全員が「１号俸」アップします</a:t>
            </a:r>
            <a:r>
              <a:rPr kumimoji="1" lang="ja-JP" altLang="ja-JP" sz="1100" u="sng" baseline="0">
                <a:solidFill>
                  <a:srgbClr val="FF0000"/>
                </a:solidFill>
                <a:effectLst/>
                <a:latin typeface="+mn-lt"/>
                <a:ea typeface="+mn-ea"/>
                <a:cs typeface="+mn-cs"/>
              </a:rPr>
              <a:t>（ただし、</a:t>
            </a:r>
            <a:r>
              <a:rPr kumimoji="1" lang="en-US" altLang="ja-JP" sz="1100" u="sng" baseline="0">
                <a:solidFill>
                  <a:srgbClr val="FF0000"/>
                </a:solidFill>
                <a:effectLst/>
                <a:latin typeface="+mn-lt"/>
                <a:ea typeface="+mn-ea"/>
                <a:cs typeface="+mn-cs"/>
              </a:rPr>
              <a:t>60</a:t>
            </a:r>
            <a:r>
              <a:rPr kumimoji="1" lang="ja-JP" altLang="ja-JP" sz="1100" u="sng" baseline="0">
                <a:solidFill>
                  <a:srgbClr val="FF0000"/>
                </a:solidFill>
                <a:effectLst/>
                <a:latin typeface="+mn-lt"/>
                <a:ea typeface="+mn-ea"/>
                <a:cs typeface="+mn-cs"/>
              </a:rPr>
              <a:t>歳以降は「ゼロ号俸」）</a:t>
            </a:r>
            <a:r>
              <a:rPr kumimoji="1" lang="ja-JP" altLang="en-US" sz="1050" u="sng">
                <a:solidFill>
                  <a:srgbClr val="0000CC"/>
                </a:solidFill>
                <a:latin typeface="+mn-ea"/>
                <a:ea typeface="+mn-ea"/>
              </a:rPr>
              <a:t>！</a:t>
            </a:r>
            <a:endParaRPr kumimoji="1" lang="en-US" altLang="ja-JP" sz="1050" u="sng">
              <a:solidFill>
                <a:srgbClr val="0000CC"/>
              </a:solidFill>
              <a:latin typeface="+mn-ea"/>
              <a:ea typeface="+mn-ea"/>
            </a:endParaRPr>
          </a:p>
          <a:p>
            <a:pPr algn="l">
              <a:lnSpc>
                <a:spcPts val="1200"/>
              </a:lnSpc>
            </a:pPr>
            <a:r>
              <a:rPr kumimoji="1" lang="ja-JP" altLang="en-US" sz="1000">
                <a:solidFill>
                  <a:srgbClr val="0000CC"/>
                </a:solidFill>
                <a:latin typeface="+mn-ea"/>
                <a:ea typeface="+mn-ea"/>
              </a:rPr>
              <a:t>　　　　　■特別昇給（昇号）させるときは「１」を</a:t>
            </a:r>
            <a:endParaRPr kumimoji="1" lang="en-US" altLang="ja-JP" sz="1000">
              <a:solidFill>
                <a:srgbClr val="0000CC"/>
              </a:solidFill>
              <a:latin typeface="+mn-ea"/>
              <a:ea typeface="+mn-ea"/>
            </a:endParaRPr>
          </a:p>
          <a:p>
            <a:pPr algn="l">
              <a:lnSpc>
                <a:spcPts val="1200"/>
              </a:lnSpc>
            </a:pPr>
            <a:r>
              <a:rPr kumimoji="1" lang="ja-JP" altLang="en-US" sz="1000">
                <a:solidFill>
                  <a:srgbClr val="0000CC"/>
                </a:solidFill>
                <a:latin typeface="+mn-ea"/>
                <a:ea typeface="+mn-ea"/>
              </a:rPr>
              <a:t>　　　　　</a:t>
            </a:r>
            <a:r>
              <a:rPr kumimoji="1" lang="ja-JP" altLang="en-US" sz="1000">
                <a:solidFill>
                  <a:srgbClr val="FF0000"/>
                </a:solidFill>
                <a:latin typeface="+mn-ea"/>
                <a:ea typeface="+mn-ea"/>
              </a:rPr>
              <a:t>　「昇号停止」のときは「</a:t>
            </a:r>
            <a:r>
              <a:rPr kumimoji="1" lang="en-US" altLang="ja-JP" sz="1000">
                <a:solidFill>
                  <a:srgbClr val="FF0000"/>
                </a:solidFill>
                <a:latin typeface="+mn-ea"/>
                <a:ea typeface="+mn-ea"/>
              </a:rPr>
              <a:t>-</a:t>
            </a:r>
            <a:r>
              <a:rPr kumimoji="1" lang="ja-JP" altLang="en-US" sz="1000">
                <a:solidFill>
                  <a:srgbClr val="FF0000"/>
                </a:solidFill>
                <a:latin typeface="+mn-ea"/>
                <a:ea typeface="+mn-ea"/>
              </a:rPr>
              <a:t>１」を入力します。</a:t>
            </a:r>
            <a:endParaRPr kumimoji="1" lang="en-US" altLang="ja-JP" sz="1000">
              <a:solidFill>
                <a:srgbClr val="FF0000"/>
              </a:solidFill>
              <a:latin typeface="+mn-ea"/>
              <a:ea typeface="+mn-ea"/>
            </a:endParaRPr>
          </a:p>
          <a:p>
            <a:pPr algn="l">
              <a:lnSpc>
                <a:spcPts val="1100"/>
              </a:lnSpc>
            </a:pPr>
            <a:r>
              <a:rPr kumimoji="1" lang="ja-JP" altLang="en-US" sz="900" u="none">
                <a:solidFill>
                  <a:srgbClr val="0000CC"/>
                </a:solidFill>
                <a:latin typeface="+mn-ea"/>
                <a:ea typeface="+mn-ea"/>
              </a:rPr>
              <a:t>■</a:t>
            </a:r>
            <a:r>
              <a:rPr kumimoji="1" lang="ja-JP" altLang="en-US" sz="900" u="sng">
                <a:solidFill>
                  <a:srgbClr val="0000CC"/>
                </a:solidFill>
                <a:latin typeface="+mn-ea"/>
                <a:ea typeface="+mn-ea"/>
              </a:rPr>
              <a:t>なお、特別昇給、昇給停止は多用しない方がよいと考えます！</a:t>
            </a:r>
            <a:endParaRPr kumimoji="1" lang="en-US" altLang="ja-JP" sz="900" u="sng">
              <a:solidFill>
                <a:srgbClr val="0000CC"/>
              </a:solidFill>
              <a:latin typeface="+mn-ea"/>
              <a:ea typeface="+mn-ea"/>
            </a:endParaRPr>
          </a:p>
          <a:p>
            <a:pPr algn="l"/>
            <a:r>
              <a:rPr kumimoji="1" lang="ja-JP" altLang="en-US" sz="1000">
                <a:solidFill>
                  <a:srgbClr val="0000CC"/>
                </a:solidFill>
                <a:latin typeface="+mn-ea"/>
                <a:ea typeface="+mn-ea"/>
              </a:rPr>
              <a:t>　</a:t>
            </a:r>
            <a:endParaRPr kumimoji="1" lang="en-US" altLang="ja-JP" sz="1000">
              <a:solidFill>
                <a:srgbClr val="0000CC"/>
              </a:solidFill>
              <a:latin typeface="+mn-ea"/>
              <a:ea typeface="+mn-ea"/>
            </a:endParaRPr>
          </a:p>
        </xdr:txBody>
      </xdr:sp>
      <xdr:sp macro="" textlink="">
        <xdr:nvSpPr>
          <xdr:cNvPr id="1535" name="AutoShape 1">
            <a:extLst>
              <a:ext uri="{FF2B5EF4-FFF2-40B4-BE49-F238E27FC236}">
                <a16:creationId xmlns:a16="http://schemas.microsoft.com/office/drawing/2014/main" id="{00000000-0008-0000-0100-0000FF050000}"/>
              </a:ext>
            </a:extLst>
          </xdr:cNvPr>
          <xdr:cNvSpPr>
            <a:spLocks noChangeArrowheads="1"/>
          </xdr:cNvSpPr>
        </xdr:nvSpPr>
        <xdr:spPr bwMode="auto">
          <a:xfrm rot="10800000" flipH="1" flipV="1">
            <a:off x="22802850" y="1752600"/>
            <a:ext cx="238125" cy="190500"/>
          </a:xfrm>
          <a:prstGeom prst="downArrow">
            <a:avLst>
              <a:gd name="adj1" fmla="val 50000"/>
              <a:gd name="adj2" fmla="val 25000"/>
            </a:avLst>
          </a:prstGeom>
          <a:solidFill>
            <a:srgbClr val="FFC000"/>
          </a:solidFill>
          <a:ln w="9525">
            <a:solidFill>
              <a:srgbClr val="FF0000"/>
            </a:solidFill>
            <a:miter lim="800000"/>
            <a:headEnd/>
            <a:tailEnd/>
          </a:ln>
        </xdr:spPr>
      </xdr:sp>
      <xdr:sp macro="" textlink="">
        <xdr:nvSpPr>
          <xdr:cNvPr id="1536" name="AutoShape 1">
            <a:extLst>
              <a:ext uri="{FF2B5EF4-FFF2-40B4-BE49-F238E27FC236}">
                <a16:creationId xmlns:a16="http://schemas.microsoft.com/office/drawing/2014/main" id="{00000000-0008-0000-0100-000000060000}"/>
              </a:ext>
            </a:extLst>
          </xdr:cNvPr>
          <xdr:cNvSpPr>
            <a:spLocks noChangeArrowheads="1"/>
          </xdr:cNvSpPr>
        </xdr:nvSpPr>
        <xdr:spPr bwMode="auto">
          <a:xfrm rot="-5400000" flipH="1" flipV="1">
            <a:off x="22074187" y="1119188"/>
            <a:ext cx="238125" cy="171450"/>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58</xdr:col>
      <xdr:colOff>533400</xdr:colOff>
      <xdr:row>2</xdr:row>
      <xdr:rowOff>171450</xdr:rowOff>
    </xdr:from>
    <xdr:to>
      <xdr:col>59</xdr:col>
      <xdr:colOff>9525</xdr:colOff>
      <xdr:row>3</xdr:row>
      <xdr:rowOff>76200</xdr:rowOff>
    </xdr:to>
    <xdr:sp macro="" textlink="">
      <xdr:nvSpPr>
        <xdr:cNvPr id="1519" name="AutoShape 1">
          <a:extLst>
            <a:ext uri="{FF2B5EF4-FFF2-40B4-BE49-F238E27FC236}">
              <a16:creationId xmlns:a16="http://schemas.microsoft.com/office/drawing/2014/main" id="{00000000-0008-0000-0100-0000EF050000}"/>
            </a:ext>
          </a:extLst>
        </xdr:cNvPr>
        <xdr:cNvSpPr>
          <a:spLocks noChangeArrowheads="1"/>
        </xdr:cNvSpPr>
      </xdr:nvSpPr>
      <xdr:spPr bwMode="auto">
        <a:xfrm rot="10800000" flipH="1" flipV="1">
          <a:off x="47024925" y="923925"/>
          <a:ext cx="276225" cy="200025"/>
        </a:xfrm>
        <a:prstGeom prst="downArrow">
          <a:avLst>
            <a:gd name="adj1" fmla="val 50000"/>
            <a:gd name="adj2" fmla="val 25000"/>
          </a:avLst>
        </a:prstGeom>
        <a:solidFill>
          <a:srgbClr val="FFC000"/>
        </a:solidFill>
        <a:ln w="9525">
          <a:solidFill>
            <a:srgbClr val="FF0000"/>
          </a:solidFill>
          <a:miter lim="800000"/>
          <a:headEnd/>
          <a:tailEnd/>
        </a:ln>
      </xdr:spPr>
    </xdr:sp>
    <xdr:clientData/>
  </xdr:twoCellAnchor>
  <xdr:twoCellAnchor>
    <xdr:from>
      <xdr:col>51</xdr:col>
      <xdr:colOff>219075</xdr:colOff>
      <xdr:row>3</xdr:row>
      <xdr:rowOff>38100</xdr:rowOff>
    </xdr:from>
    <xdr:to>
      <xdr:col>51</xdr:col>
      <xdr:colOff>466725</xdr:colOff>
      <xdr:row>7</xdr:row>
      <xdr:rowOff>76200</xdr:rowOff>
    </xdr:to>
    <xdr:sp macro="" textlink="">
      <xdr:nvSpPr>
        <xdr:cNvPr id="1520" name="AutoShape 1">
          <a:extLst>
            <a:ext uri="{FF2B5EF4-FFF2-40B4-BE49-F238E27FC236}">
              <a16:creationId xmlns:a16="http://schemas.microsoft.com/office/drawing/2014/main" id="{00000000-0008-0000-0100-0000F0050000}"/>
            </a:ext>
          </a:extLst>
        </xdr:cNvPr>
        <xdr:cNvSpPr>
          <a:spLocks noChangeArrowheads="1"/>
        </xdr:cNvSpPr>
      </xdr:nvSpPr>
      <xdr:spPr bwMode="auto">
        <a:xfrm rot="-9682376" flipH="1" flipV="1">
          <a:off x="40319325" y="1085850"/>
          <a:ext cx="247650" cy="904875"/>
        </a:xfrm>
        <a:prstGeom prst="downArrow">
          <a:avLst>
            <a:gd name="adj1" fmla="val 50000"/>
            <a:gd name="adj2" fmla="val 24562"/>
          </a:avLst>
        </a:prstGeom>
        <a:solidFill>
          <a:srgbClr val="FFC000"/>
        </a:solidFill>
        <a:ln w="9525">
          <a:solidFill>
            <a:srgbClr val="FF0000"/>
          </a:solidFill>
          <a:miter lim="800000"/>
          <a:headEnd/>
          <a:tailEnd/>
        </a:ln>
      </xdr:spPr>
    </xdr:sp>
    <xdr:clientData/>
  </xdr:twoCellAnchor>
  <xdr:twoCellAnchor>
    <xdr:from>
      <xdr:col>51</xdr:col>
      <xdr:colOff>364632</xdr:colOff>
      <xdr:row>1</xdr:row>
      <xdr:rowOff>104775</xdr:rowOff>
    </xdr:from>
    <xdr:to>
      <xdr:col>54</xdr:col>
      <xdr:colOff>381005</xdr:colOff>
      <xdr:row>3</xdr:row>
      <xdr:rowOff>142873</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37369257" y="190500"/>
          <a:ext cx="2359523" cy="62864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108000" tIns="36000" rIns="72000" bIns="36000" rtlCol="0" anchor="t"/>
        <a:lstStyle/>
        <a:p>
          <a:pPr algn="l">
            <a:lnSpc>
              <a:spcPts val="1300"/>
            </a:lnSpc>
          </a:pPr>
          <a:r>
            <a:rPr kumimoji="1" lang="ja-JP" altLang="en-US" sz="1050" u="none">
              <a:solidFill>
                <a:srgbClr val="0000CC"/>
              </a:solidFill>
              <a:latin typeface="+mn-ea"/>
              <a:ea typeface="+mn-ea"/>
            </a:rPr>
            <a:t>■ グレード級変更者は、新しいグレード級の直近上位の給与額（号俸）に格付けされます。</a:t>
          </a:r>
          <a:endParaRPr kumimoji="1" lang="en-US" altLang="ja-JP" sz="1050" u="none">
            <a:solidFill>
              <a:srgbClr val="0000CC"/>
            </a:solidFill>
            <a:latin typeface="+mn-ea"/>
            <a:ea typeface="+mn-ea"/>
          </a:endParaRPr>
        </a:p>
      </xdr:txBody>
    </xdr:sp>
    <xdr:clientData/>
  </xdr:twoCellAnchor>
  <xdr:twoCellAnchor>
    <xdr:from>
      <xdr:col>27</xdr:col>
      <xdr:colOff>28575</xdr:colOff>
      <xdr:row>4</xdr:row>
      <xdr:rowOff>276225</xdr:rowOff>
    </xdr:from>
    <xdr:to>
      <xdr:col>27</xdr:col>
      <xdr:colOff>200025</xdr:colOff>
      <xdr:row>6</xdr:row>
      <xdr:rowOff>19050</xdr:rowOff>
    </xdr:to>
    <xdr:sp macro="" textlink="">
      <xdr:nvSpPr>
        <xdr:cNvPr id="1522" name="AutoShape 1">
          <a:extLst>
            <a:ext uri="{FF2B5EF4-FFF2-40B4-BE49-F238E27FC236}">
              <a16:creationId xmlns:a16="http://schemas.microsoft.com/office/drawing/2014/main" id="{00000000-0008-0000-0100-0000F2050000}"/>
            </a:ext>
          </a:extLst>
        </xdr:cNvPr>
        <xdr:cNvSpPr>
          <a:spLocks noChangeArrowheads="1"/>
        </xdr:cNvSpPr>
      </xdr:nvSpPr>
      <xdr:spPr bwMode="auto">
        <a:xfrm rot="-5400000" flipH="1" flipV="1">
          <a:off x="20021550" y="1504950"/>
          <a:ext cx="228600" cy="171450"/>
        </a:xfrm>
        <a:prstGeom prst="downArrow">
          <a:avLst>
            <a:gd name="adj1" fmla="val 50000"/>
            <a:gd name="adj2" fmla="val 25000"/>
          </a:avLst>
        </a:prstGeom>
        <a:solidFill>
          <a:srgbClr val="FFC000"/>
        </a:solidFill>
        <a:ln w="9525">
          <a:solidFill>
            <a:srgbClr val="FF0000"/>
          </a:solidFill>
          <a:miter lim="800000"/>
          <a:headEnd/>
          <a:tailEnd/>
        </a:ln>
      </xdr:spPr>
    </xdr:sp>
    <xdr:clientData/>
  </xdr:twoCellAnchor>
  <xdr:twoCellAnchor>
    <xdr:from>
      <xdr:col>27</xdr:col>
      <xdr:colOff>28575</xdr:colOff>
      <xdr:row>4</xdr:row>
      <xdr:rowOff>276225</xdr:rowOff>
    </xdr:from>
    <xdr:to>
      <xdr:col>27</xdr:col>
      <xdr:colOff>200025</xdr:colOff>
      <xdr:row>6</xdr:row>
      <xdr:rowOff>19050</xdr:rowOff>
    </xdr:to>
    <xdr:sp macro="" textlink="">
      <xdr:nvSpPr>
        <xdr:cNvPr id="1523" name="AutoShape 1">
          <a:extLst>
            <a:ext uri="{FF2B5EF4-FFF2-40B4-BE49-F238E27FC236}">
              <a16:creationId xmlns:a16="http://schemas.microsoft.com/office/drawing/2014/main" id="{00000000-0008-0000-0100-0000F3050000}"/>
            </a:ext>
          </a:extLst>
        </xdr:cNvPr>
        <xdr:cNvSpPr>
          <a:spLocks noChangeArrowheads="1"/>
        </xdr:cNvSpPr>
      </xdr:nvSpPr>
      <xdr:spPr bwMode="auto">
        <a:xfrm rot="-5400000" flipH="1" flipV="1">
          <a:off x="20021550" y="1504950"/>
          <a:ext cx="228600" cy="171450"/>
        </a:xfrm>
        <a:prstGeom prst="downArrow">
          <a:avLst>
            <a:gd name="adj1" fmla="val 50000"/>
            <a:gd name="adj2" fmla="val 25000"/>
          </a:avLst>
        </a:prstGeom>
        <a:solidFill>
          <a:srgbClr val="FFC000"/>
        </a:solidFill>
        <a:ln w="9525">
          <a:solidFill>
            <a:srgbClr val="FF0000"/>
          </a:solidFill>
          <a:miter lim="800000"/>
          <a:headEnd/>
          <a:tailEnd/>
        </a:ln>
      </xdr:spPr>
    </xdr:sp>
    <xdr:clientData/>
  </xdr:twoCellAnchor>
  <xdr:twoCellAnchor>
    <xdr:from>
      <xdr:col>27</xdr:col>
      <xdr:colOff>28575</xdr:colOff>
      <xdr:row>3</xdr:row>
      <xdr:rowOff>38100</xdr:rowOff>
    </xdr:from>
    <xdr:to>
      <xdr:col>27</xdr:col>
      <xdr:colOff>200025</xdr:colOff>
      <xdr:row>3</xdr:row>
      <xdr:rowOff>276225</xdr:rowOff>
    </xdr:to>
    <xdr:sp macro="" textlink="">
      <xdr:nvSpPr>
        <xdr:cNvPr id="1524" name="AutoShape 1">
          <a:extLst>
            <a:ext uri="{FF2B5EF4-FFF2-40B4-BE49-F238E27FC236}">
              <a16:creationId xmlns:a16="http://schemas.microsoft.com/office/drawing/2014/main" id="{00000000-0008-0000-0100-0000F4050000}"/>
            </a:ext>
          </a:extLst>
        </xdr:cNvPr>
        <xdr:cNvSpPr>
          <a:spLocks noChangeArrowheads="1"/>
        </xdr:cNvSpPr>
      </xdr:nvSpPr>
      <xdr:spPr bwMode="auto">
        <a:xfrm rot="-5400000" flipH="1" flipV="1">
          <a:off x="20045362" y="1090613"/>
          <a:ext cx="180975" cy="171450"/>
        </a:xfrm>
        <a:prstGeom prst="downArrow">
          <a:avLst>
            <a:gd name="adj1" fmla="val 50000"/>
            <a:gd name="adj2" fmla="val 25000"/>
          </a:avLst>
        </a:prstGeom>
        <a:solidFill>
          <a:srgbClr val="FFC000"/>
        </a:solidFill>
        <a:ln w="9525">
          <a:solidFill>
            <a:srgbClr val="FF0000"/>
          </a:solidFill>
          <a:miter lim="800000"/>
          <a:headEnd/>
          <a:tailEnd/>
        </a:ln>
      </xdr:spPr>
    </xdr:sp>
    <xdr:clientData/>
  </xdr:twoCellAnchor>
  <xdr:twoCellAnchor>
    <xdr:from>
      <xdr:col>37</xdr:col>
      <xdr:colOff>571500</xdr:colOff>
      <xdr:row>0</xdr:row>
      <xdr:rowOff>95250</xdr:rowOff>
    </xdr:from>
    <xdr:to>
      <xdr:col>41</xdr:col>
      <xdr:colOff>495300</xdr:colOff>
      <xdr:row>7</xdr:row>
      <xdr:rowOff>76200</xdr:rowOff>
    </xdr:to>
    <xdr:grpSp>
      <xdr:nvGrpSpPr>
        <xdr:cNvPr id="1525" name="グループ化 3">
          <a:extLst>
            <a:ext uri="{FF2B5EF4-FFF2-40B4-BE49-F238E27FC236}">
              <a16:creationId xmlns:a16="http://schemas.microsoft.com/office/drawing/2014/main" id="{00000000-0008-0000-0100-0000F5050000}"/>
            </a:ext>
          </a:extLst>
        </xdr:cNvPr>
        <xdr:cNvGrpSpPr>
          <a:grpSpLocks/>
        </xdr:cNvGrpSpPr>
      </xdr:nvGrpSpPr>
      <xdr:grpSpPr bwMode="auto">
        <a:xfrm>
          <a:off x="26342340" y="95250"/>
          <a:ext cx="3078480" cy="1870710"/>
          <a:chOff x="29203650" y="95250"/>
          <a:chExt cx="3429000" cy="1891051"/>
        </a:xfrm>
      </xdr:grpSpPr>
      <xdr:sp macro="" textlink="">
        <xdr:nvSpPr>
          <xdr:cNvPr id="1532" name="AutoShape 1">
            <a:extLst>
              <a:ext uri="{FF2B5EF4-FFF2-40B4-BE49-F238E27FC236}">
                <a16:creationId xmlns:a16="http://schemas.microsoft.com/office/drawing/2014/main" id="{00000000-0008-0000-0100-0000FC050000}"/>
              </a:ext>
            </a:extLst>
          </xdr:cNvPr>
          <xdr:cNvSpPr>
            <a:spLocks noChangeArrowheads="1"/>
          </xdr:cNvSpPr>
        </xdr:nvSpPr>
        <xdr:spPr bwMode="auto">
          <a:xfrm rot="-10080000" flipH="1" flipV="1">
            <a:off x="30580788" y="678568"/>
            <a:ext cx="180000" cy="1307733"/>
          </a:xfrm>
          <a:prstGeom prst="downArrow">
            <a:avLst>
              <a:gd name="adj1" fmla="val 50000"/>
              <a:gd name="adj2" fmla="val 24991"/>
            </a:avLst>
          </a:prstGeom>
          <a:solidFill>
            <a:srgbClr val="FFC000"/>
          </a:solidFill>
          <a:ln w="9525">
            <a:solidFill>
              <a:srgbClr val="FF0000"/>
            </a:solidFill>
            <a:miter lim="800000"/>
            <a:headEnd/>
            <a:tailEnd/>
          </a:ln>
        </xdr:spPr>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29203650" y="95250"/>
            <a:ext cx="3429000" cy="66519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108000" tIns="36000" rIns="72000" bIns="72000" rtlCol="0" anchor="t"/>
          <a:lstStyle/>
          <a:p>
            <a:r>
              <a:rPr kumimoji="1" lang="ja-JP" altLang="ja-JP" sz="1100">
                <a:solidFill>
                  <a:srgbClr val="0000CC"/>
                </a:solidFill>
                <a:effectLst/>
                <a:latin typeface="+mn-lt"/>
                <a:ea typeface="+mn-ea"/>
                <a:cs typeface="+mn-cs"/>
              </a:rPr>
              <a:t>■グレード昇級（降給）者および昇格（降格）者の新しい</a:t>
            </a:r>
            <a:endParaRPr lang="ja-JP" altLang="ja-JP">
              <a:solidFill>
                <a:srgbClr val="0000CC"/>
              </a:solidFill>
              <a:effectLst/>
            </a:endParaRPr>
          </a:p>
          <a:p>
            <a:r>
              <a:rPr kumimoji="1" lang="ja-JP" altLang="ja-JP" sz="1100">
                <a:solidFill>
                  <a:srgbClr val="0000CC"/>
                </a:solidFill>
                <a:effectLst/>
                <a:latin typeface="+mn-lt"/>
                <a:ea typeface="+mn-ea"/>
                <a:cs typeface="+mn-cs"/>
              </a:rPr>
              <a:t>　　資格を手入力します</a:t>
            </a:r>
            <a:r>
              <a:rPr kumimoji="1" lang="ja-JP" altLang="ja-JP" sz="1100">
                <a:solidFill>
                  <a:srgbClr val="FF0000"/>
                </a:solidFill>
                <a:effectLst/>
                <a:latin typeface="+mn-lt"/>
                <a:ea typeface="+mn-ea"/>
                <a:cs typeface="+mn-cs"/>
              </a:rPr>
              <a:t>（変更者のみ入力）。</a:t>
            </a:r>
            <a:endParaRPr lang="ja-JP" altLang="ja-JP">
              <a:solidFill>
                <a:srgbClr val="FF0000"/>
              </a:solidFill>
              <a:effectLst/>
            </a:endParaRPr>
          </a:p>
          <a:p>
            <a:r>
              <a:rPr kumimoji="1" lang="ja-JP" altLang="ja-JP" sz="1100">
                <a:solidFill>
                  <a:srgbClr val="0000CC"/>
                </a:solidFill>
                <a:effectLst/>
                <a:latin typeface="+mn-lt"/>
                <a:ea typeface="+mn-ea"/>
                <a:cs typeface="+mn-cs"/>
              </a:rPr>
              <a:t>　　半角で入力してください。</a:t>
            </a:r>
            <a:endParaRPr lang="ja-JP" altLang="ja-JP">
              <a:solidFill>
                <a:srgbClr val="0000CC"/>
              </a:solidFill>
              <a:effectLst/>
            </a:endParaRPr>
          </a:p>
        </xdr:txBody>
      </xdr:sp>
    </xdr:grpSp>
    <xdr:clientData/>
  </xdr:twoCellAnchor>
  <xdr:twoCellAnchor>
    <xdr:from>
      <xdr:col>39</xdr:col>
      <xdr:colOff>676275</xdr:colOff>
      <xdr:row>0</xdr:row>
      <xdr:rowOff>76200</xdr:rowOff>
    </xdr:from>
    <xdr:to>
      <xdr:col>49</xdr:col>
      <xdr:colOff>238125</xdr:colOff>
      <xdr:row>4</xdr:row>
      <xdr:rowOff>123825</xdr:rowOff>
    </xdr:to>
    <xdr:grpSp>
      <xdr:nvGrpSpPr>
        <xdr:cNvPr id="1526" name="グループ化 5">
          <a:extLst>
            <a:ext uri="{FF2B5EF4-FFF2-40B4-BE49-F238E27FC236}">
              <a16:creationId xmlns:a16="http://schemas.microsoft.com/office/drawing/2014/main" id="{00000000-0008-0000-0100-0000F6050000}"/>
            </a:ext>
          </a:extLst>
        </xdr:cNvPr>
        <xdr:cNvGrpSpPr>
          <a:grpSpLocks/>
        </xdr:cNvGrpSpPr>
      </xdr:nvGrpSpPr>
      <xdr:grpSpPr bwMode="auto">
        <a:xfrm>
          <a:off x="27971115" y="76200"/>
          <a:ext cx="6945630" cy="1297305"/>
          <a:chOff x="31860982" y="57150"/>
          <a:chExt cx="7772543" cy="1318297"/>
        </a:xfrm>
      </xdr:grpSpPr>
      <xdr:sp macro="" textlink="">
        <xdr:nvSpPr>
          <xdr:cNvPr id="1530" name="AutoShape 1">
            <a:extLst>
              <a:ext uri="{FF2B5EF4-FFF2-40B4-BE49-F238E27FC236}">
                <a16:creationId xmlns:a16="http://schemas.microsoft.com/office/drawing/2014/main" id="{00000000-0008-0000-0100-0000FA050000}"/>
              </a:ext>
            </a:extLst>
          </xdr:cNvPr>
          <xdr:cNvSpPr>
            <a:spLocks noChangeArrowheads="1"/>
          </xdr:cNvSpPr>
        </xdr:nvSpPr>
        <xdr:spPr bwMode="auto">
          <a:xfrm rot="-7440000" flipH="1" flipV="1">
            <a:off x="32950333" y="106096"/>
            <a:ext cx="180000" cy="2358701"/>
          </a:xfrm>
          <a:prstGeom prst="downArrow">
            <a:avLst>
              <a:gd name="adj1" fmla="val 50000"/>
              <a:gd name="adj2" fmla="val 25176"/>
            </a:avLst>
          </a:prstGeom>
          <a:solidFill>
            <a:srgbClr val="FFC000"/>
          </a:solidFill>
          <a:ln w="9525">
            <a:solidFill>
              <a:srgbClr val="FF0000"/>
            </a:solidFill>
            <a:miter lim="800000"/>
            <a:headEnd/>
            <a:tailEnd/>
          </a:ln>
        </xdr:spPr>
      </xdr:sp>
      <xdr:sp macro="" textlink="">
        <xdr:nvSpPr>
          <xdr:cNvPr id="28" name="正方形/長方形 27">
            <a:extLst>
              <a:ext uri="{FF2B5EF4-FFF2-40B4-BE49-F238E27FC236}">
                <a16:creationId xmlns:a16="http://schemas.microsoft.com/office/drawing/2014/main" id="{00000000-0008-0000-0100-00001C000000}"/>
              </a:ext>
            </a:extLst>
          </xdr:cNvPr>
          <xdr:cNvSpPr/>
        </xdr:nvSpPr>
        <xdr:spPr bwMode="auto">
          <a:xfrm>
            <a:off x="34004146" y="57150"/>
            <a:ext cx="5629379" cy="1079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pPr algn="l">
              <a:lnSpc>
                <a:spcPts val="1100"/>
              </a:lnSpc>
            </a:pPr>
            <a:r>
              <a:rPr kumimoji="1" lang="ja-JP" altLang="en-US" sz="1050" u="none">
                <a:solidFill>
                  <a:srgbClr val="0000CC"/>
                </a:solidFill>
                <a:latin typeface="+mn-ea"/>
                <a:ea typeface="+mn-ea"/>
              </a:rPr>
              <a:t>■</a:t>
            </a:r>
            <a:r>
              <a:rPr kumimoji="1" lang="ja-JP" altLang="en-US" sz="1050" u="sng">
                <a:solidFill>
                  <a:srgbClr val="0000CC"/>
                </a:solidFill>
                <a:latin typeface="+mn-ea"/>
                <a:ea typeface="+mn-ea"/>
              </a:rPr>
              <a:t>定年到達者の再格付け時の運用基準例（運用基準は各社個別に検討）</a:t>
            </a:r>
            <a:endParaRPr kumimoji="1" lang="en-US" altLang="ja-JP" sz="1050" u="sng">
              <a:solidFill>
                <a:srgbClr val="0000CC"/>
              </a:solidFill>
              <a:latin typeface="+mn-ea"/>
              <a:ea typeface="+mn-ea"/>
            </a:endParaRPr>
          </a:p>
          <a:p>
            <a:pPr algn="l">
              <a:lnSpc>
                <a:spcPts val="1100"/>
              </a:lnSpc>
            </a:pPr>
            <a:r>
              <a:rPr kumimoji="1" lang="ja-JP" altLang="en-US" sz="1050" u="none">
                <a:solidFill>
                  <a:srgbClr val="FF0000"/>
                </a:solidFill>
                <a:latin typeface="+mn-ea"/>
                <a:ea typeface="+mn-ea"/>
              </a:rPr>
              <a:t>　・</a:t>
            </a:r>
            <a:r>
              <a:rPr kumimoji="1" lang="ja-JP" altLang="en-US" sz="1050" u="sng">
                <a:solidFill>
                  <a:srgbClr val="FF0000"/>
                </a:solidFill>
                <a:latin typeface="+mn-ea"/>
                <a:ea typeface="+mn-ea"/>
              </a:rPr>
              <a:t>職務資格を</a:t>
            </a:r>
            <a:r>
              <a:rPr kumimoji="1" lang="en-US" altLang="ja-JP" sz="1050" u="sng">
                <a:solidFill>
                  <a:srgbClr val="FF0000"/>
                </a:solidFill>
                <a:latin typeface="+mn-ea"/>
                <a:ea typeface="+mn-ea"/>
              </a:rPr>
              <a:t>1</a:t>
            </a:r>
            <a:r>
              <a:rPr kumimoji="1" lang="ja-JP" altLang="en-US" sz="1050" u="sng">
                <a:solidFill>
                  <a:srgbClr val="FF0000"/>
                </a:solidFill>
                <a:latin typeface="+mn-ea"/>
                <a:ea typeface="+mn-ea"/>
              </a:rPr>
              <a:t>～２ランク下位に降格して再格付けする</a:t>
            </a:r>
            <a:endParaRPr kumimoji="1" lang="en-US" altLang="ja-JP" sz="1050" u="sng">
              <a:solidFill>
                <a:srgbClr val="FF0000"/>
              </a:solidFill>
              <a:latin typeface="+mn-ea"/>
              <a:ea typeface="+mn-ea"/>
            </a:endParaRPr>
          </a:p>
          <a:p>
            <a:pPr algn="l">
              <a:lnSpc>
                <a:spcPts val="1200"/>
              </a:lnSpc>
            </a:pPr>
            <a:r>
              <a:rPr kumimoji="1" lang="ja-JP" altLang="en-US" sz="1050">
                <a:solidFill>
                  <a:srgbClr val="FF0000"/>
                </a:solidFill>
                <a:latin typeface="+mn-ea"/>
                <a:ea typeface="+mn-ea"/>
              </a:rPr>
              <a:t>　・グレード級は過去</a:t>
            </a:r>
            <a:r>
              <a:rPr kumimoji="1" lang="en-US" altLang="ja-JP" sz="1050">
                <a:solidFill>
                  <a:srgbClr val="FF0000"/>
                </a:solidFill>
                <a:latin typeface="+mn-ea"/>
                <a:ea typeface="+mn-ea"/>
              </a:rPr>
              <a:t>3</a:t>
            </a:r>
            <a:r>
              <a:rPr kumimoji="1" lang="ja-JP" altLang="en-US" sz="1050">
                <a:solidFill>
                  <a:srgbClr val="FF0000"/>
                </a:solidFill>
                <a:latin typeface="+mn-ea"/>
                <a:ea typeface="+mn-ea"/>
              </a:rPr>
              <a:t>年の平均評価により、Ａ＝Ｇ（ｸﾞﾚｰﾄﾞ）３、Ｂ＝Ｇ２、Ｃ＝Ｇ１の</a:t>
            </a:r>
            <a:r>
              <a:rPr kumimoji="1" lang="ja-JP" altLang="en-US" sz="1050" u="sng">
                <a:solidFill>
                  <a:srgbClr val="FF0000"/>
                </a:solidFill>
                <a:latin typeface="+mn-ea"/>
                <a:ea typeface="+mn-ea"/>
              </a:rPr>
              <a:t>２号俸</a:t>
            </a:r>
            <a:r>
              <a:rPr kumimoji="1" lang="ja-JP" altLang="en-US" sz="1050">
                <a:solidFill>
                  <a:srgbClr val="FF0000"/>
                </a:solidFill>
                <a:latin typeface="+mn-ea"/>
                <a:ea typeface="+mn-ea"/>
              </a:rPr>
              <a:t>に格付け</a:t>
            </a:r>
            <a:endParaRPr kumimoji="1" lang="en-US" altLang="ja-JP" sz="1050">
              <a:solidFill>
                <a:srgbClr val="FF0000"/>
              </a:solidFill>
              <a:latin typeface="+mn-ea"/>
              <a:ea typeface="+mn-ea"/>
            </a:endParaRPr>
          </a:p>
          <a:p>
            <a:pPr algn="l">
              <a:lnSpc>
                <a:spcPts val="1100"/>
              </a:lnSpc>
            </a:pPr>
            <a:r>
              <a:rPr kumimoji="1" lang="ja-JP" altLang="en-US" sz="1050">
                <a:solidFill>
                  <a:srgbClr val="FF0000"/>
                </a:solidFill>
                <a:latin typeface="+mn-ea"/>
                <a:ea typeface="+mn-ea"/>
              </a:rPr>
              <a:t>　　（グレード内号俸は２号俸～１０号俸の範囲で調整できるようにしてもよい）</a:t>
            </a:r>
            <a:endParaRPr kumimoji="1" lang="en-US" altLang="ja-JP" sz="1050">
              <a:solidFill>
                <a:srgbClr val="FF0000"/>
              </a:solidFill>
              <a:latin typeface="+mn-ea"/>
              <a:ea typeface="+mn-ea"/>
            </a:endParaRPr>
          </a:p>
          <a:p>
            <a:pPr algn="l">
              <a:lnSpc>
                <a:spcPts val="1200"/>
              </a:lnSpc>
            </a:pPr>
            <a:r>
              <a:rPr kumimoji="1" lang="ja-JP" altLang="en-US" sz="1050">
                <a:solidFill>
                  <a:srgbClr val="0000CC"/>
                </a:solidFill>
                <a:latin typeface="+mn-ea"/>
                <a:ea typeface="+mn-ea"/>
              </a:rPr>
              <a:t>■２年目以降も原則として格付けの再評価をおこなうことでインセンティブ性を持たせる</a:t>
            </a:r>
            <a:endParaRPr kumimoji="1" lang="en-US" altLang="ja-JP" sz="1050">
              <a:solidFill>
                <a:srgbClr val="0000CC"/>
              </a:solidFill>
              <a:latin typeface="+mn-ea"/>
              <a:ea typeface="+mn-ea"/>
            </a:endParaRPr>
          </a:p>
          <a:p>
            <a:pPr algn="l">
              <a:lnSpc>
                <a:spcPts val="1100"/>
              </a:lnSpc>
            </a:pPr>
            <a:r>
              <a:rPr kumimoji="1" lang="ja-JP" altLang="en-US" sz="1050">
                <a:solidFill>
                  <a:srgbClr val="0000CC"/>
                </a:solidFill>
                <a:latin typeface="+mn-ea"/>
                <a:ea typeface="+mn-ea"/>
              </a:rPr>
              <a:t>　</a:t>
            </a:r>
            <a:r>
              <a:rPr kumimoji="1" lang="ja-JP" altLang="en-US" sz="1050">
                <a:solidFill>
                  <a:srgbClr val="FF0000"/>
                </a:solidFill>
                <a:latin typeface="+mn-ea"/>
                <a:ea typeface="+mn-ea"/>
              </a:rPr>
              <a:t>・１年間の評価により、資格・グレードの見直しを実施することもある</a:t>
            </a:r>
            <a:endParaRPr kumimoji="1" lang="en-US" altLang="ja-JP" sz="1050">
              <a:solidFill>
                <a:srgbClr val="FF0000"/>
              </a:solidFill>
              <a:latin typeface="+mn-ea"/>
              <a:ea typeface="+mn-ea"/>
            </a:endParaRPr>
          </a:p>
        </xdr:txBody>
      </xdr:sp>
    </xdr:grpSp>
    <xdr:clientData/>
  </xdr:twoCellAnchor>
  <xdr:twoCellAnchor>
    <xdr:from>
      <xdr:col>19</xdr:col>
      <xdr:colOff>314325</xdr:colOff>
      <xdr:row>0</xdr:row>
      <xdr:rowOff>381000</xdr:rowOff>
    </xdr:from>
    <xdr:to>
      <xdr:col>24</xdr:col>
      <xdr:colOff>57150</xdr:colOff>
      <xdr:row>4</xdr:row>
      <xdr:rowOff>9525</xdr:rowOff>
    </xdr:to>
    <xdr:grpSp>
      <xdr:nvGrpSpPr>
        <xdr:cNvPr id="1527" name="グループ化 1">
          <a:extLst>
            <a:ext uri="{FF2B5EF4-FFF2-40B4-BE49-F238E27FC236}">
              <a16:creationId xmlns:a16="http://schemas.microsoft.com/office/drawing/2014/main" id="{00000000-0008-0000-0100-0000F7050000}"/>
            </a:ext>
          </a:extLst>
        </xdr:cNvPr>
        <xdr:cNvGrpSpPr>
          <a:grpSpLocks/>
        </xdr:cNvGrpSpPr>
      </xdr:nvGrpSpPr>
      <xdr:grpSpPr bwMode="auto">
        <a:xfrm>
          <a:off x="12917805" y="381000"/>
          <a:ext cx="3286125" cy="878205"/>
          <a:chOff x="14306550" y="409575"/>
          <a:chExt cx="3667124" cy="895350"/>
        </a:xfrm>
      </xdr:grpSpPr>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14306550" y="409575"/>
            <a:ext cx="3495674" cy="828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rgbClr val="0000CC"/>
                </a:solidFill>
                <a:effectLst/>
                <a:latin typeface="+mn-lt"/>
                <a:ea typeface="+mn-ea"/>
                <a:cs typeface="+mn-cs"/>
              </a:rPr>
              <a:t>■</a:t>
            </a:r>
            <a:r>
              <a:rPr kumimoji="1" lang="ja-JP" altLang="en-US" sz="1050">
                <a:solidFill>
                  <a:srgbClr val="0000CC"/>
                </a:solidFill>
                <a:effectLst/>
                <a:latin typeface="+mn-lt"/>
                <a:ea typeface="+mn-ea"/>
                <a:cs typeface="+mn-cs"/>
              </a:rPr>
              <a:t>定年到達者について、算定基準日が一律適用できない場合は、個別の適用日を入力して該当者のみの計算をします</a:t>
            </a:r>
            <a:r>
              <a:rPr kumimoji="1" lang="ja-JP" altLang="en-US" sz="1050">
                <a:solidFill>
                  <a:srgbClr val="FF0000"/>
                </a:solidFill>
                <a:effectLst/>
                <a:latin typeface="+mn-lt"/>
                <a:ea typeface="+mn-ea"/>
                <a:cs typeface="+mn-cs"/>
              </a:rPr>
              <a:t>（個別に計算した給与は、次の基準日まで適用する）。</a:t>
            </a:r>
            <a:endParaRPr kumimoji="1" lang="en-US" altLang="ja-JP" sz="1050">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CC"/>
                </a:solidFill>
                <a:effectLst/>
                <a:latin typeface="+mn-lt"/>
                <a:ea typeface="+mn-ea"/>
                <a:cs typeface="+mn-cs"/>
              </a:rPr>
              <a:t>■</a:t>
            </a:r>
            <a:r>
              <a:rPr kumimoji="1" lang="ja-JP" altLang="en-US" sz="1050" u="sng">
                <a:solidFill>
                  <a:srgbClr val="0000CC"/>
                </a:solidFill>
                <a:effectLst/>
                <a:latin typeface="+mn-lt"/>
                <a:ea typeface="+mn-ea"/>
                <a:cs typeface="+mn-cs"/>
              </a:rPr>
              <a:t>直近の次回基準日から適用日を統一して計算します。</a:t>
            </a:r>
            <a:endParaRPr kumimoji="1" lang="en-US" altLang="ja-JP" sz="1050" u="sng">
              <a:solidFill>
                <a:srgbClr val="0000CC"/>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0000CC"/>
              </a:solidFill>
              <a:latin typeface="+mn-ea"/>
              <a:ea typeface="+mn-ea"/>
            </a:endParaRPr>
          </a:p>
        </xdr:txBody>
      </xdr:sp>
      <xdr:sp macro="" textlink="">
        <xdr:nvSpPr>
          <xdr:cNvPr id="1529" name="AutoShape 1">
            <a:extLst>
              <a:ext uri="{FF2B5EF4-FFF2-40B4-BE49-F238E27FC236}">
                <a16:creationId xmlns:a16="http://schemas.microsoft.com/office/drawing/2014/main" id="{00000000-0008-0000-0100-0000F9050000}"/>
              </a:ext>
            </a:extLst>
          </xdr:cNvPr>
          <xdr:cNvSpPr>
            <a:spLocks noChangeArrowheads="1"/>
          </xdr:cNvSpPr>
        </xdr:nvSpPr>
        <xdr:spPr bwMode="auto">
          <a:xfrm rot="7224817" flipH="1" flipV="1">
            <a:off x="17759845" y="1091096"/>
            <a:ext cx="236865" cy="190793"/>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8</xdr:col>
      <xdr:colOff>160020</xdr:colOff>
      <xdr:row>0</xdr:row>
      <xdr:rowOff>266700</xdr:rowOff>
    </xdr:from>
    <xdr:to>
      <xdr:col>11</xdr:col>
      <xdr:colOff>327660</xdr:colOff>
      <xdr:row>3</xdr:row>
      <xdr:rowOff>114300</xdr:rowOff>
    </xdr:to>
    <xdr:sp macro="" textlink="">
      <xdr:nvSpPr>
        <xdr:cNvPr id="3" name="吹き出し: 線 2">
          <a:extLst>
            <a:ext uri="{FF2B5EF4-FFF2-40B4-BE49-F238E27FC236}">
              <a16:creationId xmlns:a16="http://schemas.microsoft.com/office/drawing/2014/main" id="{B5F4CACA-B9C7-40FD-9DDC-4109C2D79BCC}"/>
            </a:ext>
          </a:extLst>
        </xdr:cNvPr>
        <xdr:cNvSpPr/>
      </xdr:nvSpPr>
      <xdr:spPr>
        <a:xfrm>
          <a:off x="5730240" y="266700"/>
          <a:ext cx="2026920" cy="883920"/>
        </a:xfrm>
        <a:prstGeom prst="borderCallout1">
          <a:avLst>
            <a:gd name="adj1" fmla="val 31845"/>
            <a:gd name="adj2" fmla="val -2969"/>
            <a:gd name="adj3" fmla="val 176312"/>
            <a:gd name="adj4" fmla="val -2925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既初入力社員データ（生年月日、入社年月日、基本給、グレード等はすべて架空データです！</a:t>
          </a:r>
        </a:p>
      </xdr:txBody>
    </xdr:sp>
    <xdr:clientData/>
  </xdr:twoCellAnchor>
  <xdr:twoCellAnchor>
    <xdr:from>
      <xdr:col>13</xdr:col>
      <xdr:colOff>655320</xdr:colOff>
      <xdr:row>25</xdr:row>
      <xdr:rowOff>129541</xdr:rowOff>
    </xdr:from>
    <xdr:to>
      <xdr:col>18</xdr:col>
      <xdr:colOff>563880</xdr:colOff>
      <xdr:row>30</xdr:row>
      <xdr:rowOff>60961</xdr:rowOff>
    </xdr:to>
    <xdr:sp macro="" textlink="">
      <xdr:nvSpPr>
        <xdr:cNvPr id="2" name="四角形吹き出し 3">
          <a:extLst>
            <a:ext uri="{FF2B5EF4-FFF2-40B4-BE49-F238E27FC236}">
              <a16:creationId xmlns:a16="http://schemas.microsoft.com/office/drawing/2014/main" id="{81CC993A-137F-3DA7-B4B7-3ABE6A95F87A}"/>
            </a:ext>
          </a:extLst>
        </xdr:cNvPr>
        <xdr:cNvSpPr/>
      </xdr:nvSpPr>
      <xdr:spPr>
        <a:xfrm>
          <a:off x="9075420" y="4838701"/>
          <a:ext cx="3497580" cy="693420"/>
        </a:xfrm>
        <a:prstGeom prst="wedgeRectCallout">
          <a:avLst>
            <a:gd name="adj1" fmla="val -50886"/>
            <a:gd name="adj2" fmla="val -85646"/>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209550</xdr:colOff>
      <xdr:row>3</xdr:row>
      <xdr:rowOff>47625</xdr:rowOff>
    </xdr:from>
    <xdr:to>
      <xdr:col>4</xdr:col>
      <xdr:colOff>419100</xdr:colOff>
      <xdr:row>3</xdr:row>
      <xdr:rowOff>180975</xdr:rowOff>
    </xdr:to>
    <xdr:sp macro="" textlink="">
      <xdr:nvSpPr>
        <xdr:cNvPr id="2074" name="AutoShape 2">
          <a:extLst>
            <a:ext uri="{FF2B5EF4-FFF2-40B4-BE49-F238E27FC236}">
              <a16:creationId xmlns:a16="http://schemas.microsoft.com/office/drawing/2014/main" id="{00000000-0008-0000-0200-00001A080000}"/>
            </a:ext>
          </a:extLst>
        </xdr:cNvPr>
        <xdr:cNvSpPr>
          <a:spLocks noChangeArrowheads="1"/>
        </xdr:cNvSpPr>
      </xdr:nvSpPr>
      <xdr:spPr bwMode="auto">
        <a:xfrm>
          <a:off x="2809875" y="819150"/>
          <a:ext cx="209550" cy="133350"/>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16</xdr:col>
      <xdr:colOff>99060</xdr:colOff>
      <xdr:row>0</xdr:row>
      <xdr:rowOff>198120</xdr:rowOff>
    </xdr:from>
    <xdr:to>
      <xdr:col>21</xdr:col>
      <xdr:colOff>152400</xdr:colOff>
      <xdr:row>3</xdr:row>
      <xdr:rowOff>243205</xdr:rowOff>
    </xdr:to>
    <xdr:sp macro="" textlink="">
      <xdr:nvSpPr>
        <xdr:cNvPr id="2" name="四角形吹き出し 3">
          <a:extLst>
            <a:ext uri="{FF2B5EF4-FFF2-40B4-BE49-F238E27FC236}">
              <a16:creationId xmlns:a16="http://schemas.microsoft.com/office/drawing/2014/main" id="{97848627-EEF1-B763-6486-01ED2884D3E9}"/>
            </a:ext>
          </a:extLst>
        </xdr:cNvPr>
        <xdr:cNvSpPr/>
      </xdr:nvSpPr>
      <xdr:spPr>
        <a:xfrm>
          <a:off x="9845040" y="198120"/>
          <a:ext cx="3139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Ｐ列</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autoPageBreaks="0"/>
  </sheetPr>
  <dimension ref="B1:O127"/>
  <sheetViews>
    <sheetView showGridLines="0" tabSelected="1" zoomScaleNormal="100" workbookViewId="0">
      <selection activeCell="Q15" sqref="Q15"/>
    </sheetView>
  </sheetViews>
  <sheetFormatPr defaultColWidth="9" defaultRowHeight="13.2" x14ac:dyDescent="0.2"/>
  <cols>
    <col min="1" max="1" width="4" style="3" customWidth="1"/>
    <col min="2" max="2" width="2.33203125" style="3" customWidth="1"/>
    <col min="3" max="3" width="3.88671875" style="3" customWidth="1"/>
    <col min="4" max="10" width="9" style="3"/>
    <col min="11" max="11" width="17.44140625" style="3" customWidth="1"/>
    <col min="12" max="12" width="3.109375" style="3" customWidth="1"/>
    <col min="13" max="13" width="4" style="3" customWidth="1"/>
    <col min="14" max="14" width="9" style="3" customWidth="1"/>
    <col min="15" max="16384" width="9" style="3"/>
  </cols>
  <sheetData>
    <row r="1" spans="2:14" ht="13.8" thickBot="1" x14ac:dyDescent="0.25"/>
    <row r="2" spans="2:14" x14ac:dyDescent="0.2">
      <c r="B2" s="300"/>
      <c r="C2" s="301"/>
      <c r="D2" s="301"/>
      <c r="E2" s="301"/>
      <c r="F2" s="301"/>
      <c r="G2" s="301"/>
      <c r="H2" s="301"/>
      <c r="I2" s="301"/>
      <c r="J2" s="301"/>
      <c r="K2" s="301"/>
      <c r="L2" s="301"/>
      <c r="M2" s="302"/>
    </row>
    <row r="3" spans="2:14" x14ac:dyDescent="0.2">
      <c r="B3" s="303"/>
      <c r="C3" s="304" t="s">
        <v>131</v>
      </c>
      <c r="D3" s="305"/>
      <c r="E3" s="305"/>
      <c r="F3" s="305"/>
      <c r="G3" s="305"/>
      <c r="H3" s="366" t="s">
        <v>212</v>
      </c>
      <c r="I3" s="305"/>
      <c r="J3" s="305"/>
      <c r="K3" s="305"/>
      <c r="L3" s="305"/>
      <c r="M3" s="306"/>
    </row>
    <row r="4" spans="2:14" ht="4.5" customHeight="1" x14ac:dyDescent="0.2">
      <c r="B4" s="303"/>
      <c r="C4" s="304"/>
      <c r="D4" s="305"/>
      <c r="E4" s="305"/>
      <c r="F4" s="305"/>
      <c r="G4" s="305"/>
      <c r="H4" s="305"/>
      <c r="I4" s="305"/>
      <c r="J4" s="305"/>
      <c r="K4" s="305"/>
      <c r="L4" s="305"/>
      <c r="M4" s="306"/>
    </row>
    <row r="5" spans="2:14" ht="17.25" customHeight="1" x14ac:dyDescent="0.2">
      <c r="B5" s="303"/>
      <c r="C5" s="307" t="s">
        <v>163</v>
      </c>
      <c r="D5" s="305"/>
      <c r="E5" s="305"/>
      <c r="F5" s="305"/>
      <c r="G5" s="305"/>
      <c r="H5" s="305"/>
      <c r="I5" s="305"/>
      <c r="J5" s="305"/>
      <c r="K5" s="305"/>
      <c r="L5" s="305"/>
      <c r="M5" s="306"/>
    </row>
    <row r="6" spans="2:14" ht="6" customHeight="1" x14ac:dyDescent="0.2">
      <c r="B6" s="303"/>
      <c r="C6" s="307"/>
      <c r="D6" s="305"/>
      <c r="E6" s="305"/>
      <c r="F6" s="305"/>
      <c r="G6" s="305"/>
      <c r="H6" s="305"/>
      <c r="I6" s="305"/>
      <c r="J6" s="305"/>
      <c r="K6" s="305"/>
      <c r="L6" s="305"/>
      <c r="M6" s="306"/>
    </row>
    <row r="7" spans="2:14" ht="13.5" customHeight="1" x14ac:dyDescent="0.2">
      <c r="B7" s="303"/>
      <c r="C7" s="307"/>
      <c r="D7" s="308" t="s">
        <v>228</v>
      </c>
      <c r="E7" s="309"/>
      <c r="F7" s="309"/>
      <c r="G7" s="309"/>
      <c r="H7" s="309"/>
      <c r="I7" s="309"/>
      <c r="J7" s="305"/>
      <c r="K7" s="305"/>
      <c r="L7" s="305"/>
      <c r="M7" s="306"/>
      <c r="N7" s="310"/>
    </row>
    <row r="8" spans="2:14" ht="13.5" customHeight="1" x14ac:dyDescent="0.2">
      <c r="B8" s="303"/>
      <c r="C8" s="307"/>
      <c r="D8" s="311" t="s">
        <v>175</v>
      </c>
      <c r="E8" s="309"/>
      <c r="F8" s="309"/>
      <c r="G8" s="309"/>
      <c r="H8" s="309"/>
      <c r="I8" s="309"/>
      <c r="J8" s="305"/>
      <c r="K8" s="305"/>
      <c r="L8" s="305"/>
      <c r="M8" s="306"/>
      <c r="N8" s="310"/>
    </row>
    <row r="9" spans="2:14" ht="13.5" customHeight="1" x14ac:dyDescent="0.2">
      <c r="B9" s="303"/>
      <c r="C9" s="307"/>
      <c r="D9" s="311" t="s">
        <v>229</v>
      </c>
      <c r="E9" s="309"/>
      <c r="F9" s="309"/>
      <c r="G9" s="309"/>
      <c r="H9" s="309"/>
      <c r="I9" s="309"/>
      <c r="J9" s="305"/>
      <c r="K9" s="305"/>
      <c r="L9" s="305"/>
      <c r="M9" s="306"/>
    </row>
    <row r="10" spans="2:14" ht="13.5" customHeight="1" x14ac:dyDescent="0.2">
      <c r="B10" s="303"/>
      <c r="C10" s="307"/>
      <c r="D10" s="311" t="s">
        <v>176</v>
      </c>
      <c r="E10" s="309"/>
      <c r="F10" s="309"/>
      <c r="G10" s="309"/>
      <c r="H10" s="309"/>
      <c r="I10" s="309"/>
      <c r="J10" s="305"/>
      <c r="K10" s="305"/>
      <c r="L10" s="305"/>
      <c r="M10" s="306"/>
    </row>
    <row r="11" spans="2:14" ht="13.5" customHeight="1" x14ac:dyDescent="0.2">
      <c r="B11" s="303"/>
      <c r="C11" s="307"/>
      <c r="D11" s="308"/>
      <c r="E11" s="309" t="s">
        <v>164</v>
      </c>
      <c r="F11" s="309"/>
      <c r="G11" s="309"/>
      <c r="H11" s="309"/>
      <c r="I11" s="309"/>
      <c r="J11" s="305"/>
      <c r="K11" s="305"/>
      <c r="L11" s="305"/>
      <c r="M11" s="306"/>
    </row>
    <row r="12" spans="2:14" ht="13.5" customHeight="1" x14ac:dyDescent="0.2">
      <c r="B12" s="303"/>
      <c r="C12" s="305"/>
      <c r="D12" s="305"/>
      <c r="E12" s="305"/>
      <c r="F12" s="305"/>
      <c r="G12" s="305"/>
      <c r="H12" s="305"/>
      <c r="I12" s="305"/>
      <c r="J12" s="305"/>
      <c r="K12" s="305"/>
      <c r="L12" s="305"/>
      <c r="M12" s="306"/>
    </row>
    <row r="13" spans="2:14" ht="13.5" customHeight="1" x14ac:dyDescent="0.2">
      <c r="B13" s="303"/>
      <c r="C13" s="312" t="s">
        <v>92</v>
      </c>
      <c r="D13" s="313"/>
      <c r="E13" s="313"/>
      <c r="F13" s="305"/>
      <c r="G13" s="305"/>
      <c r="H13" s="305"/>
      <c r="I13" s="314"/>
      <c r="J13" s="305"/>
      <c r="K13" s="305"/>
      <c r="L13" s="305"/>
      <c r="M13" s="306"/>
    </row>
    <row r="14" spans="2:14" ht="13.5" customHeight="1" x14ac:dyDescent="0.2">
      <c r="B14" s="303"/>
      <c r="C14" s="315"/>
      <c r="D14" s="305"/>
      <c r="E14" s="305"/>
      <c r="F14" s="305"/>
      <c r="G14" s="305"/>
      <c r="H14" s="305"/>
      <c r="I14" s="314"/>
      <c r="J14" s="305"/>
      <c r="K14" s="305"/>
      <c r="L14" s="305"/>
      <c r="M14" s="306"/>
    </row>
    <row r="15" spans="2:14" ht="13.5" customHeight="1" x14ac:dyDescent="0.2">
      <c r="B15" s="303"/>
      <c r="C15" s="315" t="s">
        <v>177</v>
      </c>
      <c r="D15" s="305"/>
      <c r="E15" s="305"/>
      <c r="F15" s="305"/>
      <c r="G15" s="305"/>
      <c r="H15" s="305"/>
      <c r="I15" s="314"/>
      <c r="J15" s="305"/>
      <c r="K15" s="305"/>
      <c r="L15" s="305"/>
      <c r="M15" s="306"/>
    </row>
    <row r="16" spans="2:14" ht="13.5" customHeight="1" x14ac:dyDescent="0.2">
      <c r="B16" s="303"/>
      <c r="C16" s="305"/>
      <c r="D16" s="316" t="s">
        <v>165</v>
      </c>
      <c r="E16" s="305"/>
      <c r="F16" s="305"/>
      <c r="G16" s="305"/>
      <c r="H16" s="305"/>
      <c r="I16" s="314"/>
      <c r="J16" s="305"/>
      <c r="K16" s="305"/>
      <c r="L16" s="305"/>
      <c r="M16" s="306"/>
    </row>
    <row r="17" spans="2:13" ht="7.5" customHeight="1" x14ac:dyDescent="0.2">
      <c r="B17" s="303"/>
      <c r="C17" s="305"/>
      <c r="D17" s="305"/>
      <c r="E17" s="305"/>
      <c r="F17" s="305"/>
      <c r="G17" s="305"/>
      <c r="H17" s="305"/>
      <c r="I17" s="314"/>
      <c r="J17" s="305"/>
      <c r="K17" s="305"/>
      <c r="L17" s="305"/>
      <c r="M17" s="306"/>
    </row>
    <row r="18" spans="2:13" ht="13.5" customHeight="1" x14ac:dyDescent="0.2">
      <c r="B18" s="303"/>
      <c r="C18" s="305"/>
      <c r="D18" s="317" t="s">
        <v>168</v>
      </c>
      <c r="E18" s="305"/>
      <c r="F18" s="305"/>
      <c r="G18" s="305"/>
      <c r="H18" s="305"/>
      <c r="I18" s="314"/>
      <c r="J18" s="305"/>
      <c r="K18" s="305"/>
      <c r="L18" s="305"/>
      <c r="M18" s="306"/>
    </row>
    <row r="19" spans="2:13" ht="13.5" customHeight="1" x14ac:dyDescent="0.2">
      <c r="B19" s="303"/>
      <c r="C19" s="305"/>
      <c r="D19" s="305" t="s">
        <v>178</v>
      </c>
      <c r="E19" s="305"/>
      <c r="F19" s="305"/>
      <c r="G19" s="305"/>
      <c r="H19" s="305"/>
      <c r="I19" s="314"/>
      <c r="J19" s="305"/>
      <c r="K19" s="305"/>
      <c r="L19" s="305"/>
      <c r="M19" s="306"/>
    </row>
    <row r="20" spans="2:13" ht="13.5" customHeight="1" x14ac:dyDescent="0.2">
      <c r="B20" s="303"/>
      <c r="C20" s="305"/>
      <c r="D20" s="305" t="s">
        <v>166</v>
      </c>
      <c r="E20" s="305"/>
      <c r="F20" s="305"/>
      <c r="G20" s="305"/>
      <c r="H20" s="305"/>
      <c r="I20" s="314"/>
      <c r="J20" s="305"/>
      <c r="K20" s="305"/>
      <c r="L20" s="305"/>
      <c r="M20" s="306"/>
    </row>
    <row r="21" spans="2:13" ht="7.5" customHeight="1" x14ac:dyDescent="0.2">
      <c r="B21" s="303"/>
      <c r="C21" s="305"/>
      <c r="D21" s="305"/>
      <c r="E21" s="305"/>
      <c r="F21" s="305"/>
      <c r="G21" s="305"/>
      <c r="H21" s="305"/>
      <c r="I21" s="314"/>
      <c r="J21" s="305"/>
      <c r="K21" s="305"/>
      <c r="L21" s="305"/>
      <c r="M21" s="306"/>
    </row>
    <row r="22" spans="2:13" ht="13.5" customHeight="1" x14ac:dyDescent="0.2">
      <c r="B22" s="303"/>
      <c r="C22" s="305"/>
      <c r="D22" s="317" t="s">
        <v>167</v>
      </c>
      <c r="E22" s="305"/>
      <c r="F22" s="305"/>
      <c r="G22" s="305"/>
      <c r="H22" s="305"/>
      <c r="I22" s="314"/>
      <c r="J22" s="305"/>
      <c r="K22" s="305"/>
      <c r="L22" s="305"/>
      <c r="M22" s="306"/>
    </row>
    <row r="23" spans="2:13" ht="13.5" customHeight="1" x14ac:dyDescent="0.2">
      <c r="B23" s="303"/>
      <c r="C23" s="305"/>
      <c r="D23" s="305" t="s">
        <v>170</v>
      </c>
      <c r="E23" s="305"/>
      <c r="F23" s="305"/>
      <c r="G23" s="305"/>
      <c r="H23" s="305"/>
      <c r="I23" s="314"/>
      <c r="J23" s="305"/>
      <c r="K23" s="305"/>
      <c r="L23" s="305"/>
      <c r="M23" s="306"/>
    </row>
    <row r="24" spans="2:13" ht="13.5" customHeight="1" x14ac:dyDescent="0.2">
      <c r="B24" s="303"/>
      <c r="C24" s="305"/>
      <c r="D24" s="318" t="s">
        <v>179</v>
      </c>
      <c r="E24" s="305"/>
      <c r="F24" s="305"/>
      <c r="G24" s="305"/>
      <c r="H24" s="305"/>
      <c r="I24" s="314"/>
      <c r="J24" s="305"/>
      <c r="K24" s="305"/>
      <c r="L24" s="305"/>
      <c r="M24" s="306"/>
    </row>
    <row r="25" spans="2:13" ht="13.5" customHeight="1" x14ac:dyDescent="0.2">
      <c r="B25" s="303"/>
      <c r="C25" s="305"/>
      <c r="D25" s="305" t="s">
        <v>189</v>
      </c>
      <c r="E25" s="305"/>
      <c r="F25" s="305"/>
      <c r="G25" s="305"/>
      <c r="H25" s="305"/>
      <c r="I25" s="314"/>
      <c r="J25" s="305"/>
      <c r="K25" s="305"/>
      <c r="L25" s="305"/>
      <c r="M25" s="306"/>
    </row>
    <row r="26" spans="2:13" ht="13.5" customHeight="1" x14ac:dyDescent="0.2">
      <c r="B26" s="303"/>
      <c r="C26" s="305"/>
      <c r="D26" s="305" t="s">
        <v>180</v>
      </c>
      <c r="E26" s="305"/>
      <c r="F26" s="305"/>
      <c r="G26" s="305"/>
      <c r="H26" s="305"/>
      <c r="I26" s="314"/>
      <c r="J26" s="305"/>
      <c r="K26" s="305"/>
      <c r="L26" s="305"/>
      <c r="M26" s="306"/>
    </row>
    <row r="27" spans="2:13" ht="6" customHeight="1" x14ac:dyDescent="0.2">
      <c r="B27" s="303"/>
      <c r="C27" s="305"/>
      <c r="D27" s="305"/>
      <c r="E27" s="305"/>
      <c r="F27" s="305"/>
      <c r="G27" s="305"/>
      <c r="H27" s="305"/>
      <c r="I27" s="314"/>
      <c r="J27" s="305"/>
      <c r="K27" s="305"/>
      <c r="L27" s="305"/>
      <c r="M27" s="306"/>
    </row>
    <row r="28" spans="2:13" ht="13.5" customHeight="1" x14ac:dyDescent="0.2">
      <c r="B28" s="303"/>
      <c r="C28" s="305"/>
      <c r="D28" s="319"/>
      <c r="E28" s="320"/>
      <c r="F28" s="320"/>
      <c r="G28" s="320"/>
      <c r="H28" s="320"/>
      <c r="I28" s="320"/>
      <c r="J28" s="320"/>
      <c r="K28" s="321"/>
      <c r="L28" s="305"/>
      <c r="M28" s="306"/>
    </row>
    <row r="29" spans="2:13" ht="13.5" customHeight="1" x14ac:dyDescent="0.2">
      <c r="B29" s="303"/>
      <c r="C29" s="305"/>
      <c r="D29" s="322" t="s">
        <v>181</v>
      </c>
      <c r="E29" s="323"/>
      <c r="F29" s="323"/>
      <c r="G29" s="323"/>
      <c r="H29" s="323"/>
      <c r="I29" s="323"/>
      <c r="J29" s="323"/>
      <c r="K29" s="324"/>
      <c r="L29" s="305"/>
      <c r="M29" s="306"/>
    </row>
    <row r="30" spans="2:13" ht="13.5" customHeight="1" x14ac:dyDescent="0.2">
      <c r="B30" s="303"/>
      <c r="C30" s="305"/>
      <c r="D30" s="322" t="s">
        <v>182</v>
      </c>
      <c r="E30" s="323"/>
      <c r="F30" s="323"/>
      <c r="G30" s="323"/>
      <c r="H30" s="323"/>
      <c r="I30" s="323"/>
      <c r="J30" s="323"/>
      <c r="K30" s="324"/>
      <c r="L30" s="305"/>
      <c r="M30" s="306"/>
    </row>
    <row r="31" spans="2:13" ht="13.5" customHeight="1" x14ac:dyDescent="0.2">
      <c r="B31" s="303"/>
      <c r="C31" s="305"/>
      <c r="D31" s="322" t="s">
        <v>183</v>
      </c>
      <c r="E31" s="323"/>
      <c r="F31" s="323"/>
      <c r="G31" s="323"/>
      <c r="H31" s="323"/>
      <c r="I31" s="323"/>
      <c r="J31" s="323"/>
      <c r="K31" s="324"/>
      <c r="L31" s="305"/>
      <c r="M31" s="306"/>
    </row>
    <row r="32" spans="2:13" ht="13.5" customHeight="1" x14ac:dyDescent="0.2">
      <c r="B32" s="303"/>
      <c r="C32" s="305"/>
      <c r="D32" s="322" t="s">
        <v>184</v>
      </c>
      <c r="E32" s="323"/>
      <c r="F32" s="323"/>
      <c r="G32" s="323"/>
      <c r="H32" s="323"/>
      <c r="I32" s="323"/>
      <c r="J32" s="323"/>
      <c r="K32" s="324"/>
      <c r="L32" s="305"/>
      <c r="M32" s="306"/>
    </row>
    <row r="33" spans="2:15" ht="13.5" customHeight="1" x14ac:dyDescent="0.2">
      <c r="B33" s="303"/>
      <c r="C33" s="305"/>
      <c r="D33" s="322" t="s">
        <v>185</v>
      </c>
      <c r="E33" s="323"/>
      <c r="F33" s="323"/>
      <c r="G33" s="323"/>
      <c r="H33" s="323"/>
      <c r="I33" s="323"/>
      <c r="J33" s="323"/>
      <c r="K33" s="324"/>
      <c r="L33" s="305"/>
      <c r="M33" s="306"/>
    </row>
    <row r="34" spans="2:15" ht="13.5" customHeight="1" x14ac:dyDescent="0.2">
      <c r="B34" s="303"/>
      <c r="C34" s="305"/>
      <c r="D34" s="325"/>
      <c r="E34" s="326"/>
      <c r="F34" s="326"/>
      <c r="G34" s="326"/>
      <c r="H34" s="326"/>
      <c r="I34" s="326"/>
      <c r="J34" s="326"/>
      <c r="K34" s="327"/>
      <c r="L34" s="305"/>
      <c r="M34" s="306"/>
    </row>
    <row r="35" spans="2:15" ht="13.5" customHeight="1" x14ac:dyDescent="0.2">
      <c r="B35" s="303"/>
      <c r="C35" s="305"/>
      <c r="D35" s="305"/>
      <c r="E35" s="305"/>
      <c r="F35" s="305"/>
      <c r="G35" s="305"/>
      <c r="H35" s="305"/>
      <c r="I35" s="314"/>
      <c r="J35" s="305"/>
      <c r="K35" s="305"/>
      <c r="L35" s="305"/>
      <c r="M35" s="306"/>
    </row>
    <row r="36" spans="2:15" ht="13.5" customHeight="1" x14ac:dyDescent="0.2">
      <c r="B36" s="303"/>
      <c r="C36" s="305"/>
      <c r="D36" s="366" t="s">
        <v>213</v>
      </c>
      <c r="E36" s="305"/>
      <c r="F36" s="305"/>
      <c r="G36" s="305"/>
      <c r="H36" s="305"/>
      <c r="I36" s="314"/>
      <c r="J36" s="305"/>
      <c r="K36" s="305"/>
      <c r="L36" s="305"/>
      <c r="M36" s="306"/>
    </row>
    <row r="37" spans="2:15" ht="13.5" customHeight="1" x14ac:dyDescent="0.2">
      <c r="B37" s="303"/>
      <c r="C37" s="305"/>
      <c r="D37" s="309" t="s">
        <v>221</v>
      </c>
      <c r="E37" s="305"/>
      <c r="F37" s="305"/>
      <c r="G37" s="305"/>
      <c r="H37" s="305"/>
      <c r="I37" s="314"/>
      <c r="J37" s="305"/>
      <c r="K37" s="305"/>
      <c r="L37" s="305"/>
      <c r="M37" s="306"/>
    </row>
    <row r="38" spans="2:15" ht="13.5" customHeight="1" x14ac:dyDescent="0.2">
      <c r="B38" s="303"/>
      <c r="C38" s="305"/>
      <c r="D38" s="309" t="s">
        <v>214</v>
      </c>
      <c r="E38" s="305"/>
      <c r="F38" s="305"/>
      <c r="G38" s="305"/>
      <c r="H38" s="305"/>
      <c r="I38" s="314"/>
      <c r="J38" s="305"/>
      <c r="K38" s="305"/>
      <c r="L38" s="305"/>
      <c r="M38" s="306"/>
    </row>
    <row r="39" spans="2:15" ht="13.5" customHeight="1" x14ac:dyDescent="0.2">
      <c r="B39" s="303"/>
      <c r="C39" s="305"/>
      <c r="D39" s="309" t="s">
        <v>215</v>
      </c>
      <c r="E39" s="305"/>
      <c r="F39" s="305"/>
      <c r="G39" s="305"/>
      <c r="H39" s="305"/>
      <c r="I39" s="314"/>
      <c r="J39" s="305"/>
      <c r="K39" s="305"/>
      <c r="L39" s="305"/>
      <c r="M39" s="306"/>
    </row>
    <row r="40" spans="2:15" ht="13.5" customHeight="1" x14ac:dyDescent="0.2">
      <c r="B40" s="303"/>
      <c r="C40" s="305"/>
      <c r="D40" s="305"/>
      <c r="E40" s="305"/>
      <c r="F40" s="305"/>
      <c r="G40" s="305"/>
      <c r="H40" s="305"/>
      <c r="I40" s="314"/>
      <c r="J40" s="305"/>
      <c r="K40" s="305"/>
      <c r="L40" s="305"/>
      <c r="M40" s="306"/>
    </row>
    <row r="41" spans="2:15" ht="13.5" customHeight="1" x14ac:dyDescent="0.2">
      <c r="B41" s="303"/>
      <c r="C41" s="305"/>
      <c r="D41" s="317" t="s">
        <v>171</v>
      </c>
      <c r="E41" s="305"/>
      <c r="F41" s="305"/>
      <c r="G41" s="305"/>
      <c r="H41" s="305"/>
      <c r="I41" s="314"/>
      <c r="J41" s="305"/>
      <c r="K41" s="305"/>
      <c r="L41" s="305"/>
      <c r="M41" s="306"/>
    </row>
    <row r="42" spans="2:15" ht="13.5" customHeight="1" x14ac:dyDescent="0.2">
      <c r="B42" s="303"/>
      <c r="C42" s="305"/>
      <c r="D42" s="305" t="s">
        <v>197</v>
      </c>
      <c r="E42" s="305"/>
      <c r="F42" s="305"/>
      <c r="G42" s="305"/>
      <c r="H42" s="305"/>
      <c r="I42" s="314"/>
      <c r="J42" s="305"/>
      <c r="K42" s="305"/>
      <c r="L42" s="305"/>
      <c r="M42" s="306"/>
    </row>
    <row r="43" spans="2:15" ht="13.5" customHeight="1" x14ac:dyDescent="0.2">
      <c r="B43" s="303"/>
      <c r="C43" s="305"/>
      <c r="D43" s="305" t="s">
        <v>198</v>
      </c>
      <c r="E43" s="305"/>
      <c r="F43" s="305"/>
      <c r="G43" s="305"/>
      <c r="H43" s="305"/>
      <c r="I43" s="314"/>
      <c r="J43" s="305"/>
      <c r="K43" s="305"/>
      <c r="L43" s="305"/>
      <c r="M43" s="306"/>
    </row>
    <row r="44" spans="2:15" ht="13.5" customHeight="1" x14ac:dyDescent="0.2">
      <c r="B44" s="303"/>
      <c r="C44" s="305"/>
      <c r="D44" s="305" t="s">
        <v>201</v>
      </c>
      <c r="E44" s="305"/>
      <c r="F44" s="305"/>
      <c r="G44" s="305"/>
      <c r="H44" s="305"/>
      <c r="I44" s="314"/>
      <c r="J44" s="305"/>
      <c r="K44" s="305"/>
      <c r="L44" s="305"/>
      <c r="M44" s="306"/>
    </row>
    <row r="45" spans="2:15" ht="13.5" customHeight="1" x14ac:dyDescent="0.2">
      <c r="B45" s="303"/>
      <c r="C45" s="305"/>
      <c r="D45" s="305" t="s">
        <v>199</v>
      </c>
      <c r="E45" s="305"/>
      <c r="F45" s="305"/>
      <c r="G45" s="305"/>
      <c r="H45" s="305"/>
      <c r="I45" s="314"/>
      <c r="J45" s="305"/>
      <c r="K45" s="305"/>
      <c r="L45" s="305"/>
      <c r="M45" s="306"/>
    </row>
    <row r="46" spans="2:15" ht="13.5" customHeight="1" x14ac:dyDescent="0.2">
      <c r="B46" s="303"/>
      <c r="C46" s="305"/>
      <c r="D46" s="305" t="s">
        <v>200</v>
      </c>
      <c r="E46" s="305"/>
      <c r="F46" s="305"/>
      <c r="G46" s="305"/>
      <c r="H46" s="305"/>
      <c r="I46" s="314"/>
      <c r="J46" s="305"/>
      <c r="K46" s="305"/>
      <c r="L46" s="305"/>
      <c r="M46" s="306"/>
    </row>
    <row r="47" spans="2:15" ht="5.25" customHeight="1" x14ac:dyDescent="0.2">
      <c r="B47" s="303"/>
      <c r="C47" s="305"/>
      <c r="D47" s="305"/>
      <c r="E47" s="305"/>
      <c r="F47" s="305"/>
      <c r="G47" s="305"/>
      <c r="H47" s="305"/>
      <c r="I47" s="314"/>
      <c r="J47" s="305"/>
      <c r="K47" s="305"/>
      <c r="L47" s="305"/>
      <c r="M47" s="306"/>
      <c r="O47" s="369"/>
    </row>
    <row r="48" spans="2:15" ht="13.5" customHeight="1" x14ac:dyDescent="0.2">
      <c r="B48" s="303"/>
      <c r="C48" s="305"/>
      <c r="D48" s="366" t="s">
        <v>213</v>
      </c>
      <c r="E48" s="305"/>
      <c r="F48" s="305"/>
      <c r="G48" s="305"/>
      <c r="H48" s="305"/>
      <c r="I48" s="314"/>
      <c r="J48" s="305"/>
      <c r="K48" s="305"/>
      <c r="L48" s="305"/>
      <c r="M48" s="306"/>
      <c r="O48" s="370"/>
    </row>
    <row r="49" spans="2:15" ht="13.5" customHeight="1" x14ac:dyDescent="0.2">
      <c r="B49" s="303"/>
      <c r="C49" s="305"/>
      <c r="D49" s="309" t="s">
        <v>224</v>
      </c>
      <c r="E49" s="305"/>
      <c r="F49" s="305"/>
      <c r="G49" s="305"/>
      <c r="H49" s="305"/>
      <c r="I49" s="314"/>
      <c r="J49" s="305"/>
      <c r="K49" s="305"/>
      <c r="L49" s="305"/>
      <c r="M49" s="306"/>
      <c r="O49" s="370"/>
    </row>
    <row r="50" spans="2:15" ht="13.5" customHeight="1" x14ac:dyDescent="0.2">
      <c r="B50" s="303"/>
      <c r="C50" s="305"/>
      <c r="D50" s="309" t="s">
        <v>225</v>
      </c>
      <c r="E50" s="305"/>
      <c r="F50" s="305"/>
      <c r="G50" s="305"/>
      <c r="H50" s="305"/>
      <c r="I50" s="314"/>
      <c r="J50" s="305"/>
      <c r="K50" s="305"/>
      <c r="L50" s="305"/>
      <c r="M50" s="306"/>
      <c r="O50" s="370"/>
    </row>
    <row r="51" spans="2:15" ht="13.5" customHeight="1" x14ac:dyDescent="0.2">
      <c r="B51" s="303"/>
      <c r="C51" s="305"/>
      <c r="D51" s="317"/>
      <c r="E51" s="371" t="s">
        <v>222</v>
      </c>
      <c r="F51" s="305"/>
      <c r="G51" s="305"/>
      <c r="H51" s="305"/>
      <c r="I51" s="314"/>
      <c r="J51" s="305"/>
      <c r="K51" s="305"/>
      <c r="L51" s="305"/>
      <c r="M51" s="306"/>
      <c r="O51" s="369"/>
    </row>
    <row r="52" spans="2:15" ht="13.5" customHeight="1" x14ac:dyDescent="0.2">
      <c r="B52" s="303"/>
      <c r="C52" s="305"/>
      <c r="D52" s="317"/>
      <c r="E52" s="371" t="s">
        <v>223</v>
      </c>
      <c r="F52" s="305"/>
      <c r="G52" s="305"/>
      <c r="H52" s="305"/>
      <c r="I52" s="314"/>
      <c r="J52" s="305"/>
      <c r="K52" s="305"/>
      <c r="L52" s="305"/>
      <c r="M52" s="306"/>
      <c r="O52" s="368"/>
    </row>
    <row r="53" spans="2:15" ht="13.5" customHeight="1" x14ac:dyDescent="0.2">
      <c r="B53" s="303"/>
      <c r="C53" s="305"/>
      <c r="D53" s="317"/>
      <c r="E53" s="371" t="s">
        <v>216</v>
      </c>
      <c r="F53" s="305"/>
      <c r="G53" s="305"/>
      <c r="H53" s="305"/>
      <c r="I53" s="314"/>
      <c r="J53" s="305"/>
      <c r="K53" s="305"/>
      <c r="L53" s="305"/>
      <c r="M53" s="306"/>
    </row>
    <row r="54" spans="2:15" ht="13.5" customHeight="1" x14ac:dyDescent="0.2">
      <c r="B54" s="303"/>
      <c r="C54" s="305"/>
      <c r="D54" s="371" t="s">
        <v>226</v>
      </c>
      <c r="E54" s="317"/>
      <c r="F54" s="305"/>
      <c r="G54" s="305"/>
      <c r="H54" s="305"/>
      <c r="I54" s="314"/>
      <c r="J54" s="305"/>
      <c r="K54" s="305"/>
      <c r="L54" s="305"/>
      <c r="M54" s="306"/>
    </row>
    <row r="55" spans="2:15" ht="13.5" customHeight="1" x14ac:dyDescent="0.2">
      <c r="B55" s="303"/>
      <c r="C55" s="305"/>
      <c r="D55" s="305"/>
      <c r="E55" s="372" t="s">
        <v>217</v>
      </c>
      <c r="F55" s="305"/>
      <c r="G55" s="305"/>
      <c r="H55" s="305"/>
      <c r="I55" s="314"/>
      <c r="J55" s="305"/>
      <c r="K55" s="305"/>
      <c r="L55" s="305"/>
      <c r="M55" s="306"/>
    </row>
    <row r="56" spans="2:15" ht="13.5" customHeight="1" x14ac:dyDescent="0.2">
      <c r="B56" s="303"/>
      <c r="C56" s="305"/>
      <c r="D56" s="367"/>
      <c r="E56" s="305"/>
      <c r="F56" s="305"/>
      <c r="G56" s="305"/>
      <c r="H56" s="305"/>
      <c r="I56" s="314"/>
      <c r="J56" s="305"/>
      <c r="K56" s="305"/>
      <c r="L56" s="305"/>
      <c r="M56" s="306"/>
    </row>
    <row r="57" spans="2:15" ht="13.5" customHeight="1" x14ac:dyDescent="0.2">
      <c r="B57" s="303"/>
      <c r="C57" s="305"/>
      <c r="D57" s="305" t="s">
        <v>188</v>
      </c>
      <c r="E57" s="305"/>
      <c r="F57" s="305"/>
      <c r="G57" s="305"/>
      <c r="H57" s="305"/>
      <c r="I57" s="314"/>
      <c r="J57" s="305"/>
      <c r="K57" s="305"/>
      <c r="L57" s="305"/>
      <c r="M57" s="306"/>
    </row>
    <row r="58" spans="2:15" ht="13.5" customHeight="1" x14ac:dyDescent="0.2">
      <c r="B58" s="303"/>
      <c r="C58" s="305"/>
      <c r="D58" s="305" t="s">
        <v>174</v>
      </c>
      <c r="E58" s="305"/>
      <c r="F58" s="305"/>
      <c r="G58" s="305"/>
      <c r="H58" s="305"/>
      <c r="I58" s="314"/>
      <c r="J58" s="305"/>
      <c r="K58" s="305"/>
      <c r="L58" s="305"/>
      <c r="M58" s="306"/>
    </row>
    <row r="59" spans="2:15" ht="13.5" customHeight="1" x14ac:dyDescent="0.2">
      <c r="B59" s="303"/>
      <c r="C59" s="305"/>
      <c r="D59" s="305"/>
      <c r="E59" s="305"/>
      <c r="F59" s="305"/>
      <c r="G59" s="305"/>
      <c r="H59" s="305"/>
      <c r="I59" s="314"/>
      <c r="J59" s="305"/>
      <c r="K59" s="305"/>
      <c r="L59" s="305"/>
      <c r="M59" s="306"/>
    </row>
    <row r="60" spans="2:15" ht="13.5" customHeight="1" x14ac:dyDescent="0.2">
      <c r="B60" s="303"/>
      <c r="C60" s="305"/>
      <c r="D60" s="366" t="s">
        <v>218</v>
      </c>
      <c r="E60" s="305"/>
      <c r="F60" s="305"/>
      <c r="G60" s="305"/>
      <c r="H60" s="305"/>
      <c r="I60" s="314"/>
      <c r="J60" s="305"/>
      <c r="K60" s="305"/>
      <c r="L60" s="305"/>
      <c r="M60" s="306"/>
    </row>
    <row r="61" spans="2:15" ht="13.5" customHeight="1" x14ac:dyDescent="0.2">
      <c r="B61" s="303"/>
      <c r="C61" s="305"/>
      <c r="D61" s="309" t="s">
        <v>219</v>
      </c>
      <c r="E61" s="305"/>
      <c r="F61" s="305"/>
      <c r="G61" s="305"/>
      <c r="H61" s="305"/>
      <c r="I61" s="314"/>
      <c r="J61" s="305"/>
      <c r="K61" s="305"/>
      <c r="L61" s="305"/>
      <c r="M61" s="306"/>
    </row>
    <row r="62" spans="2:15" ht="13.5" customHeight="1" x14ac:dyDescent="0.2">
      <c r="B62" s="303"/>
      <c r="C62" s="305"/>
      <c r="D62" s="309" t="s">
        <v>220</v>
      </c>
      <c r="E62" s="305"/>
      <c r="F62" s="305"/>
      <c r="G62" s="305"/>
      <c r="H62" s="305"/>
      <c r="I62" s="314"/>
      <c r="J62" s="305"/>
      <c r="K62" s="305"/>
      <c r="L62" s="305"/>
      <c r="M62" s="306"/>
    </row>
    <row r="63" spans="2:15" ht="13.5" customHeight="1" x14ac:dyDescent="0.2">
      <c r="B63" s="303"/>
      <c r="C63" s="305"/>
      <c r="D63" s="309" t="s">
        <v>227</v>
      </c>
      <c r="E63" s="305"/>
      <c r="F63" s="305"/>
      <c r="G63" s="305"/>
      <c r="H63" s="305"/>
      <c r="I63" s="314"/>
      <c r="J63" s="305"/>
      <c r="K63" s="305"/>
      <c r="L63" s="305"/>
      <c r="M63" s="306"/>
    </row>
    <row r="64" spans="2:15" ht="13.5" customHeight="1" x14ac:dyDescent="0.2">
      <c r="B64" s="303"/>
      <c r="C64" s="305"/>
      <c r="D64" s="305"/>
      <c r="E64" s="305"/>
      <c r="F64" s="305"/>
      <c r="G64" s="305"/>
      <c r="H64" s="305"/>
      <c r="I64" s="305"/>
      <c r="J64" s="305"/>
      <c r="K64" s="305"/>
      <c r="L64" s="305"/>
      <c r="M64" s="306"/>
      <c r="O64" s="328"/>
    </row>
    <row r="65" spans="2:15" ht="13.5" customHeight="1" x14ac:dyDescent="0.2">
      <c r="B65" s="303"/>
      <c r="C65" s="329" t="s">
        <v>132</v>
      </c>
      <c r="D65" s="313"/>
      <c r="E65" s="313"/>
      <c r="F65" s="305"/>
      <c r="G65" s="305"/>
      <c r="H65" s="305"/>
      <c r="I65" s="305"/>
      <c r="J65" s="305"/>
      <c r="K65" s="305"/>
      <c r="L65" s="305"/>
      <c r="M65" s="306"/>
      <c r="O65" s="328"/>
    </row>
    <row r="66" spans="2:15" ht="13.5" customHeight="1" x14ac:dyDescent="0.2">
      <c r="B66" s="303"/>
      <c r="C66" s="305"/>
      <c r="D66" s="305" t="s">
        <v>230</v>
      </c>
      <c r="E66" s="305"/>
      <c r="F66" s="305"/>
      <c r="G66" s="305"/>
      <c r="H66" s="305"/>
      <c r="I66" s="305"/>
      <c r="J66" s="305"/>
      <c r="K66" s="305"/>
      <c r="L66" s="305"/>
      <c r="M66" s="306"/>
      <c r="O66" s="328"/>
    </row>
    <row r="67" spans="2:15" ht="13.5" customHeight="1" x14ac:dyDescent="0.2">
      <c r="B67" s="303"/>
      <c r="C67" s="305"/>
      <c r="D67" s="305" t="s">
        <v>133</v>
      </c>
      <c r="E67" s="305"/>
      <c r="F67" s="305"/>
      <c r="G67" s="305"/>
      <c r="H67" s="305"/>
      <c r="I67" s="305"/>
      <c r="J67" s="305"/>
      <c r="K67" s="305"/>
      <c r="L67" s="305"/>
      <c r="M67" s="306"/>
    </row>
    <row r="68" spans="2:15" ht="13.5" customHeight="1" x14ac:dyDescent="0.2">
      <c r="B68" s="303"/>
      <c r="C68" s="305"/>
      <c r="D68" s="331" t="s">
        <v>231</v>
      </c>
      <c r="E68" s="305"/>
      <c r="F68" s="305"/>
      <c r="G68" s="305"/>
      <c r="H68" s="305"/>
      <c r="I68" s="305"/>
      <c r="J68" s="305"/>
      <c r="K68" s="305"/>
      <c r="L68" s="305"/>
      <c r="M68" s="306"/>
    </row>
    <row r="69" spans="2:15" ht="13.5" customHeight="1" x14ac:dyDescent="0.2">
      <c r="B69" s="303"/>
      <c r="C69" s="305"/>
      <c r="D69" s="305"/>
      <c r="E69" s="305"/>
      <c r="F69" s="305"/>
      <c r="G69" s="305"/>
      <c r="H69" s="305"/>
      <c r="I69" s="305"/>
      <c r="J69" s="305"/>
      <c r="K69" s="305"/>
      <c r="L69" s="305"/>
      <c r="M69" s="306"/>
      <c r="N69" s="330"/>
    </row>
    <row r="70" spans="2:15" ht="13.5" customHeight="1" x14ac:dyDescent="0.2">
      <c r="B70" s="303"/>
      <c r="C70" s="329" t="s">
        <v>134</v>
      </c>
      <c r="D70" s="313"/>
      <c r="E70" s="313"/>
      <c r="F70" s="305"/>
      <c r="G70" s="305"/>
      <c r="H70" s="305"/>
      <c r="I70" s="305"/>
      <c r="J70" s="305"/>
      <c r="K70" s="305"/>
      <c r="L70" s="305"/>
      <c r="M70" s="306"/>
      <c r="N70" s="330"/>
    </row>
    <row r="71" spans="2:15" ht="13.5" customHeight="1" x14ac:dyDescent="0.2">
      <c r="B71" s="303"/>
      <c r="C71" s="305"/>
      <c r="D71" s="305" t="s">
        <v>186</v>
      </c>
      <c r="E71" s="305"/>
      <c r="F71" s="305"/>
      <c r="G71" s="305"/>
      <c r="H71" s="305"/>
      <c r="I71" s="305"/>
      <c r="J71" s="305"/>
      <c r="K71" s="305"/>
      <c r="L71" s="305"/>
      <c r="M71" s="306"/>
      <c r="N71" s="330"/>
    </row>
    <row r="72" spans="2:15" ht="13.5" customHeight="1" x14ac:dyDescent="0.2">
      <c r="B72" s="303"/>
      <c r="C72" s="305"/>
      <c r="D72" s="305"/>
      <c r="E72" s="305"/>
      <c r="F72" s="305"/>
      <c r="G72" s="305"/>
      <c r="H72" s="305"/>
      <c r="I72" s="305"/>
      <c r="J72" s="305"/>
      <c r="K72" s="305"/>
      <c r="L72" s="305"/>
      <c r="M72" s="306"/>
      <c r="N72" s="330"/>
    </row>
    <row r="73" spans="2:15" ht="13.5" customHeight="1" x14ac:dyDescent="0.2">
      <c r="B73" s="303"/>
      <c r="C73" s="312" t="s">
        <v>93</v>
      </c>
      <c r="D73" s="313"/>
      <c r="E73" s="313"/>
      <c r="F73" s="305"/>
      <c r="G73" s="305"/>
      <c r="H73" s="305"/>
      <c r="I73" s="305"/>
      <c r="J73" s="305"/>
      <c r="K73" s="305"/>
      <c r="L73" s="305"/>
      <c r="M73" s="306"/>
      <c r="N73" s="330"/>
    </row>
    <row r="74" spans="2:15" ht="13.5" customHeight="1" x14ac:dyDescent="0.2">
      <c r="B74" s="303"/>
      <c r="C74" s="305" t="s">
        <v>49</v>
      </c>
      <c r="D74" s="318" t="s">
        <v>70</v>
      </c>
      <c r="E74" s="305"/>
      <c r="F74" s="305"/>
      <c r="G74" s="305"/>
      <c r="H74" s="305"/>
      <c r="I74" s="305"/>
      <c r="J74" s="305"/>
      <c r="K74" s="305"/>
      <c r="L74" s="305"/>
      <c r="M74" s="306"/>
      <c r="N74" s="330"/>
    </row>
    <row r="75" spans="2:15" ht="13.5" customHeight="1" x14ac:dyDescent="0.2">
      <c r="B75" s="303"/>
      <c r="C75" s="305"/>
      <c r="D75" s="305"/>
      <c r="E75" s="305"/>
      <c r="F75" s="305"/>
      <c r="G75" s="305"/>
      <c r="H75" s="305"/>
      <c r="I75" s="305"/>
      <c r="J75" s="305"/>
      <c r="K75" s="305"/>
      <c r="L75" s="305"/>
      <c r="M75" s="306"/>
      <c r="N75" s="330"/>
    </row>
    <row r="76" spans="2:15" ht="13.5" customHeight="1" thickBot="1" x14ac:dyDescent="0.25">
      <c r="B76" s="332"/>
      <c r="C76" s="333"/>
      <c r="D76" s="333"/>
      <c r="E76" s="333"/>
      <c r="F76" s="333"/>
      <c r="G76" s="333"/>
      <c r="H76" s="333"/>
      <c r="I76" s="333"/>
      <c r="J76" s="333"/>
      <c r="K76" s="333"/>
      <c r="L76" s="333"/>
      <c r="M76" s="334"/>
      <c r="N76" s="330"/>
    </row>
    <row r="77" spans="2:15" ht="13.5" customHeight="1" x14ac:dyDescent="0.2">
      <c r="N77" s="330"/>
    </row>
    <row r="78" spans="2:15" ht="13.5" customHeight="1" x14ac:dyDescent="0.2">
      <c r="N78" s="330"/>
    </row>
    <row r="79" spans="2:15" ht="13.5" customHeight="1" x14ac:dyDescent="0.2">
      <c r="N79" s="330"/>
    </row>
    <row r="80" spans="2:15" ht="13.5" customHeight="1" x14ac:dyDescent="0.2">
      <c r="N80" s="330"/>
    </row>
    <row r="81" spans="14:14" ht="13.5" customHeight="1" x14ac:dyDescent="0.2">
      <c r="N81" s="330"/>
    </row>
    <row r="82" spans="14:14" ht="13.5" customHeight="1" x14ac:dyDescent="0.2">
      <c r="N82" s="330"/>
    </row>
    <row r="83" spans="14:14" ht="13.5" customHeight="1" x14ac:dyDescent="0.2">
      <c r="N83" s="330"/>
    </row>
    <row r="84" spans="14:14" ht="13.5" customHeight="1" x14ac:dyDescent="0.2">
      <c r="N84" s="330"/>
    </row>
    <row r="85" spans="14:14" ht="13.5" customHeight="1" x14ac:dyDescent="0.2">
      <c r="N85" s="330"/>
    </row>
    <row r="86" spans="14:14" ht="13.5" customHeight="1" x14ac:dyDescent="0.2">
      <c r="N86" s="330"/>
    </row>
    <row r="87" spans="14:14" ht="13.5" customHeight="1" x14ac:dyDescent="0.2">
      <c r="N87" s="330"/>
    </row>
    <row r="88" spans="14:14" ht="13.5" customHeight="1" x14ac:dyDescent="0.2">
      <c r="N88" s="330"/>
    </row>
    <row r="89" spans="14:14" ht="13.5" customHeight="1" x14ac:dyDescent="0.2">
      <c r="N89" s="330"/>
    </row>
    <row r="90" spans="14:14" ht="13.5" customHeight="1" x14ac:dyDescent="0.2">
      <c r="N90" s="330"/>
    </row>
    <row r="91" spans="14:14" ht="13.5" customHeight="1" x14ac:dyDescent="0.2">
      <c r="N91" s="330"/>
    </row>
    <row r="92" spans="14:14" ht="13.5" customHeight="1" x14ac:dyDescent="0.2">
      <c r="N92" s="330"/>
    </row>
    <row r="93" spans="14:14" ht="13.5" customHeight="1" x14ac:dyDescent="0.2">
      <c r="N93" s="330"/>
    </row>
    <row r="94" spans="14:14" ht="13.5" customHeight="1" x14ac:dyDescent="0.2">
      <c r="N94" s="330"/>
    </row>
    <row r="95" spans="14:14" ht="13.5" customHeight="1" x14ac:dyDescent="0.2">
      <c r="N95" s="330"/>
    </row>
    <row r="96" spans="14:14" ht="13.5" customHeight="1" x14ac:dyDescent="0.2">
      <c r="N96" s="330"/>
    </row>
    <row r="97" spans="14:14" ht="13.5" customHeight="1" x14ac:dyDescent="0.2">
      <c r="N97" s="330"/>
    </row>
    <row r="98" spans="14:14" ht="13.5" customHeight="1" x14ac:dyDescent="0.2">
      <c r="N98" s="330"/>
    </row>
    <row r="99" spans="14:14" ht="13.5" customHeight="1" x14ac:dyDescent="0.2">
      <c r="N99" s="330"/>
    </row>
    <row r="100" spans="14:14" ht="13.5" customHeight="1" x14ac:dyDescent="0.2">
      <c r="N100" s="330"/>
    </row>
    <row r="101" spans="14:14" ht="13.5" customHeight="1" x14ac:dyDescent="0.2">
      <c r="N101" s="330"/>
    </row>
    <row r="102" spans="14:14" ht="13.5" customHeight="1" x14ac:dyDescent="0.2">
      <c r="N102" s="330"/>
    </row>
    <row r="103" spans="14:14" ht="13.5" customHeight="1" x14ac:dyDescent="0.2">
      <c r="N103" s="330"/>
    </row>
    <row r="104" spans="14:14" ht="13.5" customHeight="1" x14ac:dyDescent="0.2">
      <c r="N104" s="330"/>
    </row>
    <row r="105" spans="14:14" ht="13.5" customHeight="1" x14ac:dyDescent="0.2">
      <c r="N105" s="330"/>
    </row>
    <row r="106" spans="14:14" ht="13.5" customHeight="1" x14ac:dyDescent="0.2">
      <c r="N106" s="330"/>
    </row>
    <row r="107" spans="14:14" ht="13.5" customHeight="1" x14ac:dyDescent="0.2">
      <c r="N107" s="330"/>
    </row>
    <row r="108" spans="14:14" ht="13.5" customHeight="1" x14ac:dyDescent="0.2">
      <c r="N108" s="330"/>
    </row>
    <row r="109" spans="14:14" ht="13.5" customHeight="1" x14ac:dyDescent="0.2">
      <c r="N109" s="330"/>
    </row>
    <row r="110" spans="14:14" ht="13.5" customHeight="1" x14ac:dyDescent="0.2">
      <c r="N110" s="330"/>
    </row>
    <row r="111" spans="14:14" ht="13.5" customHeight="1" x14ac:dyDescent="0.2">
      <c r="N111" s="330"/>
    </row>
    <row r="112" spans="14:14" ht="13.5" customHeight="1" x14ac:dyDescent="0.2">
      <c r="N112" s="330"/>
    </row>
    <row r="113" spans="14:14" x14ac:dyDescent="0.2">
      <c r="N113" s="330"/>
    </row>
    <row r="114" spans="14:14" x14ac:dyDescent="0.2">
      <c r="N114" s="330"/>
    </row>
    <row r="115" spans="14:14" x14ac:dyDescent="0.2">
      <c r="N115" s="330"/>
    </row>
    <row r="116" spans="14:14" x14ac:dyDescent="0.2">
      <c r="N116" s="330"/>
    </row>
    <row r="117" spans="14:14" x14ac:dyDescent="0.2">
      <c r="N117" s="330"/>
    </row>
    <row r="118" spans="14:14" x14ac:dyDescent="0.2">
      <c r="N118" s="330"/>
    </row>
    <row r="119" spans="14:14" x14ac:dyDescent="0.2">
      <c r="N119" s="330"/>
    </row>
    <row r="120" spans="14:14" x14ac:dyDescent="0.2">
      <c r="N120" s="330"/>
    </row>
    <row r="121" spans="14:14" x14ac:dyDescent="0.2">
      <c r="N121" s="330"/>
    </row>
    <row r="125" spans="14:14" x14ac:dyDescent="0.2">
      <c r="N125" s="330"/>
    </row>
    <row r="126" spans="14:14" x14ac:dyDescent="0.2">
      <c r="N126" s="330"/>
    </row>
    <row r="127" spans="14:14" x14ac:dyDescent="0.2">
      <c r="N127" s="330"/>
    </row>
  </sheetData>
  <sheetProtection sheet="1"/>
  <phoneticPr fontId="3"/>
  <printOptions horizontalCentered="1"/>
  <pageMargins left="0.78740157480314965" right="0.78740157480314965" top="0.98425196850393704" bottom="0.98425196850393704" header="0.51181102362204722" footer="0.51181102362204722"/>
  <pageSetup paperSize="9" scale="93"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autoPageBreaks="0"/>
  </sheetPr>
  <dimension ref="A1:BO250"/>
  <sheetViews>
    <sheetView showGridLines="0" zoomScaleNormal="100" workbookViewId="0">
      <pane xSplit="2" ySplit="9" topLeftCell="C10" activePane="bottomRight" state="frozen"/>
      <selection activeCell="I7" sqref="I7"/>
      <selection pane="topRight" activeCell="I7" sqref="I7"/>
      <selection pane="bottomLeft" activeCell="I7" sqref="I7"/>
      <selection pane="bottomRight" activeCell="C3" sqref="C3"/>
    </sheetView>
  </sheetViews>
  <sheetFormatPr defaultColWidth="9" defaultRowHeight="13.2" x14ac:dyDescent="0.2"/>
  <cols>
    <col min="1" max="1" width="5.109375" style="2" customWidth="1"/>
    <col min="2" max="2" width="4.6640625" style="2" customWidth="1"/>
    <col min="3" max="3" width="13.21875" style="1" customWidth="1"/>
    <col min="4" max="4" width="10.77734375" style="1" customWidth="1"/>
    <col min="5" max="5" width="11.21875" style="1" customWidth="1"/>
    <col min="6" max="6" width="12.33203125" style="1" customWidth="1"/>
    <col min="7" max="7" width="11.21875" style="1" customWidth="1"/>
    <col min="8" max="9" width="12.6640625" style="1" customWidth="1"/>
    <col min="10" max="13" width="7.21875" style="1" customWidth="1"/>
    <col min="14" max="16" width="11.6640625" style="1" customWidth="1"/>
    <col min="17" max="22" width="8.6640625" style="1" customWidth="1"/>
    <col min="23" max="23" width="11" style="1" customWidth="1"/>
    <col min="24" max="24" width="14.6640625" style="1" customWidth="1"/>
    <col min="25" max="25" width="14.88671875" style="1" customWidth="1"/>
    <col min="26" max="28" width="6.33203125" style="1" customWidth="1"/>
    <col min="29" max="29" width="10" style="18" customWidth="1"/>
    <col min="30" max="32" width="11.109375" style="5" customWidth="1"/>
    <col min="33" max="34" width="10" style="5" customWidth="1"/>
    <col min="35" max="35" width="12.44140625" style="5" customWidth="1"/>
    <col min="36" max="36" width="18.21875" style="1" customWidth="1"/>
    <col min="37" max="37" width="12.44140625" style="5" customWidth="1"/>
    <col min="38" max="38" width="13.21875" style="5" customWidth="1"/>
    <col min="39" max="39" width="9" style="10" customWidth="1"/>
    <col min="40" max="41" width="11.88671875" style="10" customWidth="1"/>
    <col min="42" max="43" width="10" style="10" customWidth="1"/>
    <col min="44" max="44" width="13" style="10" customWidth="1"/>
    <col min="45" max="45" width="10" style="10" customWidth="1"/>
    <col min="46" max="47" width="10.21875" style="5" customWidth="1"/>
    <col min="48" max="48" width="10.21875" style="101" customWidth="1"/>
    <col min="49" max="49" width="10.21875" style="41" customWidth="1"/>
    <col min="50" max="56" width="10.21875" style="5" customWidth="1"/>
    <col min="57" max="57" width="18.77734375" style="1" customWidth="1"/>
    <col min="58" max="58" width="13.88671875" style="1" customWidth="1"/>
    <col min="59" max="64" width="10.44140625" style="1" customWidth="1"/>
    <col min="65" max="65" width="15" style="1" customWidth="1"/>
    <col min="66" max="66" width="17.109375" style="1" customWidth="1"/>
    <col min="67" max="67" width="13.88671875" style="1" customWidth="1"/>
    <col min="68" max="68" width="1.33203125" style="1" customWidth="1"/>
    <col min="69" max="16384" width="9" style="1"/>
  </cols>
  <sheetData>
    <row r="1" spans="1:67" ht="36" customHeight="1" thickBot="1" x14ac:dyDescent="0.25">
      <c r="X1" s="11"/>
      <c r="AK1" s="259"/>
      <c r="BF1" s="11"/>
      <c r="BO1" s="11"/>
    </row>
    <row r="2" spans="1:67" ht="23.25" customHeight="1" thickBot="1" x14ac:dyDescent="0.3">
      <c r="B2" s="224" t="s">
        <v>210</v>
      </c>
      <c r="D2" s="8"/>
      <c r="E2" s="8"/>
      <c r="F2" s="8"/>
      <c r="G2" s="164"/>
      <c r="H2" s="164"/>
      <c r="I2" s="164"/>
      <c r="M2" s="47" t="s">
        <v>62</v>
      </c>
      <c r="N2" s="48"/>
      <c r="X2" s="11"/>
      <c r="Y2" s="298" t="s">
        <v>142</v>
      </c>
      <c r="Z2" s="17"/>
      <c r="AB2" s="9"/>
      <c r="AD2" s="1"/>
      <c r="AE2" s="47" t="s">
        <v>62</v>
      </c>
      <c r="AF2" s="238"/>
      <c r="AG2" s="231"/>
      <c r="AH2" s="232"/>
      <c r="AJ2" s="299" t="s">
        <v>130</v>
      </c>
      <c r="AK2" s="259"/>
      <c r="AL2" s="217"/>
      <c r="AN2" s="244"/>
      <c r="AO2" s="244"/>
      <c r="AP2" s="243"/>
      <c r="AQ2" s="243"/>
      <c r="AR2" s="247"/>
      <c r="AX2" s="46"/>
      <c r="AY2" s="46"/>
      <c r="BF2" s="11"/>
      <c r="BG2" s="298" t="s">
        <v>169</v>
      </c>
      <c r="BO2" s="11"/>
    </row>
    <row r="3" spans="1:67" ht="23.25" customHeight="1" thickBot="1" x14ac:dyDescent="0.25">
      <c r="B3" s="67"/>
      <c r="C3" s="22"/>
      <c r="D3" s="22"/>
      <c r="E3" s="22"/>
      <c r="F3" s="22"/>
      <c r="G3" s="165"/>
      <c r="H3" s="165"/>
      <c r="I3" s="165"/>
      <c r="M3" s="49" t="s">
        <v>86</v>
      </c>
      <c r="N3" s="50"/>
      <c r="P3" s="175" t="s">
        <v>48</v>
      </c>
      <c r="Q3" s="52"/>
      <c r="R3" s="53"/>
      <c r="S3" s="53"/>
      <c r="T3" s="53"/>
      <c r="V3" s="73"/>
      <c r="W3" s="4"/>
      <c r="X3" s="11"/>
      <c r="Y3" s="403" t="s">
        <v>203</v>
      </c>
      <c r="Z3" s="404"/>
      <c r="AA3" s="405"/>
      <c r="AB3" s="142" t="s">
        <v>73</v>
      </c>
      <c r="AC3" s="132"/>
      <c r="AE3" s="168"/>
      <c r="AF3" s="168"/>
      <c r="AH3" s="4"/>
      <c r="AI3" s="4"/>
      <c r="AJ3" s="129" t="s">
        <v>69</v>
      </c>
      <c r="AK3" s="260"/>
      <c r="AL3" s="297" t="s">
        <v>172</v>
      </c>
      <c r="AN3" s="231"/>
      <c r="AO3" s="231"/>
      <c r="AP3" s="232"/>
      <c r="AQ3" s="232"/>
      <c r="AR3" s="232"/>
      <c r="AS3" s="14"/>
      <c r="AU3" s="231" t="s">
        <v>86</v>
      </c>
      <c r="AV3" s="249"/>
      <c r="AW3" s="232"/>
      <c r="AX3" s="250"/>
      <c r="AY3" s="250"/>
      <c r="AZ3" s="248"/>
      <c r="BA3" s="231"/>
      <c r="BB3" s="248"/>
      <c r="BC3" s="248"/>
      <c r="BD3" s="248"/>
      <c r="BE3" s="113" t="s">
        <v>157</v>
      </c>
      <c r="BF3" s="256"/>
      <c r="BG3" s="52"/>
      <c r="BH3" s="289" t="s">
        <v>161</v>
      </c>
      <c r="BJ3" s="53"/>
      <c r="BL3" s="73"/>
      <c r="BM3" s="4"/>
      <c r="BN3" s="129" t="s">
        <v>157</v>
      </c>
      <c r="BO3" s="256"/>
    </row>
    <row r="4" spans="1:67" ht="17.25" customHeight="1" thickBot="1" x14ac:dyDescent="0.25">
      <c r="B4" s="7"/>
      <c r="D4" s="68"/>
      <c r="E4" s="8"/>
      <c r="G4" s="166"/>
      <c r="H4" s="167"/>
      <c r="I4" s="167"/>
      <c r="J4" s="6"/>
      <c r="M4" s="9"/>
      <c r="P4" s="6" t="s">
        <v>72</v>
      </c>
      <c r="W4" s="4"/>
      <c r="X4" s="11"/>
      <c r="Y4" s="406">
        <v>46113</v>
      </c>
      <c r="Z4" s="407"/>
      <c r="AA4" s="408"/>
      <c r="AC4" s="19"/>
      <c r="AD4" s="129" t="s">
        <v>91</v>
      </c>
      <c r="AE4" s="230"/>
      <c r="AF4" s="230"/>
      <c r="AG4" s="21"/>
      <c r="AH4" s="12"/>
      <c r="AI4" s="12"/>
      <c r="AJ4" s="131">
        <f>$AJ$6/$N$6-1</f>
        <v>1.4452081117556137E-2</v>
      </c>
      <c r="AK4" s="261"/>
      <c r="AL4" s="217"/>
      <c r="AN4" s="43"/>
      <c r="AO4" s="43"/>
      <c r="AT4" s="228"/>
      <c r="AU4" s="228"/>
      <c r="AV4" s="251"/>
      <c r="AW4" s="252"/>
      <c r="AX4" s="228"/>
      <c r="AY4" s="228"/>
      <c r="AZ4" s="228"/>
      <c r="BA4" s="12"/>
      <c r="BB4" s="12"/>
      <c r="BC4" s="12"/>
      <c r="BD4" s="12"/>
      <c r="BE4" s="255">
        <f>$BE$6/$N$6-1</f>
        <v>1.9296254256526701E-2</v>
      </c>
      <c r="BF4" s="257"/>
      <c r="BG4" s="6"/>
      <c r="BH4" s="6" t="s">
        <v>173</v>
      </c>
      <c r="BM4" s="4"/>
      <c r="BN4" s="279">
        <f>$BN6/$X$6-1</f>
        <v>1.9296254256526701E-2</v>
      </c>
      <c r="BO4" s="257"/>
    </row>
    <row r="5" spans="1:67" ht="16.5" customHeight="1" thickBot="1" x14ac:dyDescent="0.25">
      <c r="A5" s="7"/>
      <c r="B5" s="7"/>
      <c r="C5" s="54" t="s">
        <v>3</v>
      </c>
      <c r="D5" s="8"/>
      <c r="E5" s="8"/>
      <c r="G5" s="47" t="s">
        <v>62</v>
      </c>
      <c r="H5" s="48"/>
      <c r="I5" s="2"/>
      <c r="J5" s="416" t="s">
        <v>204</v>
      </c>
      <c r="K5" s="417"/>
      <c r="L5" s="418"/>
      <c r="M5" s="9"/>
      <c r="N5" s="45" t="s">
        <v>139</v>
      </c>
      <c r="O5" s="45"/>
      <c r="P5" s="45" t="s">
        <v>11</v>
      </c>
      <c r="Q5" s="45" t="s">
        <v>12</v>
      </c>
      <c r="R5" s="45" t="s">
        <v>13</v>
      </c>
      <c r="S5" s="45"/>
      <c r="T5" s="45"/>
      <c r="U5" s="45"/>
      <c r="V5" s="45"/>
      <c r="W5" s="45" t="s">
        <v>14</v>
      </c>
      <c r="X5" s="381" t="s">
        <v>8</v>
      </c>
      <c r="Y5" s="361" t="s">
        <v>67</v>
      </c>
      <c r="Z5" s="414" t="s">
        <v>202</v>
      </c>
      <c r="AA5" s="415"/>
      <c r="AB5" s="142" t="s">
        <v>73</v>
      </c>
      <c r="AC5" s="177"/>
      <c r="AD5" s="360">
        <v>1</v>
      </c>
      <c r="AE5" s="229"/>
      <c r="AF5" s="229"/>
      <c r="AG5" s="225"/>
      <c r="AH5" s="225"/>
      <c r="AI5" s="225"/>
      <c r="AJ5" s="234" t="s">
        <v>95</v>
      </c>
      <c r="AK5" s="262" t="s">
        <v>155</v>
      </c>
      <c r="AL5" s="111" t="s">
        <v>145</v>
      </c>
      <c r="AM5" s="98" t="s">
        <v>144</v>
      </c>
      <c r="AN5" s="26"/>
      <c r="AO5" s="111"/>
      <c r="AP5" s="74" t="s">
        <v>87</v>
      </c>
      <c r="AQ5" s="74"/>
      <c r="AR5" s="74"/>
      <c r="AS5" s="379" t="s">
        <v>68</v>
      </c>
      <c r="AT5" s="379" t="s">
        <v>68</v>
      </c>
      <c r="AU5" s="99" t="s">
        <v>68</v>
      </c>
      <c r="AV5" s="379" t="s">
        <v>68</v>
      </c>
      <c r="AW5" s="379" t="s">
        <v>68</v>
      </c>
      <c r="AX5" s="379" t="s">
        <v>68</v>
      </c>
      <c r="AY5" s="379" t="s">
        <v>68</v>
      </c>
      <c r="AZ5" s="100" t="s">
        <v>47</v>
      </c>
      <c r="BA5" s="379" t="s">
        <v>66</v>
      </c>
      <c r="BB5" s="233" t="s">
        <v>153</v>
      </c>
      <c r="BC5" s="233"/>
      <c r="BD5" s="218"/>
      <c r="BE5" s="254" t="s">
        <v>156</v>
      </c>
      <c r="BF5" s="113" t="s">
        <v>155</v>
      </c>
      <c r="BG5" s="382" t="s">
        <v>12</v>
      </c>
      <c r="BH5" s="383" t="s">
        <v>13</v>
      </c>
      <c r="BI5" s="383"/>
      <c r="BJ5" s="383"/>
      <c r="BK5" s="383"/>
      <c r="BL5" s="383"/>
      <c r="BM5" s="383" t="s">
        <v>14</v>
      </c>
      <c r="BN5" s="253" t="s">
        <v>160</v>
      </c>
      <c r="BO5" s="129" t="s">
        <v>129</v>
      </c>
    </row>
    <row r="6" spans="1:67" ht="16.5" customHeight="1" thickBot="1" x14ac:dyDescent="0.25">
      <c r="A6" s="7"/>
      <c r="B6" s="7"/>
      <c r="C6" s="55">
        <f ca="1">NOW()</f>
        <v>46068.443808101852</v>
      </c>
      <c r="D6" s="8"/>
      <c r="F6" s="6" t="s">
        <v>72</v>
      </c>
      <c r="I6" s="2"/>
      <c r="J6" s="419">
        <v>45748</v>
      </c>
      <c r="K6" s="420"/>
      <c r="L6" s="421"/>
      <c r="M6" s="9"/>
      <c r="N6" s="51">
        <f>SUM(N10:N209)</f>
        <v>11188700</v>
      </c>
      <c r="O6" s="51">
        <f t="shared" ref="O6:X6" si="0">SUM(O10:O209)</f>
        <v>0</v>
      </c>
      <c r="P6" s="51">
        <f t="shared" si="0"/>
        <v>11188700</v>
      </c>
      <c r="Q6" s="51">
        <f t="shared" si="0"/>
        <v>0</v>
      </c>
      <c r="R6" s="51">
        <f t="shared" si="0"/>
        <v>0</v>
      </c>
      <c r="S6" s="51">
        <f>SUM(S10:S209)</f>
        <v>0</v>
      </c>
      <c r="T6" s="51">
        <f t="shared" si="0"/>
        <v>0</v>
      </c>
      <c r="U6" s="51">
        <f t="shared" si="0"/>
        <v>0</v>
      </c>
      <c r="V6" s="51">
        <f t="shared" si="0"/>
        <v>0</v>
      </c>
      <c r="W6" s="51">
        <f t="shared" si="0"/>
        <v>0</v>
      </c>
      <c r="X6" s="269">
        <f t="shared" si="0"/>
        <v>11188700</v>
      </c>
      <c r="Y6" s="389">
        <v>60</v>
      </c>
      <c r="Z6" s="422">
        <v>65</v>
      </c>
      <c r="AA6" s="423"/>
      <c r="AC6" s="178"/>
      <c r="AD6" s="362">
        <v>0</v>
      </c>
      <c r="AE6" s="229"/>
      <c r="AF6" s="229"/>
      <c r="AG6" s="226"/>
      <c r="AH6" s="226"/>
      <c r="AI6" s="226"/>
      <c r="AJ6" s="130">
        <f>SUM(AJ10:AJ209)</f>
        <v>11350400</v>
      </c>
      <c r="AK6" s="242">
        <f>SUM(AK10:AK209)</f>
        <v>161700</v>
      </c>
      <c r="AL6" s="112">
        <f>SUM(AL10:AL209)</f>
        <v>11350400</v>
      </c>
      <c r="AM6" s="88"/>
      <c r="AN6" s="88"/>
      <c r="AO6" s="88"/>
      <c r="AP6" s="88"/>
      <c r="AQ6" s="112">
        <f>SUM(AQ10:AQ209)</f>
        <v>45200</v>
      </c>
      <c r="AR6" s="88"/>
      <c r="AS6" s="112">
        <f>SUM(AS10:AS209)</f>
        <v>696500</v>
      </c>
      <c r="AT6" s="112"/>
      <c r="AU6" s="89"/>
      <c r="AV6" s="102"/>
      <c r="AW6" s="107"/>
      <c r="AX6" s="107"/>
      <c r="AY6" s="107"/>
      <c r="AZ6" s="112"/>
      <c r="BA6" s="89"/>
      <c r="BB6" s="97"/>
      <c r="BC6" s="275"/>
      <c r="BD6" s="276"/>
      <c r="BE6" s="114">
        <f t="shared" ref="BE6:BO6" si="1">SUM(BE10:BE209)</f>
        <v>11404600</v>
      </c>
      <c r="BF6" s="114">
        <f t="shared" si="1"/>
        <v>215900</v>
      </c>
      <c r="BG6" s="288">
        <f t="shared" si="1"/>
        <v>0</v>
      </c>
      <c r="BH6" s="51">
        <f t="shared" si="1"/>
        <v>0</v>
      </c>
      <c r="BI6" s="51">
        <f t="shared" si="1"/>
        <v>0</v>
      </c>
      <c r="BJ6" s="51">
        <f t="shared" si="1"/>
        <v>0</v>
      </c>
      <c r="BK6" s="51">
        <f t="shared" si="1"/>
        <v>0</v>
      </c>
      <c r="BL6" s="51">
        <f t="shared" si="1"/>
        <v>0</v>
      </c>
      <c r="BM6" s="51">
        <f t="shared" si="1"/>
        <v>0</v>
      </c>
      <c r="BN6" s="280">
        <f t="shared" si="1"/>
        <v>11404600</v>
      </c>
      <c r="BO6" s="280">
        <f t="shared" si="1"/>
        <v>215900</v>
      </c>
    </row>
    <row r="7" spans="1:67" ht="18" customHeight="1" thickBot="1" x14ac:dyDescent="0.25">
      <c r="A7" s="7"/>
      <c r="B7" s="7"/>
      <c r="C7" s="8"/>
      <c r="D7" s="8"/>
      <c r="E7" s="8"/>
      <c r="F7" s="365" t="s">
        <v>211</v>
      </c>
      <c r="H7" s="2"/>
      <c r="I7" s="2"/>
      <c r="J7" s="8"/>
      <c r="K7" s="8"/>
      <c r="L7" s="8"/>
      <c r="M7" s="9"/>
      <c r="N7" s="77"/>
      <c r="O7" s="69" t="s">
        <v>63</v>
      </c>
      <c r="P7" s="78"/>
      <c r="Q7" s="75"/>
      <c r="R7" s="69"/>
      <c r="S7" s="69"/>
      <c r="T7" s="69" t="s">
        <v>63</v>
      </c>
      <c r="U7" s="69"/>
      <c r="V7" s="75"/>
      <c r="W7" s="75"/>
      <c r="X7" s="270" t="s">
        <v>63</v>
      </c>
      <c r="Y7" s="115"/>
      <c r="Z7" s="115"/>
      <c r="AA7" s="115"/>
      <c r="AB7" s="116"/>
      <c r="AC7" s="127"/>
      <c r="AD7" s="237"/>
      <c r="AE7" s="228"/>
      <c r="AF7" s="235" t="str">
        <f>IF($AC7="","",$AD7+$AE7)</f>
        <v/>
      </c>
      <c r="AG7" s="235" t="str">
        <f>IF($AC7="","",IF(#REF!&gt;=$AI7,$AI7,$AF7))</f>
        <v/>
      </c>
      <c r="AH7" s="228"/>
      <c r="AI7" s="228"/>
      <c r="AJ7" s="239"/>
      <c r="AK7" s="263"/>
      <c r="AL7" s="95"/>
      <c r="AM7" s="91"/>
      <c r="AN7" s="92"/>
      <c r="AO7" s="364"/>
      <c r="AP7" s="91"/>
      <c r="AQ7" s="91"/>
      <c r="AR7" s="91"/>
      <c r="AS7" s="91"/>
      <c r="AT7" s="90"/>
      <c r="AU7" s="90"/>
      <c r="AV7" s="137"/>
      <c r="AW7" s="108"/>
      <c r="AX7" s="108"/>
      <c r="AY7" s="108"/>
      <c r="AZ7" s="108"/>
      <c r="BA7" s="96"/>
      <c r="BB7" s="96"/>
      <c r="BC7" s="96"/>
      <c r="BD7" s="96"/>
      <c r="BE7" s="219"/>
      <c r="BF7" s="220"/>
      <c r="BG7" s="282"/>
      <c r="BH7" s="283"/>
      <c r="BI7" s="283"/>
      <c r="BJ7" s="283"/>
      <c r="BK7" s="283"/>
      <c r="BL7" s="282"/>
      <c r="BM7" s="282"/>
      <c r="BN7" s="281"/>
      <c r="BO7" s="287"/>
    </row>
    <row r="8" spans="1:67" ht="16.5" customHeight="1" thickBot="1" x14ac:dyDescent="0.25">
      <c r="A8" s="80" t="s">
        <v>4</v>
      </c>
      <c r="B8" s="335" t="s">
        <v>5</v>
      </c>
      <c r="C8" s="424" t="s">
        <v>88</v>
      </c>
      <c r="D8" s="433" t="s">
        <v>127</v>
      </c>
      <c r="E8" s="435" t="s">
        <v>138</v>
      </c>
      <c r="F8" s="435" t="s">
        <v>137</v>
      </c>
      <c r="G8" s="437" t="s">
        <v>6</v>
      </c>
      <c r="H8" s="424" t="s">
        <v>89</v>
      </c>
      <c r="I8" s="424" t="s">
        <v>90</v>
      </c>
      <c r="J8" s="426" t="s">
        <v>0</v>
      </c>
      <c r="K8" s="427"/>
      <c r="L8" s="427" t="s">
        <v>7</v>
      </c>
      <c r="M8" s="428"/>
      <c r="N8" s="385"/>
      <c r="O8" s="386" t="s">
        <v>190</v>
      </c>
      <c r="P8" s="79"/>
      <c r="Q8" s="387"/>
      <c r="R8" s="388"/>
      <c r="S8" s="388"/>
      <c r="T8" s="386" t="s">
        <v>64</v>
      </c>
      <c r="U8" s="386"/>
      <c r="V8" s="388"/>
      <c r="W8" s="76"/>
      <c r="X8" s="429" t="s">
        <v>8</v>
      </c>
      <c r="Y8" s="409" t="s">
        <v>0</v>
      </c>
      <c r="Z8" s="410"/>
      <c r="AA8" s="410" t="s">
        <v>7</v>
      </c>
      <c r="AB8" s="411"/>
      <c r="AC8" s="377"/>
      <c r="AD8" s="128"/>
      <c r="AE8" s="390" t="s">
        <v>140</v>
      </c>
      <c r="AF8" s="236"/>
      <c r="AG8" s="445" t="s">
        <v>47</v>
      </c>
      <c r="AH8" s="446" t="s">
        <v>66</v>
      </c>
      <c r="AI8" s="447" t="s">
        <v>126</v>
      </c>
      <c r="AJ8" s="240" t="s">
        <v>143</v>
      </c>
      <c r="AK8" s="412" t="s">
        <v>128</v>
      </c>
      <c r="AL8" s="461" t="s">
        <v>149</v>
      </c>
      <c r="AM8" s="246"/>
      <c r="AN8" s="463" t="s">
        <v>147</v>
      </c>
      <c r="AO8" s="431" t="s">
        <v>208</v>
      </c>
      <c r="AP8" s="449" t="s">
        <v>146</v>
      </c>
      <c r="AQ8" s="458" t="s">
        <v>148</v>
      </c>
      <c r="AR8" s="459" t="s">
        <v>150</v>
      </c>
      <c r="AS8" s="94"/>
      <c r="AT8" s="93"/>
      <c r="AU8" s="93"/>
      <c r="AV8" s="103"/>
      <c r="AW8" s="109"/>
      <c r="AX8" s="109"/>
      <c r="AY8" s="109"/>
      <c r="AZ8" s="456" t="s">
        <v>47</v>
      </c>
      <c r="BA8" s="454" t="s">
        <v>66</v>
      </c>
      <c r="BB8" s="452" t="s">
        <v>126</v>
      </c>
      <c r="BC8" s="449" t="s">
        <v>146</v>
      </c>
      <c r="BD8" s="450" t="s">
        <v>154</v>
      </c>
      <c r="BE8" s="443" t="s">
        <v>94</v>
      </c>
      <c r="BF8" s="439" t="s">
        <v>128</v>
      </c>
      <c r="BG8" s="394"/>
      <c r="BH8" s="394"/>
      <c r="BI8" s="394"/>
      <c r="BJ8" s="395" t="s">
        <v>162</v>
      </c>
      <c r="BK8" s="395"/>
      <c r="BL8" s="394"/>
      <c r="BM8" s="284"/>
      <c r="BN8" s="240" t="s">
        <v>158</v>
      </c>
      <c r="BO8" s="441" t="s">
        <v>128</v>
      </c>
    </row>
    <row r="9" spans="1:67" ht="14.25" customHeight="1" thickBot="1" x14ac:dyDescent="0.25">
      <c r="A9" s="81"/>
      <c r="B9" s="336" t="s">
        <v>9</v>
      </c>
      <c r="C9" s="425"/>
      <c r="D9" s="434"/>
      <c r="E9" s="436"/>
      <c r="F9" s="436"/>
      <c r="G9" s="438"/>
      <c r="H9" s="425"/>
      <c r="I9" s="425"/>
      <c r="J9" s="85" t="s">
        <v>2</v>
      </c>
      <c r="K9" s="86" t="s">
        <v>10</v>
      </c>
      <c r="L9" s="86" t="s">
        <v>2</v>
      </c>
      <c r="M9" s="87" t="s">
        <v>10</v>
      </c>
      <c r="N9" s="337" t="s">
        <v>139</v>
      </c>
      <c r="O9" s="338"/>
      <c r="P9" s="176" t="s">
        <v>11</v>
      </c>
      <c r="Q9" s="339" t="s">
        <v>12</v>
      </c>
      <c r="R9" s="340" t="s">
        <v>13</v>
      </c>
      <c r="S9" s="340"/>
      <c r="T9" s="340"/>
      <c r="U9" s="340"/>
      <c r="V9" s="341" t="s">
        <v>152</v>
      </c>
      <c r="W9" s="176" t="s">
        <v>14</v>
      </c>
      <c r="X9" s="430"/>
      <c r="Y9" s="382" t="s">
        <v>2</v>
      </c>
      <c r="Z9" s="383" t="s">
        <v>10</v>
      </c>
      <c r="AA9" s="383" t="s">
        <v>2</v>
      </c>
      <c r="AB9" s="384" t="s">
        <v>10</v>
      </c>
      <c r="AC9" s="227" t="s">
        <v>1</v>
      </c>
      <c r="AD9" s="363" t="s">
        <v>68</v>
      </c>
      <c r="AE9" s="391" t="s">
        <v>141</v>
      </c>
      <c r="AF9" s="378" t="s">
        <v>68</v>
      </c>
      <c r="AG9" s="445"/>
      <c r="AH9" s="446"/>
      <c r="AI9" s="448"/>
      <c r="AJ9" s="241" t="s">
        <v>94</v>
      </c>
      <c r="AK9" s="413"/>
      <c r="AL9" s="462"/>
      <c r="AM9" s="221" t="s">
        <v>144</v>
      </c>
      <c r="AN9" s="432"/>
      <c r="AO9" s="432"/>
      <c r="AP9" s="449"/>
      <c r="AQ9" s="449"/>
      <c r="AR9" s="460"/>
      <c r="AS9" s="245" t="s">
        <v>68</v>
      </c>
      <c r="AT9" s="135" t="s">
        <v>68</v>
      </c>
      <c r="AU9" s="136" t="s">
        <v>68</v>
      </c>
      <c r="AV9" s="380" t="s">
        <v>68</v>
      </c>
      <c r="AW9" s="134" t="s">
        <v>68</v>
      </c>
      <c r="AX9" s="350" t="s">
        <v>68</v>
      </c>
      <c r="AY9" s="350" t="s">
        <v>68</v>
      </c>
      <c r="AZ9" s="457"/>
      <c r="BA9" s="455"/>
      <c r="BB9" s="453"/>
      <c r="BC9" s="449"/>
      <c r="BD9" s="451"/>
      <c r="BE9" s="444"/>
      <c r="BF9" s="440"/>
      <c r="BG9" s="396" t="s">
        <v>12</v>
      </c>
      <c r="BH9" s="397" t="s">
        <v>13</v>
      </c>
      <c r="BI9" s="397"/>
      <c r="BJ9" s="397"/>
      <c r="BK9" s="397"/>
      <c r="BL9" s="398" t="s">
        <v>152</v>
      </c>
      <c r="BM9" s="286" t="s">
        <v>14</v>
      </c>
      <c r="BN9" s="241" t="s">
        <v>94</v>
      </c>
      <c r="BO9" s="442"/>
    </row>
    <row r="10" spans="1:67" s="4" customFormat="1" ht="12" customHeight="1" x14ac:dyDescent="0.15">
      <c r="A10" s="64">
        <f>IF(C10="","",COUNTA($C$10:C10))</f>
        <v>1</v>
      </c>
      <c r="B10" s="82">
        <v>1</v>
      </c>
      <c r="C10" s="82" t="s">
        <v>15</v>
      </c>
      <c r="D10" s="83"/>
      <c r="E10" s="83" t="s">
        <v>233</v>
      </c>
      <c r="F10" s="82">
        <v>9</v>
      </c>
      <c r="G10" s="376"/>
      <c r="H10" s="197">
        <v>25381</v>
      </c>
      <c r="I10" s="197">
        <v>34396</v>
      </c>
      <c r="J10" s="84">
        <f>IF(H10="","",DATEDIF(H10-1,$J$6,"Y"))</f>
        <v>55</v>
      </c>
      <c r="K10" s="84">
        <f>IF(H10="","",DATEDIF(H10-1,$J$6,"YM"))</f>
        <v>9</v>
      </c>
      <c r="L10" s="84">
        <f>IF(I10="","",DATEDIF(I10-1,$J$6,"Y"))</f>
        <v>31</v>
      </c>
      <c r="M10" s="84">
        <f>IF(I10="","",DATEDIF(I10-1,$J$6,"YM"))</f>
        <v>0</v>
      </c>
      <c r="N10" s="70">
        <v>399200</v>
      </c>
      <c r="O10" s="70"/>
      <c r="P10" s="58">
        <f t="shared" ref="P10:P41" si="2">IF($C10="","",SUM(N10:O10))</f>
        <v>399200</v>
      </c>
      <c r="Q10" s="199"/>
      <c r="R10" s="199"/>
      <c r="S10" s="199"/>
      <c r="T10" s="199"/>
      <c r="U10" s="199"/>
      <c r="V10" s="199"/>
      <c r="W10" s="61">
        <f>IF(C10="","",SUM(Q10:V10))</f>
        <v>0</v>
      </c>
      <c r="X10" s="271">
        <f t="shared" ref="X10:X41" si="3">IF(C10="","",P10+W10)</f>
        <v>399200</v>
      </c>
      <c r="Y10" s="266">
        <f>IF(H10="","",DATEDIF(H10-1,$Y$4,"Y"))</f>
        <v>56</v>
      </c>
      <c r="Z10" s="117">
        <f>IF(H10="","",DATEDIF(H10-1,$Y$4,"YM"))</f>
        <v>9</v>
      </c>
      <c r="AA10" s="117">
        <f>IF(I10="","",DATEDIF(I10-1,$Y$4,"Y"))</f>
        <v>32</v>
      </c>
      <c r="AB10" s="117">
        <f>IF(I10="","",DATEDIF(I10-1,$Y$4,"YM"))</f>
        <v>0</v>
      </c>
      <c r="AC10" s="118" t="str">
        <f>IF($C10="","",IF(Y10&gt;=$Z$6,"",$E10))</f>
        <v>S-4</v>
      </c>
      <c r="AD10" s="120">
        <f>IF($AC10="","",IF($Y10&gt;=$Y$6,$F10+$AD$6,$F10+$AD$5))</f>
        <v>10</v>
      </c>
      <c r="AE10" s="392"/>
      <c r="AF10" s="120">
        <f>IF($AC10="","",$AD10+$AE10)</f>
        <v>10</v>
      </c>
      <c r="AG10" s="119">
        <f>IF($AC10="","",IF($AF10&gt;=$AI10,$AI10,$AF10))</f>
        <v>10</v>
      </c>
      <c r="AH10" s="119">
        <f>IF($AC10="","",HLOOKUP($AC10,'3.参照データ'!$B$5:$AI$14,8,FALSE)+1)</f>
        <v>21</v>
      </c>
      <c r="AI10" s="122">
        <f>IF($AC10="","",HLOOKUP($AC10,'3.参照データ'!$B$5:$AI$14,10,FALSE)+AH10)</f>
        <v>21</v>
      </c>
      <c r="AJ10" s="169">
        <f>IF($AC10="","",INDEX('2.職務給賃金表'!$B$6:$AI$57,MATCH($AG10,'2.職務給賃金表'!$B$6:$B$57,0),MATCH($AC10,'2.職務給賃金表'!$B$6:$AI$6,0)))</f>
        <v>404900</v>
      </c>
      <c r="AK10" s="264">
        <f>IF($AC10="","",$AJ10-$N10)</f>
        <v>5700</v>
      </c>
      <c r="AL10" s="258">
        <f>IF($C10="","",$AJ10)</f>
        <v>404900</v>
      </c>
      <c r="AM10" s="38" t="str">
        <f>IF($C10="","",$AC10)</f>
        <v>S-4</v>
      </c>
      <c r="AN10" s="342"/>
      <c r="AO10" s="342"/>
      <c r="AP10" s="138" t="str">
        <f>IF($AM10="","",IF($AN10="",$AM10,$AN10))</f>
        <v>S-4</v>
      </c>
      <c r="AQ10" s="138" t="str">
        <f>IF($AL10="","",IF($AM10=$AP10,"",IF(HLOOKUP($AP10,'3.参照データ'!$B$17:$AI$21,4,FALSE)="",HLOOKUP($AP10,'3.参照データ'!$B$17:$AI$21,5,FALSE),HLOOKUP($AP10,'3.参照データ'!$B$17:$AI$21,4,FALSE))))</f>
        <v/>
      </c>
      <c r="AR10" s="138">
        <f>IF($AL10="","",IF($AQ10="",$AL10,$AL10+$AQ10))</f>
        <v>404900</v>
      </c>
      <c r="AS10" s="27">
        <f>IF($AP10="","",($AR10-HLOOKUP($AP10,'3.参照データ'!$B$5:$AI$14,6,FALSE)))</f>
        <v>51300</v>
      </c>
      <c r="AT10" s="28">
        <f>IF($AP10="","",IF($AN10="",$AG10,IF(ROUNDUP($AS10/HLOOKUP($AP10,'3.参照データ'!$B$5:$AI$14,7,FALSE),0)&lt;=0,1,ROUNDUP($AS10/HLOOKUP($AP10,'3.参照データ'!$B$5:$AI$14,7,FALSE),0)+1)))</f>
        <v>10</v>
      </c>
      <c r="AU10" s="28">
        <f t="shared" ref="AU10:AU41" si="4">IF($AP10="","",IF($AT10&gt;=$BA10,$BA10,$AT10))</f>
        <v>10</v>
      </c>
      <c r="AV10" s="104">
        <f>IF($AP10="","",($AU10-1)*HLOOKUP($AP10,'3.参照データ'!$B$5:$AI$14,7,FALSE))</f>
        <v>51300</v>
      </c>
      <c r="AW10" s="110">
        <f t="shared" ref="AW10:AW41" si="5">IF($AP10="","",$AS10-$AV10)</f>
        <v>0</v>
      </c>
      <c r="AX10" s="28">
        <f>IF($AP10="","",IF($AW10&lt;=0,0,ROUNDUP($AW10/HLOOKUP($AP10,'3.参照データ'!$B$5:$AI$14,9,FALSE),0)))</f>
        <v>0</v>
      </c>
      <c r="AY10" s="351">
        <f>IF($AP10="","",IF($Y10&lt;$Y$6,0,IF(AND($Y10&gt;=$Y$6,$AO10=""),$AG10,$AO10)))</f>
        <v>0</v>
      </c>
      <c r="AZ10" s="351">
        <f>IF($AP10="","",IF($Y10&gt;=$Y$6,$AY10,IF($AU10+$AX10&gt;=$BB10,$BB10,$AU10+$AX10)))</f>
        <v>10</v>
      </c>
      <c r="BA10" s="44">
        <f>IF($AP10="","",HLOOKUP($AP10,'3.参照データ'!$B$5:$AI$14,8,FALSE)+1)</f>
        <v>21</v>
      </c>
      <c r="BB10" s="44">
        <f>IF($AP10="","",HLOOKUP($AP10,'3.参照データ'!$B$5:$AI$14,10,FALSE)+BA10)</f>
        <v>21</v>
      </c>
      <c r="BC10" s="44" t="str">
        <f>$AP10</f>
        <v>S-4</v>
      </c>
      <c r="BD10" s="44">
        <f>$AZ10</f>
        <v>10</v>
      </c>
      <c r="BE10" s="223">
        <f>IF($AP10="","",INDEX('2.職務給賃金表'!$B$6:$AI$57,MATCH($BD10,'2.職務給賃金表'!$B$6:$B$57,0),MATCH($BC10,'2.職務給賃金表'!$B$6:$AI$6,0)))</f>
        <v>404900</v>
      </c>
      <c r="BF10" s="29">
        <f t="shared" ref="BF10:BF41" si="6">IF($AP10="","",$BE10-$X10)</f>
        <v>5700</v>
      </c>
      <c r="BG10" s="199"/>
      <c r="BH10" s="199"/>
      <c r="BI10" s="199"/>
      <c r="BJ10" s="199"/>
      <c r="BK10" s="199"/>
      <c r="BL10" s="199"/>
      <c r="BM10" s="285">
        <f>IF($AP10="","",SUM(BG10:BL10))</f>
        <v>0</v>
      </c>
      <c r="BN10" s="277">
        <f t="shared" ref="BN10:BN41" si="7">IF($AP10="","",$BE10+$BM10)</f>
        <v>404900</v>
      </c>
      <c r="BO10" s="278">
        <f t="shared" ref="BO10:BO41" si="8">IF($AP10="","",$BN10-$X10)</f>
        <v>5700</v>
      </c>
    </row>
    <row r="11" spans="1:67" s="4" customFormat="1" ht="12" customHeight="1" x14ac:dyDescent="0.15">
      <c r="A11" s="65">
        <f>IF(C11="","",COUNTA($C$10:C11))</f>
        <v>2</v>
      </c>
      <c r="B11" s="25">
        <v>1</v>
      </c>
      <c r="C11" s="25" t="s">
        <v>16</v>
      </c>
      <c r="D11" s="24"/>
      <c r="E11" s="24" t="s">
        <v>82</v>
      </c>
      <c r="F11" s="25">
        <v>1</v>
      </c>
      <c r="G11" s="25"/>
      <c r="H11" s="198">
        <v>25897</v>
      </c>
      <c r="I11" s="198">
        <v>34747</v>
      </c>
      <c r="J11" s="56">
        <f>IF(H11="","",DATEDIF(H11-1,$J$6,"Y"))</f>
        <v>54</v>
      </c>
      <c r="K11" s="56">
        <f>IF(H11="","",DATEDIF(H11-1,$J$6,"YM"))</f>
        <v>4</v>
      </c>
      <c r="L11" s="56">
        <f>IF(I11="","",DATEDIF(I11-1,$J$6,"Y"))</f>
        <v>30</v>
      </c>
      <c r="M11" s="56">
        <f>IF(I11="","",DATEDIF(I11-1,$J$6,"YM"))</f>
        <v>1</v>
      </c>
      <c r="N11" s="23">
        <v>407000</v>
      </c>
      <c r="O11" s="23"/>
      <c r="P11" s="59">
        <f t="shared" si="2"/>
        <v>407000</v>
      </c>
      <c r="Q11" s="200"/>
      <c r="R11" s="200"/>
      <c r="S11" s="200"/>
      <c r="T11" s="200"/>
      <c r="U11" s="200"/>
      <c r="V11" s="200"/>
      <c r="W11" s="62">
        <f t="shared" ref="W11:W41" si="9">IF(C11="","",SUM(Q11:V11))</f>
        <v>0</v>
      </c>
      <c r="X11" s="272">
        <f t="shared" si="3"/>
        <v>407000</v>
      </c>
      <c r="Y11" s="267">
        <f t="shared" ref="Y11:Y74" si="10">IF(H11="","",DATEDIF(H11-1,$Y$4,"Y"))</f>
        <v>55</v>
      </c>
      <c r="Z11" s="117">
        <f t="shared" ref="Z11:Z74" si="11">IF(H11="","",DATEDIF(H11-1,$Y$4,"YM"))</f>
        <v>4</v>
      </c>
      <c r="AA11" s="117">
        <f t="shared" ref="AA11:AA74" si="12">IF(I11="","",DATEDIF(I11-1,$Y$4,"Y"))</f>
        <v>31</v>
      </c>
      <c r="AB11" s="117">
        <f t="shared" ref="AB11:AB74" si="13">IF(I11="","",DATEDIF(I11-1,$Y$4,"YM"))</f>
        <v>1</v>
      </c>
      <c r="AC11" s="121" t="str">
        <f t="shared" ref="AC11:AC74" si="14">IF($C11="","",IF(Y11&gt;=$Z$6,"",$E11))</f>
        <v>M-1</v>
      </c>
      <c r="AD11" s="119">
        <f t="shared" ref="AD11:AD74" si="15">IF($AC11="","",IF($Y11&gt;=$Y$6,$F11+$AD$6,$F11+$AD$5))</f>
        <v>2</v>
      </c>
      <c r="AE11" s="393"/>
      <c r="AF11" s="119">
        <f t="shared" ref="AF11:AF74" si="16">IF($AC11="","",$AD11+$AE11)</f>
        <v>2</v>
      </c>
      <c r="AG11" s="119">
        <f t="shared" ref="AG11:AG74" si="17">IF($AC11="","",IF($AF11&gt;=$AI11,$AI11,$AF11))</f>
        <v>2</v>
      </c>
      <c r="AH11" s="119">
        <f>IF($AC11="","",HLOOKUP($AC11,'3.参照データ'!$B$5:$AI$14,8,FALSE)+1)</f>
        <v>16</v>
      </c>
      <c r="AI11" s="119">
        <f>IF($AC11="","",HLOOKUP($AC11,'3.参照データ'!$B$5:$AI$14,10,FALSE)+AH11)</f>
        <v>18</v>
      </c>
      <c r="AJ11" s="169">
        <f>IF($AC11="","",INDEX('2.職務給賃金表'!$B$6:$AI$57,MATCH($AG11,'2.職務給賃金表'!$B$6:$B$57,0),MATCH($AC11,'2.職務給賃金表'!$B$6:$AI$6,0)))</f>
        <v>412800</v>
      </c>
      <c r="AK11" s="265">
        <f t="shared" ref="AK11:AK74" si="18">IF($AC11="","",$AJ11-$N11)</f>
        <v>5800</v>
      </c>
      <c r="AL11" s="222">
        <f t="shared" ref="AL11:AL74" si="19">IF($C11="","",$AJ11)</f>
        <v>412800</v>
      </c>
      <c r="AM11" s="28" t="str">
        <f t="shared" ref="AM11:AM74" si="20">IF($C11="","",$AC11)</f>
        <v>M-1</v>
      </c>
      <c r="AN11" s="343" t="s">
        <v>237</v>
      </c>
      <c r="AO11" s="343"/>
      <c r="AP11" s="71" t="str">
        <f t="shared" ref="AP11:AP41" si="21">IF($AM11="","",IF($AN11="",$AM11,$AN11))</f>
        <v>M-2</v>
      </c>
      <c r="AQ11" s="71">
        <f>IF($AL11="","",IF($AM11=$AP11,"",IF(HLOOKUP($AP11,'3.参照データ'!$B$17:$AI$21,4,FALSE)="",HLOOKUP($AP11,'3.参照データ'!$B$17:$AI$21,5,FALSE),HLOOKUP($AP11,'3.参照データ'!$B$17:$AI$21,4,FALSE))))</f>
        <v>5500</v>
      </c>
      <c r="AR11" s="71">
        <f t="shared" ref="AR11:AR74" si="22">IF($AL11="","",IF($AQ11="",$AL11,$AL11+$AQ11))</f>
        <v>418300</v>
      </c>
      <c r="AS11" s="30">
        <f>IF($AP11="","",($AR11-HLOOKUP($AP11,'3.参照データ'!$B$5:$AI$14,6,FALSE)))</f>
        <v>-5800</v>
      </c>
      <c r="AT11" s="28">
        <f>IF($AP11="","",IF($AN11="",$AG11,IF(ROUNDUP($AS11/HLOOKUP($AP11,'3.参照データ'!$B$5:$AI$14,7,FALSE),0)&lt;=0,1,ROUNDUP($AS11/HLOOKUP($AP11,'3.参照データ'!$B$5:$AI$14,7,FALSE),0)+1)))</f>
        <v>1</v>
      </c>
      <c r="AU11" s="28">
        <f t="shared" si="4"/>
        <v>1</v>
      </c>
      <c r="AV11" s="105">
        <f>IF($AP11="","",($AU11-1)*HLOOKUP($AP11,'3.参照データ'!$B$5:$AI$14,7,FALSE))</f>
        <v>0</v>
      </c>
      <c r="AW11" s="30">
        <f t="shared" si="5"/>
        <v>-5800</v>
      </c>
      <c r="AX11" s="28">
        <f>IF($AP11="","",IF($AW11&lt;=0,0,ROUNDUP($AW11/HLOOKUP($AP11,'3.参照データ'!$B$5:$AI$14,9,FALSE),0)))</f>
        <v>0</v>
      </c>
      <c r="AY11" s="28">
        <f t="shared" ref="AY11:AY74" si="23">IF($AP11="","",IF($Y11&lt;$Y$6,0,IF(AND($Y11&gt;=$Y$6,$AO11=""),$AG11,$AO11)))</f>
        <v>0</v>
      </c>
      <c r="AZ11" s="28">
        <f t="shared" ref="AZ11:AZ74" si="24">IF($AP11="","",IF($Y11&gt;=$Y$6,$AY11,IF($AU11+$AX11&gt;=$BB11,$BB11,$AU11+$AX11)))</f>
        <v>1</v>
      </c>
      <c r="BA11" s="28">
        <f>IF($AP11="","",HLOOKUP($AP11,'3.参照データ'!$B$5:$AI$14,8,FALSE)+1)</f>
        <v>16</v>
      </c>
      <c r="BB11" s="44">
        <f>IF($AP11="","",HLOOKUP($AP11,'3.参照データ'!$B$5:$AI$14,10,FALSE)+BA11)</f>
        <v>16</v>
      </c>
      <c r="BC11" s="44" t="str">
        <f t="shared" ref="BC11:BC74" si="25">$AP11</f>
        <v>M-2</v>
      </c>
      <c r="BD11" s="44">
        <f t="shared" ref="BD11:BD74" si="26">$AZ11</f>
        <v>1</v>
      </c>
      <c r="BE11" s="30">
        <f>IF($AP11="","",INDEX('2.職務給賃金表'!$B$6:$AI$57,MATCH($BD11,'2.職務給賃金表'!$B$6:$B$57,0),MATCH($BC11,'2.職務給賃金表'!$B$6:$AI$6,0)))</f>
        <v>424100</v>
      </c>
      <c r="BF11" s="32">
        <f t="shared" si="6"/>
        <v>17100</v>
      </c>
      <c r="BG11" s="200"/>
      <c r="BH11" s="200"/>
      <c r="BI11" s="200"/>
      <c r="BJ11" s="200"/>
      <c r="BK11" s="200"/>
      <c r="BL11" s="200"/>
      <c r="BM11" s="62">
        <f t="shared" ref="BM11:BM74" si="27">IF($AP11="","",SUM(BG11:BL11))</f>
        <v>0</v>
      </c>
      <c r="BN11" s="59">
        <f t="shared" si="7"/>
        <v>424100</v>
      </c>
      <c r="BO11" s="273">
        <f t="shared" si="8"/>
        <v>17100</v>
      </c>
    </row>
    <row r="12" spans="1:67" s="4" customFormat="1" ht="12" customHeight="1" x14ac:dyDescent="0.15">
      <c r="A12" s="65">
        <f>IF(C12="","",COUNTA($C$10:C12))</f>
        <v>3</v>
      </c>
      <c r="B12" s="25">
        <v>1</v>
      </c>
      <c r="C12" s="25" t="s">
        <v>17</v>
      </c>
      <c r="D12" s="24"/>
      <c r="E12" s="24" t="s">
        <v>233</v>
      </c>
      <c r="F12" s="25">
        <v>8</v>
      </c>
      <c r="G12" s="25"/>
      <c r="H12" s="198">
        <v>25024</v>
      </c>
      <c r="I12" s="198">
        <v>35133</v>
      </c>
      <c r="J12" s="56">
        <f t="shared" ref="J12:J75" si="28">IF(H12="","",DATEDIF(H12-1,$J$6,"Y"))</f>
        <v>56</v>
      </c>
      <c r="K12" s="56">
        <f t="shared" ref="K12:K75" si="29">IF(H12="","",DATEDIF(H12-1,$J$6,"YM"))</f>
        <v>8</v>
      </c>
      <c r="L12" s="56">
        <f t="shared" ref="L12:L75" si="30">IF(I12="","",DATEDIF(I12-1,$J$6,"Y"))</f>
        <v>29</v>
      </c>
      <c r="M12" s="56">
        <f t="shared" ref="M12:M75" si="31">IF(I12="","",DATEDIF(I12-1,$J$6,"YM"))</f>
        <v>0</v>
      </c>
      <c r="N12" s="23">
        <v>393500</v>
      </c>
      <c r="O12" s="23"/>
      <c r="P12" s="59">
        <f t="shared" si="2"/>
        <v>393500</v>
      </c>
      <c r="Q12" s="200"/>
      <c r="R12" s="200"/>
      <c r="S12" s="200"/>
      <c r="T12" s="200"/>
      <c r="U12" s="200"/>
      <c r="V12" s="200"/>
      <c r="W12" s="62">
        <f t="shared" si="9"/>
        <v>0</v>
      </c>
      <c r="X12" s="272">
        <f t="shared" si="3"/>
        <v>393500</v>
      </c>
      <c r="Y12" s="267">
        <f t="shared" si="10"/>
        <v>57</v>
      </c>
      <c r="Z12" s="117">
        <f t="shared" si="11"/>
        <v>8</v>
      </c>
      <c r="AA12" s="117">
        <f t="shared" si="12"/>
        <v>30</v>
      </c>
      <c r="AB12" s="117">
        <f t="shared" si="13"/>
        <v>0</v>
      </c>
      <c r="AC12" s="121" t="str">
        <f t="shared" si="14"/>
        <v>S-4</v>
      </c>
      <c r="AD12" s="119">
        <f t="shared" si="15"/>
        <v>9</v>
      </c>
      <c r="AE12" s="393"/>
      <c r="AF12" s="119">
        <f t="shared" si="16"/>
        <v>9</v>
      </c>
      <c r="AG12" s="119">
        <f t="shared" si="17"/>
        <v>9</v>
      </c>
      <c r="AH12" s="119">
        <f>IF($AC12="","",HLOOKUP($AC12,'3.参照データ'!$B$5:$AI$14,8,FALSE)+1)</f>
        <v>21</v>
      </c>
      <c r="AI12" s="119">
        <f>IF($AC12="","",HLOOKUP($AC12,'3.参照データ'!$B$5:$AI$14,10,FALSE)+AH12)</f>
        <v>21</v>
      </c>
      <c r="AJ12" s="170">
        <f>IF($AC12="","",INDEX('2.職務給賃金表'!$B$6:$AI$57,MATCH($AG12,'2.職務給賃金表'!$B$6:$B$57,0),MATCH($AC12,'2.職務給賃金表'!$B$6:$AI$6,0)))</f>
        <v>399200</v>
      </c>
      <c r="AK12" s="265">
        <f t="shared" si="18"/>
        <v>5700</v>
      </c>
      <c r="AL12" s="222">
        <f t="shared" si="19"/>
        <v>399200</v>
      </c>
      <c r="AM12" s="28" t="str">
        <f t="shared" si="20"/>
        <v>S-4</v>
      </c>
      <c r="AN12" s="343" t="s">
        <v>235</v>
      </c>
      <c r="AO12" s="343"/>
      <c r="AP12" s="71" t="str">
        <f t="shared" si="21"/>
        <v>M-1</v>
      </c>
      <c r="AQ12" s="71">
        <f>IF($AL12="","",IF($AM12=$AP12,"",IF(HLOOKUP($AP12,'3.参照データ'!$B$17:$AI$21,4,FALSE)="",HLOOKUP($AP12,'3.参照データ'!$B$17:$AI$21,5,FALSE),HLOOKUP($AP12,'3.参照データ'!$B$17:$AI$21,4,FALSE))))</f>
        <v>22000</v>
      </c>
      <c r="AR12" s="71">
        <f t="shared" si="22"/>
        <v>421200</v>
      </c>
      <c r="AS12" s="30">
        <f>IF($AP12="","",($AR12-HLOOKUP($AP12,'3.参照データ'!$B$5:$AI$14,6,FALSE)))</f>
        <v>14200</v>
      </c>
      <c r="AT12" s="28">
        <f>IF($AP12="","",IF($AN12="",$AG12,IF(ROUNDUP($AS12/HLOOKUP($AP12,'3.参照データ'!$B$5:$AI$14,7,FALSE),0)&lt;=0,1,ROUNDUP($AS12/HLOOKUP($AP12,'3.参照データ'!$B$5:$AI$14,7,FALSE),0)+1)))</f>
        <v>4</v>
      </c>
      <c r="AU12" s="28">
        <f t="shared" si="4"/>
        <v>4</v>
      </c>
      <c r="AV12" s="105">
        <f>IF($AP12="","",($AU12-1)*HLOOKUP($AP12,'3.参照データ'!$B$5:$AI$14,7,FALSE))</f>
        <v>17400</v>
      </c>
      <c r="AW12" s="30">
        <f t="shared" si="5"/>
        <v>-3200</v>
      </c>
      <c r="AX12" s="28">
        <f>IF($AP12="","",IF($AW12&lt;=0,0,ROUNDUP($AW12/HLOOKUP($AP12,'3.参照データ'!$B$5:$AI$14,9,FALSE),0)))</f>
        <v>0</v>
      </c>
      <c r="AY12" s="28">
        <f t="shared" si="23"/>
        <v>0</v>
      </c>
      <c r="AZ12" s="28">
        <f t="shared" si="24"/>
        <v>4</v>
      </c>
      <c r="BA12" s="28">
        <f>IF($AP12="","",HLOOKUP($AP12,'3.参照データ'!$B$5:$AI$14,8,FALSE)+1)</f>
        <v>16</v>
      </c>
      <c r="BB12" s="44">
        <f>IF($AP12="","",HLOOKUP($AP12,'3.参照データ'!$B$5:$AI$14,10,FALSE)+BA12)</f>
        <v>18</v>
      </c>
      <c r="BC12" s="44" t="str">
        <f t="shared" si="25"/>
        <v>M-1</v>
      </c>
      <c r="BD12" s="44">
        <f t="shared" si="26"/>
        <v>4</v>
      </c>
      <c r="BE12" s="30">
        <f>IF($AP12="","",INDEX('2.職務給賃金表'!$B$6:$AI$57,MATCH($BD12,'2.職務給賃金表'!$B$6:$B$57,0),MATCH($BC12,'2.職務給賃金表'!$B$6:$AI$6,0)))</f>
        <v>424400</v>
      </c>
      <c r="BF12" s="32">
        <f t="shared" si="6"/>
        <v>30900</v>
      </c>
      <c r="BG12" s="200"/>
      <c r="BH12" s="200"/>
      <c r="BI12" s="200"/>
      <c r="BJ12" s="200"/>
      <c r="BK12" s="200"/>
      <c r="BL12" s="200"/>
      <c r="BM12" s="62">
        <f t="shared" si="27"/>
        <v>0</v>
      </c>
      <c r="BN12" s="59">
        <f t="shared" si="7"/>
        <v>424400</v>
      </c>
      <c r="BO12" s="273">
        <f t="shared" si="8"/>
        <v>30900</v>
      </c>
    </row>
    <row r="13" spans="1:67" s="4" customFormat="1" ht="12" customHeight="1" x14ac:dyDescent="0.15">
      <c r="A13" s="65">
        <f>IF(C13="","",COUNTA($C$10:C13))</f>
        <v>4</v>
      </c>
      <c r="B13" s="25">
        <v>1</v>
      </c>
      <c r="C13" s="25" t="s">
        <v>18</v>
      </c>
      <c r="D13" s="24"/>
      <c r="E13" s="24" t="s">
        <v>233</v>
      </c>
      <c r="F13" s="25">
        <v>5</v>
      </c>
      <c r="G13" s="25"/>
      <c r="H13" s="198">
        <v>27310</v>
      </c>
      <c r="I13" s="198">
        <v>35862</v>
      </c>
      <c r="J13" s="56">
        <f t="shared" si="28"/>
        <v>50</v>
      </c>
      <c r="K13" s="56">
        <f t="shared" si="29"/>
        <v>5</v>
      </c>
      <c r="L13" s="56">
        <f t="shared" si="30"/>
        <v>27</v>
      </c>
      <c r="M13" s="56">
        <f t="shared" si="31"/>
        <v>0</v>
      </c>
      <c r="N13" s="23">
        <v>376400</v>
      </c>
      <c r="O13" s="23"/>
      <c r="P13" s="59">
        <f t="shared" si="2"/>
        <v>376400</v>
      </c>
      <c r="Q13" s="200"/>
      <c r="R13" s="200"/>
      <c r="S13" s="200"/>
      <c r="T13" s="200"/>
      <c r="U13" s="200"/>
      <c r="V13" s="200"/>
      <c r="W13" s="62">
        <f t="shared" si="9"/>
        <v>0</v>
      </c>
      <c r="X13" s="272">
        <f t="shared" si="3"/>
        <v>376400</v>
      </c>
      <c r="Y13" s="267">
        <f t="shared" si="10"/>
        <v>51</v>
      </c>
      <c r="Z13" s="117">
        <f t="shared" si="11"/>
        <v>5</v>
      </c>
      <c r="AA13" s="117">
        <f t="shared" si="12"/>
        <v>28</v>
      </c>
      <c r="AB13" s="117">
        <f t="shared" si="13"/>
        <v>0</v>
      </c>
      <c r="AC13" s="121" t="str">
        <f t="shared" si="14"/>
        <v>S-4</v>
      </c>
      <c r="AD13" s="119">
        <f t="shared" si="15"/>
        <v>6</v>
      </c>
      <c r="AE13" s="393"/>
      <c r="AF13" s="119">
        <f t="shared" si="16"/>
        <v>6</v>
      </c>
      <c r="AG13" s="119">
        <f t="shared" si="17"/>
        <v>6</v>
      </c>
      <c r="AH13" s="119">
        <f>IF($AC13="","",HLOOKUP($AC13,'3.参照データ'!$B$5:$AI$14,8,FALSE)+1)</f>
        <v>21</v>
      </c>
      <c r="AI13" s="119">
        <f>IF($AC13="","",HLOOKUP($AC13,'3.参照データ'!$B$5:$AI$14,10,FALSE)+AH13)</f>
        <v>21</v>
      </c>
      <c r="AJ13" s="170">
        <f>IF($AC13="","",INDEX('2.職務給賃金表'!$B$6:$AI$57,MATCH($AG13,'2.職務給賃金表'!$B$6:$B$57,0),MATCH($AC13,'2.職務給賃金表'!$B$6:$AI$6,0)))</f>
        <v>382100</v>
      </c>
      <c r="AK13" s="265">
        <f t="shared" si="18"/>
        <v>5700</v>
      </c>
      <c r="AL13" s="222">
        <f t="shared" si="19"/>
        <v>382100</v>
      </c>
      <c r="AM13" s="28" t="str">
        <f t="shared" si="20"/>
        <v>S-4</v>
      </c>
      <c r="AN13" s="343"/>
      <c r="AO13" s="343"/>
      <c r="AP13" s="71" t="str">
        <f t="shared" si="21"/>
        <v>S-4</v>
      </c>
      <c r="AQ13" s="71" t="str">
        <f>IF($AL13="","",IF($AM13=$AP13,"",IF(HLOOKUP($AP13,'3.参照データ'!$B$17:$AI$21,4,FALSE)="",HLOOKUP($AP13,'3.参照データ'!$B$17:$AI$21,5,FALSE),HLOOKUP($AP13,'3.参照データ'!$B$17:$AI$21,4,FALSE))))</f>
        <v/>
      </c>
      <c r="AR13" s="71">
        <f t="shared" si="22"/>
        <v>382100</v>
      </c>
      <c r="AS13" s="30">
        <f>IF($AP13="","",($AR13-HLOOKUP($AP13,'3.参照データ'!$B$5:$AI$14,6,FALSE)))</f>
        <v>28500</v>
      </c>
      <c r="AT13" s="28">
        <f>IF($AP13="","",IF($AN13="",$AG13,IF(ROUNDUP($AS13/HLOOKUP($AP13,'3.参照データ'!$B$5:$AI$14,7,FALSE),0)&lt;=0,1,ROUNDUP($AS13/HLOOKUP($AP13,'3.参照データ'!$B$5:$AI$14,7,FALSE),0)+1)))</f>
        <v>6</v>
      </c>
      <c r="AU13" s="28">
        <f t="shared" si="4"/>
        <v>6</v>
      </c>
      <c r="AV13" s="105">
        <f>IF($AP13="","",($AU13-1)*HLOOKUP($AP13,'3.参照データ'!$B$5:$AI$14,7,FALSE))</f>
        <v>28500</v>
      </c>
      <c r="AW13" s="30">
        <f t="shared" si="5"/>
        <v>0</v>
      </c>
      <c r="AX13" s="28">
        <f>IF($AP13="","",IF($AW13&lt;=0,0,ROUNDUP($AW13/HLOOKUP($AP13,'3.参照データ'!$B$5:$AI$14,9,FALSE),0)))</f>
        <v>0</v>
      </c>
      <c r="AY13" s="28">
        <f t="shared" si="23"/>
        <v>0</v>
      </c>
      <c r="AZ13" s="28">
        <f t="shared" si="24"/>
        <v>6</v>
      </c>
      <c r="BA13" s="28">
        <f>IF($AP13="","",HLOOKUP($AP13,'3.参照データ'!$B$5:$AI$14,8,FALSE)+1)</f>
        <v>21</v>
      </c>
      <c r="BB13" s="44">
        <f>IF($AP13="","",HLOOKUP($AP13,'3.参照データ'!$B$5:$AI$14,10,FALSE)+BA13)</f>
        <v>21</v>
      </c>
      <c r="BC13" s="44" t="str">
        <f t="shared" si="25"/>
        <v>S-4</v>
      </c>
      <c r="BD13" s="44">
        <f t="shared" si="26"/>
        <v>6</v>
      </c>
      <c r="BE13" s="30">
        <f>IF($AP13="","",INDEX('2.職務給賃金表'!$B$6:$AI$57,MATCH($BD13,'2.職務給賃金表'!$B$6:$B$57,0),MATCH($BC13,'2.職務給賃金表'!$B$6:$AI$6,0)))</f>
        <v>382100</v>
      </c>
      <c r="BF13" s="32">
        <f t="shared" si="6"/>
        <v>5700</v>
      </c>
      <c r="BG13" s="200"/>
      <c r="BH13" s="200"/>
      <c r="BI13" s="200"/>
      <c r="BJ13" s="200"/>
      <c r="BK13" s="200"/>
      <c r="BL13" s="200"/>
      <c r="BM13" s="62">
        <f t="shared" si="27"/>
        <v>0</v>
      </c>
      <c r="BN13" s="59">
        <f t="shared" si="7"/>
        <v>382100</v>
      </c>
      <c r="BO13" s="273">
        <f t="shared" si="8"/>
        <v>5700</v>
      </c>
    </row>
    <row r="14" spans="1:67" s="4" customFormat="1" ht="12" customHeight="1" x14ac:dyDescent="0.15">
      <c r="A14" s="65">
        <f>IF(C14="","",COUNTA($C$10:C14))</f>
        <v>5</v>
      </c>
      <c r="B14" s="25">
        <v>1</v>
      </c>
      <c r="C14" s="25" t="s">
        <v>19</v>
      </c>
      <c r="D14" s="24"/>
      <c r="E14" s="24" t="s">
        <v>233</v>
      </c>
      <c r="F14" s="25">
        <v>3</v>
      </c>
      <c r="G14" s="25"/>
      <c r="H14" s="198">
        <v>25216</v>
      </c>
      <c r="I14" s="198">
        <v>35912</v>
      </c>
      <c r="J14" s="56">
        <f t="shared" si="28"/>
        <v>56</v>
      </c>
      <c r="K14" s="56">
        <f t="shared" si="29"/>
        <v>2</v>
      </c>
      <c r="L14" s="56">
        <f t="shared" si="30"/>
        <v>26</v>
      </c>
      <c r="M14" s="56">
        <f t="shared" si="31"/>
        <v>11</v>
      </c>
      <c r="N14" s="23">
        <v>365000</v>
      </c>
      <c r="O14" s="23"/>
      <c r="P14" s="59">
        <f t="shared" si="2"/>
        <v>365000</v>
      </c>
      <c r="Q14" s="200"/>
      <c r="R14" s="200"/>
      <c r="S14" s="200"/>
      <c r="T14" s="200"/>
      <c r="U14" s="200"/>
      <c r="V14" s="200"/>
      <c r="W14" s="62">
        <f t="shared" si="9"/>
        <v>0</v>
      </c>
      <c r="X14" s="272">
        <f t="shared" si="3"/>
        <v>365000</v>
      </c>
      <c r="Y14" s="267">
        <f t="shared" si="10"/>
        <v>57</v>
      </c>
      <c r="Z14" s="117">
        <f t="shared" si="11"/>
        <v>2</v>
      </c>
      <c r="AA14" s="117">
        <f t="shared" si="12"/>
        <v>27</v>
      </c>
      <c r="AB14" s="117">
        <f t="shared" si="13"/>
        <v>11</v>
      </c>
      <c r="AC14" s="121" t="str">
        <f t="shared" si="14"/>
        <v>S-4</v>
      </c>
      <c r="AD14" s="119">
        <f t="shared" si="15"/>
        <v>4</v>
      </c>
      <c r="AE14" s="393"/>
      <c r="AF14" s="119">
        <f t="shared" si="16"/>
        <v>4</v>
      </c>
      <c r="AG14" s="119">
        <f t="shared" si="17"/>
        <v>4</v>
      </c>
      <c r="AH14" s="119">
        <f>IF($AC14="","",HLOOKUP($AC14,'3.参照データ'!$B$5:$AI$14,8,FALSE)+1)</f>
        <v>21</v>
      </c>
      <c r="AI14" s="119">
        <f>IF($AC14="","",HLOOKUP($AC14,'3.参照データ'!$B$5:$AI$14,10,FALSE)+AH14)</f>
        <v>21</v>
      </c>
      <c r="AJ14" s="170">
        <f>IF($AC14="","",INDEX('2.職務給賃金表'!$B$6:$AI$57,MATCH($AG14,'2.職務給賃金表'!$B$6:$B$57,0),MATCH($AC14,'2.職務給賃金表'!$B$6:$AI$6,0)))</f>
        <v>370700</v>
      </c>
      <c r="AK14" s="265">
        <f t="shared" si="18"/>
        <v>5700</v>
      </c>
      <c r="AL14" s="222">
        <f t="shared" si="19"/>
        <v>370700</v>
      </c>
      <c r="AM14" s="28" t="str">
        <f t="shared" si="20"/>
        <v>S-4</v>
      </c>
      <c r="AN14" s="343"/>
      <c r="AO14" s="343"/>
      <c r="AP14" s="71" t="str">
        <f t="shared" si="21"/>
        <v>S-4</v>
      </c>
      <c r="AQ14" s="71" t="str">
        <f>IF($AL14="","",IF($AM14=$AP14,"",IF(HLOOKUP($AP14,'3.参照データ'!$B$17:$AI$21,4,FALSE)="",HLOOKUP($AP14,'3.参照データ'!$B$17:$AI$21,5,FALSE),HLOOKUP($AP14,'3.参照データ'!$B$17:$AI$21,4,FALSE))))</f>
        <v/>
      </c>
      <c r="AR14" s="71">
        <f t="shared" si="22"/>
        <v>370700</v>
      </c>
      <c r="AS14" s="30">
        <f>IF($AP14="","",($AR14-HLOOKUP($AP14,'3.参照データ'!$B$5:$AI$14,6,FALSE)))</f>
        <v>17100</v>
      </c>
      <c r="AT14" s="28">
        <f>IF($AP14="","",IF($AN14="",$AG14,IF(ROUNDUP($AS14/HLOOKUP($AP14,'3.参照データ'!$B$5:$AI$14,7,FALSE),0)&lt;=0,1,ROUNDUP($AS14/HLOOKUP($AP14,'3.参照データ'!$B$5:$AI$14,7,FALSE),0)+1)))</f>
        <v>4</v>
      </c>
      <c r="AU14" s="28">
        <f t="shared" si="4"/>
        <v>4</v>
      </c>
      <c r="AV14" s="105">
        <f>IF($AP14="","",($AU14-1)*HLOOKUP($AP14,'3.参照データ'!$B$5:$AI$14,7,FALSE))</f>
        <v>17100</v>
      </c>
      <c r="AW14" s="30">
        <f t="shared" si="5"/>
        <v>0</v>
      </c>
      <c r="AX14" s="28">
        <f>IF($AP14="","",IF($AW14&lt;=0,0,ROUNDUP($AW14/HLOOKUP($AP14,'3.参照データ'!$B$5:$AI$14,9,FALSE),0)))</f>
        <v>0</v>
      </c>
      <c r="AY14" s="28">
        <f t="shared" si="23"/>
        <v>0</v>
      </c>
      <c r="AZ14" s="28">
        <f t="shared" si="24"/>
        <v>4</v>
      </c>
      <c r="BA14" s="28">
        <f>IF($AP14="","",HLOOKUP($AP14,'3.参照データ'!$B$5:$AI$14,8,FALSE)+1)</f>
        <v>21</v>
      </c>
      <c r="BB14" s="44">
        <f>IF($AP14="","",HLOOKUP($AP14,'3.参照データ'!$B$5:$AI$14,10,FALSE)+BA14)</f>
        <v>21</v>
      </c>
      <c r="BC14" s="44" t="str">
        <f t="shared" si="25"/>
        <v>S-4</v>
      </c>
      <c r="BD14" s="44">
        <f t="shared" si="26"/>
        <v>4</v>
      </c>
      <c r="BE14" s="33">
        <f>IF($AP14="","",INDEX('2.職務給賃金表'!$B$6:$AI$57,MATCH($BD14,'2.職務給賃金表'!$B$6:$B$57,0),MATCH($BC14,'2.職務給賃金表'!$B$6:$AI$6,0)))</f>
        <v>370700</v>
      </c>
      <c r="BF14" s="32">
        <f t="shared" si="6"/>
        <v>5700</v>
      </c>
      <c r="BG14" s="200"/>
      <c r="BH14" s="200"/>
      <c r="BI14" s="200"/>
      <c r="BJ14" s="200"/>
      <c r="BK14" s="200"/>
      <c r="BL14" s="200"/>
      <c r="BM14" s="62">
        <f t="shared" si="27"/>
        <v>0</v>
      </c>
      <c r="BN14" s="59">
        <f t="shared" si="7"/>
        <v>370700</v>
      </c>
      <c r="BO14" s="273">
        <f t="shared" si="8"/>
        <v>5700</v>
      </c>
    </row>
    <row r="15" spans="1:67" s="4" customFormat="1" ht="12" customHeight="1" x14ac:dyDescent="0.15">
      <c r="A15" s="65">
        <f>IF(C15="","",COUNTA($C$10:C15))</f>
        <v>6</v>
      </c>
      <c r="B15" s="25">
        <v>1</v>
      </c>
      <c r="C15" s="25" t="s">
        <v>20</v>
      </c>
      <c r="D15" s="24"/>
      <c r="E15" s="24" t="s">
        <v>233</v>
      </c>
      <c r="F15" s="25">
        <v>4</v>
      </c>
      <c r="G15" s="25"/>
      <c r="H15" s="198">
        <v>27917</v>
      </c>
      <c r="I15" s="198">
        <v>36598</v>
      </c>
      <c r="J15" s="56">
        <f t="shared" si="28"/>
        <v>48</v>
      </c>
      <c r="K15" s="56">
        <f t="shared" si="29"/>
        <v>9</v>
      </c>
      <c r="L15" s="56">
        <f t="shared" si="30"/>
        <v>25</v>
      </c>
      <c r="M15" s="56">
        <f t="shared" si="31"/>
        <v>0</v>
      </c>
      <c r="N15" s="23">
        <v>370700</v>
      </c>
      <c r="O15" s="23"/>
      <c r="P15" s="59">
        <f t="shared" si="2"/>
        <v>370700</v>
      </c>
      <c r="Q15" s="200"/>
      <c r="R15" s="200"/>
      <c r="S15" s="200"/>
      <c r="T15" s="200"/>
      <c r="U15" s="200"/>
      <c r="V15" s="200"/>
      <c r="W15" s="62">
        <f t="shared" si="9"/>
        <v>0</v>
      </c>
      <c r="X15" s="272">
        <f t="shared" si="3"/>
        <v>370700</v>
      </c>
      <c r="Y15" s="267">
        <f t="shared" si="10"/>
        <v>49</v>
      </c>
      <c r="Z15" s="117">
        <f t="shared" si="11"/>
        <v>9</v>
      </c>
      <c r="AA15" s="117">
        <f t="shared" si="12"/>
        <v>26</v>
      </c>
      <c r="AB15" s="117">
        <f t="shared" si="13"/>
        <v>0</v>
      </c>
      <c r="AC15" s="121" t="str">
        <f t="shared" si="14"/>
        <v>S-4</v>
      </c>
      <c r="AD15" s="119">
        <f t="shared" si="15"/>
        <v>5</v>
      </c>
      <c r="AE15" s="393"/>
      <c r="AF15" s="119">
        <f t="shared" si="16"/>
        <v>5</v>
      </c>
      <c r="AG15" s="119">
        <f t="shared" si="17"/>
        <v>5</v>
      </c>
      <c r="AH15" s="119">
        <f>IF($AC15="","",HLOOKUP($AC15,'3.参照データ'!$B$5:$AI$14,8,FALSE)+1)</f>
        <v>21</v>
      </c>
      <c r="AI15" s="119">
        <f>IF($AC15="","",HLOOKUP($AC15,'3.参照データ'!$B$5:$AI$14,10,FALSE)+AH15)</f>
        <v>21</v>
      </c>
      <c r="AJ15" s="170">
        <f>IF($AC15="","",INDEX('2.職務給賃金表'!$B$6:$AI$57,MATCH($AG15,'2.職務給賃金表'!$B$6:$B$57,0),MATCH($AC15,'2.職務給賃金表'!$B$6:$AI$6,0)))</f>
        <v>376400</v>
      </c>
      <c r="AK15" s="265">
        <f t="shared" si="18"/>
        <v>5700</v>
      </c>
      <c r="AL15" s="222">
        <f t="shared" si="19"/>
        <v>376400</v>
      </c>
      <c r="AM15" s="28" t="str">
        <f t="shared" si="20"/>
        <v>S-4</v>
      </c>
      <c r="AN15" s="343"/>
      <c r="AO15" s="343"/>
      <c r="AP15" s="71" t="str">
        <f t="shared" si="21"/>
        <v>S-4</v>
      </c>
      <c r="AQ15" s="71" t="str">
        <f>IF($AL15="","",IF($AM15=$AP15,"",IF(HLOOKUP($AP15,'3.参照データ'!$B$17:$AI$21,4,FALSE)="",HLOOKUP($AP15,'3.参照データ'!$B$17:$AI$21,5,FALSE),HLOOKUP($AP15,'3.参照データ'!$B$17:$AI$21,4,FALSE))))</f>
        <v/>
      </c>
      <c r="AR15" s="71">
        <f t="shared" si="22"/>
        <v>376400</v>
      </c>
      <c r="AS15" s="30">
        <f>IF($AP15="","",($AR15-HLOOKUP($AP15,'3.参照データ'!$B$5:$AI$14,6,FALSE)))</f>
        <v>22800</v>
      </c>
      <c r="AT15" s="28">
        <f>IF($AP15="","",IF($AN15="",$AG15,IF(ROUNDUP($AS15/HLOOKUP($AP15,'3.参照データ'!$B$5:$AI$14,7,FALSE),0)&lt;=0,1,ROUNDUP($AS15/HLOOKUP($AP15,'3.参照データ'!$B$5:$AI$14,7,FALSE),0)+1)))</f>
        <v>5</v>
      </c>
      <c r="AU15" s="28">
        <f t="shared" si="4"/>
        <v>5</v>
      </c>
      <c r="AV15" s="105">
        <f>IF($AP15="","",($AU15-1)*HLOOKUP($AP15,'3.参照データ'!$B$5:$AI$14,7,FALSE))</f>
        <v>22800</v>
      </c>
      <c r="AW15" s="30">
        <f t="shared" si="5"/>
        <v>0</v>
      </c>
      <c r="AX15" s="28">
        <f>IF($AP15="","",IF($AW15&lt;=0,0,ROUNDUP($AW15/HLOOKUP($AP15,'3.参照データ'!$B$5:$AI$14,9,FALSE),0)))</f>
        <v>0</v>
      </c>
      <c r="AY15" s="28">
        <f t="shared" si="23"/>
        <v>0</v>
      </c>
      <c r="AZ15" s="28">
        <f t="shared" si="24"/>
        <v>5</v>
      </c>
      <c r="BA15" s="28">
        <f>IF($AP15="","",HLOOKUP($AP15,'3.参照データ'!$B$5:$AI$14,8,FALSE)+1)</f>
        <v>21</v>
      </c>
      <c r="BB15" s="44">
        <f>IF($AP15="","",HLOOKUP($AP15,'3.参照データ'!$B$5:$AI$14,10,FALSE)+BA15)</f>
        <v>21</v>
      </c>
      <c r="BC15" s="44" t="str">
        <f t="shared" si="25"/>
        <v>S-4</v>
      </c>
      <c r="BD15" s="44">
        <f t="shared" si="26"/>
        <v>5</v>
      </c>
      <c r="BE15" s="33">
        <f>IF($AP15="","",INDEX('2.職務給賃金表'!$B$6:$AI$57,MATCH($BD15,'2.職務給賃金表'!$B$6:$B$57,0),MATCH($BC15,'2.職務給賃金表'!$B$6:$AI$6,0)))</f>
        <v>376400</v>
      </c>
      <c r="BF15" s="32">
        <f t="shared" si="6"/>
        <v>5700</v>
      </c>
      <c r="BG15" s="200"/>
      <c r="BH15" s="200"/>
      <c r="BI15" s="200"/>
      <c r="BJ15" s="200"/>
      <c r="BK15" s="200"/>
      <c r="BL15" s="200"/>
      <c r="BM15" s="62">
        <f t="shared" si="27"/>
        <v>0</v>
      </c>
      <c r="BN15" s="59">
        <f t="shared" si="7"/>
        <v>376400</v>
      </c>
      <c r="BO15" s="273">
        <f t="shared" si="8"/>
        <v>5700</v>
      </c>
    </row>
    <row r="16" spans="1:67" s="4" customFormat="1" ht="12" customHeight="1" x14ac:dyDescent="0.15">
      <c r="A16" s="65">
        <f>IF(C16="","",COUNTA($C$10:C16))</f>
        <v>7</v>
      </c>
      <c r="B16" s="25">
        <v>1</v>
      </c>
      <c r="C16" s="25" t="s">
        <v>21</v>
      </c>
      <c r="D16" s="24"/>
      <c r="E16" s="24" t="s">
        <v>233</v>
      </c>
      <c r="F16" s="25">
        <v>3</v>
      </c>
      <c r="G16" s="25"/>
      <c r="H16" s="198">
        <v>27035</v>
      </c>
      <c r="I16" s="198">
        <v>36965</v>
      </c>
      <c r="J16" s="56">
        <f t="shared" si="28"/>
        <v>51</v>
      </c>
      <c r="K16" s="56">
        <f t="shared" si="29"/>
        <v>2</v>
      </c>
      <c r="L16" s="56">
        <f t="shared" si="30"/>
        <v>24</v>
      </c>
      <c r="M16" s="56">
        <f t="shared" si="31"/>
        <v>0</v>
      </c>
      <c r="N16" s="23">
        <v>365000</v>
      </c>
      <c r="O16" s="23"/>
      <c r="P16" s="59">
        <f t="shared" si="2"/>
        <v>365000</v>
      </c>
      <c r="Q16" s="200"/>
      <c r="R16" s="200"/>
      <c r="S16" s="200"/>
      <c r="T16" s="200"/>
      <c r="U16" s="200"/>
      <c r="V16" s="200"/>
      <c r="W16" s="62">
        <f t="shared" si="9"/>
        <v>0</v>
      </c>
      <c r="X16" s="272">
        <f t="shared" si="3"/>
        <v>365000</v>
      </c>
      <c r="Y16" s="267">
        <f t="shared" si="10"/>
        <v>52</v>
      </c>
      <c r="Z16" s="117">
        <f t="shared" si="11"/>
        <v>2</v>
      </c>
      <c r="AA16" s="117">
        <f t="shared" si="12"/>
        <v>25</v>
      </c>
      <c r="AB16" s="117">
        <f t="shared" si="13"/>
        <v>0</v>
      </c>
      <c r="AC16" s="121" t="str">
        <f t="shared" si="14"/>
        <v>S-4</v>
      </c>
      <c r="AD16" s="119">
        <f t="shared" si="15"/>
        <v>4</v>
      </c>
      <c r="AE16" s="393"/>
      <c r="AF16" s="119">
        <f t="shared" si="16"/>
        <v>4</v>
      </c>
      <c r="AG16" s="119">
        <f t="shared" si="17"/>
        <v>4</v>
      </c>
      <c r="AH16" s="119">
        <f>IF($AC16="","",HLOOKUP($AC16,'3.参照データ'!$B$5:$AI$14,8,FALSE)+1)</f>
        <v>21</v>
      </c>
      <c r="AI16" s="119">
        <f>IF($AC16="","",HLOOKUP($AC16,'3.参照データ'!$B$5:$AI$14,10,FALSE)+AH16)</f>
        <v>21</v>
      </c>
      <c r="AJ16" s="170">
        <f>IF($AC16="","",INDEX('2.職務給賃金表'!$B$6:$AI$57,MATCH($AG16,'2.職務給賃金表'!$B$6:$B$57,0),MATCH($AC16,'2.職務給賃金表'!$B$6:$AI$6,0)))</f>
        <v>370700</v>
      </c>
      <c r="AK16" s="265">
        <f t="shared" si="18"/>
        <v>5700</v>
      </c>
      <c r="AL16" s="222">
        <f t="shared" si="19"/>
        <v>370700</v>
      </c>
      <c r="AM16" s="28" t="str">
        <f t="shared" si="20"/>
        <v>S-4</v>
      </c>
      <c r="AN16" s="343"/>
      <c r="AO16" s="343"/>
      <c r="AP16" s="71" t="str">
        <f t="shared" si="21"/>
        <v>S-4</v>
      </c>
      <c r="AQ16" s="71" t="str">
        <f>IF($AL16="","",IF($AM16=$AP16,"",IF(HLOOKUP($AP16,'3.参照データ'!$B$17:$AI$21,4,FALSE)="",HLOOKUP($AP16,'3.参照データ'!$B$17:$AI$21,5,FALSE),HLOOKUP($AP16,'3.参照データ'!$B$17:$AI$21,4,FALSE))))</f>
        <v/>
      </c>
      <c r="AR16" s="71">
        <f t="shared" si="22"/>
        <v>370700</v>
      </c>
      <c r="AS16" s="30">
        <f>IF($AP16="","",($AR16-HLOOKUP($AP16,'3.参照データ'!$B$5:$AI$14,6,FALSE)))</f>
        <v>17100</v>
      </c>
      <c r="AT16" s="28">
        <f>IF($AP16="","",IF($AN16="",$AG16,IF(ROUNDUP($AS16/HLOOKUP($AP16,'3.参照データ'!$B$5:$AI$14,7,FALSE),0)&lt;=0,1,ROUNDUP($AS16/HLOOKUP($AP16,'3.参照データ'!$B$5:$AI$14,7,FALSE),0)+1)))</f>
        <v>4</v>
      </c>
      <c r="AU16" s="28">
        <f t="shared" si="4"/>
        <v>4</v>
      </c>
      <c r="AV16" s="105">
        <f>IF($AP16="","",($AU16-1)*HLOOKUP($AP16,'3.参照データ'!$B$5:$AI$14,7,FALSE))</f>
        <v>17100</v>
      </c>
      <c r="AW16" s="30">
        <f t="shared" si="5"/>
        <v>0</v>
      </c>
      <c r="AX16" s="28">
        <f>IF($AP16="","",IF($AW16&lt;=0,0,ROUNDUP($AW16/HLOOKUP($AP16,'3.参照データ'!$B$5:$AI$14,9,FALSE),0)))</f>
        <v>0</v>
      </c>
      <c r="AY16" s="28">
        <f t="shared" si="23"/>
        <v>0</v>
      </c>
      <c r="AZ16" s="28">
        <f t="shared" si="24"/>
        <v>4</v>
      </c>
      <c r="BA16" s="28">
        <f>IF($AP16="","",HLOOKUP($AP16,'3.参照データ'!$B$5:$AI$14,8,FALSE)+1)</f>
        <v>21</v>
      </c>
      <c r="BB16" s="44">
        <f>IF($AP16="","",HLOOKUP($AP16,'3.参照データ'!$B$5:$AI$14,10,FALSE)+BA16)</f>
        <v>21</v>
      </c>
      <c r="BC16" s="44" t="str">
        <f t="shared" si="25"/>
        <v>S-4</v>
      </c>
      <c r="BD16" s="44">
        <f t="shared" si="26"/>
        <v>4</v>
      </c>
      <c r="BE16" s="33">
        <f>IF($AP16="","",INDEX('2.職務給賃金表'!$B$6:$AI$57,MATCH($BD16,'2.職務給賃金表'!$B$6:$B$57,0),MATCH($BC16,'2.職務給賃金表'!$B$6:$AI$6,0)))</f>
        <v>370700</v>
      </c>
      <c r="BF16" s="32">
        <f t="shared" si="6"/>
        <v>5700</v>
      </c>
      <c r="BG16" s="200"/>
      <c r="BH16" s="200"/>
      <c r="BI16" s="200"/>
      <c r="BJ16" s="200"/>
      <c r="BK16" s="200"/>
      <c r="BL16" s="200"/>
      <c r="BM16" s="62">
        <f t="shared" si="27"/>
        <v>0</v>
      </c>
      <c r="BN16" s="59">
        <f t="shared" si="7"/>
        <v>370700</v>
      </c>
      <c r="BO16" s="273">
        <f t="shared" si="8"/>
        <v>5700</v>
      </c>
    </row>
    <row r="17" spans="1:67" s="4" customFormat="1" ht="12" customHeight="1" x14ac:dyDescent="0.15">
      <c r="A17" s="65">
        <f>IF(C17="","",COUNTA($C$10:C17))</f>
        <v>8</v>
      </c>
      <c r="B17" s="25">
        <v>2</v>
      </c>
      <c r="C17" s="25" t="s">
        <v>22</v>
      </c>
      <c r="D17" s="24"/>
      <c r="E17" s="24" t="s">
        <v>233</v>
      </c>
      <c r="F17" s="25">
        <v>5</v>
      </c>
      <c r="G17" s="25"/>
      <c r="H17" s="198">
        <v>26080</v>
      </c>
      <c r="I17" s="198">
        <v>37446</v>
      </c>
      <c r="J17" s="56">
        <f t="shared" si="28"/>
        <v>53</v>
      </c>
      <c r="K17" s="56">
        <f t="shared" si="29"/>
        <v>10</v>
      </c>
      <c r="L17" s="56">
        <f t="shared" si="30"/>
        <v>22</v>
      </c>
      <c r="M17" s="56">
        <f t="shared" si="31"/>
        <v>8</v>
      </c>
      <c r="N17" s="23">
        <v>376400</v>
      </c>
      <c r="O17" s="23"/>
      <c r="P17" s="59">
        <f t="shared" si="2"/>
        <v>376400</v>
      </c>
      <c r="Q17" s="200"/>
      <c r="R17" s="200"/>
      <c r="S17" s="200"/>
      <c r="T17" s="200"/>
      <c r="U17" s="200"/>
      <c r="V17" s="200"/>
      <c r="W17" s="62">
        <f t="shared" si="9"/>
        <v>0</v>
      </c>
      <c r="X17" s="272">
        <f t="shared" si="3"/>
        <v>376400</v>
      </c>
      <c r="Y17" s="267">
        <f t="shared" si="10"/>
        <v>54</v>
      </c>
      <c r="Z17" s="117">
        <f t="shared" si="11"/>
        <v>10</v>
      </c>
      <c r="AA17" s="117">
        <f t="shared" si="12"/>
        <v>23</v>
      </c>
      <c r="AB17" s="117">
        <f t="shared" si="13"/>
        <v>8</v>
      </c>
      <c r="AC17" s="121" t="str">
        <f t="shared" si="14"/>
        <v>S-4</v>
      </c>
      <c r="AD17" s="119">
        <f t="shared" si="15"/>
        <v>6</v>
      </c>
      <c r="AE17" s="393"/>
      <c r="AF17" s="119">
        <f t="shared" si="16"/>
        <v>6</v>
      </c>
      <c r="AG17" s="119">
        <f t="shared" si="17"/>
        <v>6</v>
      </c>
      <c r="AH17" s="119">
        <f>IF($AC17="","",HLOOKUP($AC17,'3.参照データ'!$B$5:$AI$14,8,FALSE)+1)</f>
        <v>21</v>
      </c>
      <c r="AI17" s="119">
        <f>IF($AC17="","",HLOOKUP($AC17,'3.参照データ'!$B$5:$AI$14,10,FALSE)+AH17)</f>
        <v>21</v>
      </c>
      <c r="AJ17" s="171">
        <f>IF($AC17="","",INDEX('2.職務給賃金表'!$B$6:$AI$57,MATCH($AG17,'2.職務給賃金表'!$B$6:$B$57,0),MATCH($AC17,'2.職務給賃金表'!$B$6:$AI$6,0)))</f>
        <v>382100</v>
      </c>
      <c r="AK17" s="265">
        <f t="shared" si="18"/>
        <v>5700</v>
      </c>
      <c r="AL17" s="222">
        <f t="shared" si="19"/>
        <v>382100</v>
      </c>
      <c r="AM17" s="28" t="str">
        <f t="shared" si="20"/>
        <v>S-4</v>
      </c>
      <c r="AN17" s="343"/>
      <c r="AO17" s="343"/>
      <c r="AP17" s="71" t="str">
        <f t="shared" si="21"/>
        <v>S-4</v>
      </c>
      <c r="AQ17" s="71" t="str">
        <f>IF($AL17="","",IF($AM17=$AP17,"",IF(HLOOKUP($AP17,'3.参照データ'!$B$17:$AI$21,4,FALSE)="",HLOOKUP($AP17,'3.参照データ'!$B$17:$AI$21,5,FALSE),HLOOKUP($AP17,'3.参照データ'!$B$17:$AI$21,4,FALSE))))</f>
        <v/>
      </c>
      <c r="AR17" s="71">
        <f t="shared" si="22"/>
        <v>382100</v>
      </c>
      <c r="AS17" s="30">
        <f>IF($AP17="","",($AR17-HLOOKUP($AP17,'3.参照データ'!$B$5:$AI$14,6,FALSE)))</f>
        <v>28500</v>
      </c>
      <c r="AT17" s="28">
        <f>IF($AP17="","",IF($AN17="",$AG17,IF(ROUNDUP($AS17/HLOOKUP($AP17,'3.参照データ'!$B$5:$AI$14,7,FALSE),0)&lt;=0,1,ROUNDUP($AS17/HLOOKUP($AP17,'3.参照データ'!$B$5:$AI$14,7,FALSE),0)+1)))</f>
        <v>6</v>
      </c>
      <c r="AU17" s="28">
        <f t="shared" si="4"/>
        <v>6</v>
      </c>
      <c r="AV17" s="105">
        <f>IF($AP17="","",($AU17-1)*HLOOKUP($AP17,'3.参照データ'!$B$5:$AI$14,7,FALSE))</f>
        <v>28500</v>
      </c>
      <c r="AW17" s="30">
        <f t="shared" si="5"/>
        <v>0</v>
      </c>
      <c r="AX17" s="28">
        <f>IF($AP17="","",IF($AW17&lt;=0,0,ROUNDUP($AW17/HLOOKUP($AP17,'3.参照データ'!$B$5:$AI$14,9,FALSE),0)))</f>
        <v>0</v>
      </c>
      <c r="AY17" s="28">
        <f t="shared" si="23"/>
        <v>0</v>
      </c>
      <c r="AZ17" s="28">
        <f t="shared" si="24"/>
        <v>6</v>
      </c>
      <c r="BA17" s="28">
        <f>IF($AP17="","",HLOOKUP($AP17,'3.参照データ'!$B$5:$AI$14,8,FALSE)+1)</f>
        <v>21</v>
      </c>
      <c r="BB17" s="44">
        <f>IF($AP17="","",HLOOKUP($AP17,'3.参照データ'!$B$5:$AI$14,10,FALSE)+BA17)</f>
        <v>21</v>
      </c>
      <c r="BC17" s="44" t="str">
        <f t="shared" si="25"/>
        <v>S-4</v>
      </c>
      <c r="BD17" s="44">
        <f t="shared" si="26"/>
        <v>6</v>
      </c>
      <c r="BE17" s="31">
        <f>IF($AP17="","",INDEX('2.職務給賃金表'!$B$6:$AI$57,MATCH($BD17,'2.職務給賃金表'!$B$6:$B$57,0),MATCH($BC17,'2.職務給賃金表'!$B$6:$AI$6,0)))</f>
        <v>382100</v>
      </c>
      <c r="BF17" s="32">
        <f t="shared" si="6"/>
        <v>5700</v>
      </c>
      <c r="BG17" s="200"/>
      <c r="BH17" s="200"/>
      <c r="BI17" s="200"/>
      <c r="BJ17" s="200"/>
      <c r="BK17" s="200"/>
      <c r="BL17" s="200"/>
      <c r="BM17" s="62">
        <f t="shared" si="27"/>
        <v>0</v>
      </c>
      <c r="BN17" s="59">
        <f t="shared" si="7"/>
        <v>382100</v>
      </c>
      <c r="BO17" s="273">
        <f t="shared" si="8"/>
        <v>5700</v>
      </c>
    </row>
    <row r="18" spans="1:67" s="4" customFormat="1" ht="12" customHeight="1" x14ac:dyDescent="0.15">
      <c r="A18" s="65">
        <f>IF(C18="","",COUNTA($C$10:C18))</f>
        <v>9</v>
      </c>
      <c r="B18" s="25">
        <v>1</v>
      </c>
      <c r="C18" s="25" t="s">
        <v>23</v>
      </c>
      <c r="D18" s="24"/>
      <c r="E18" s="24" t="s">
        <v>233</v>
      </c>
      <c r="F18" s="25">
        <v>4</v>
      </c>
      <c r="G18" s="25"/>
      <c r="H18" s="198">
        <v>25733</v>
      </c>
      <c r="I18" s="198">
        <v>37561</v>
      </c>
      <c r="J18" s="56">
        <f t="shared" si="28"/>
        <v>54</v>
      </c>
      <c r="K18" s="56">
        <f t="shared" si="29"/>
        <v>9</v>
      </c>
      <c r="L18" s="56">
        <f t="shared" si="30"/>
        <v>22</v>
      </c>
      <c r="M18" s="56">
        <f t="shared" si="31"/>
        <v>5</v>
      </c>
      <c r="N18" s="23">
        <v>370700</v>
      </c>
      <c r="O18" s="23"/>
      <c r="P18" s="59">
        <f t="shared" si="2"/>
        <v>370700</v>
      </c>
      <c r="Q18" s="200"/>
      <c r="R18" s="200"/>
      <c r="S18" s="200"/>
      <c r="T18" s="200"/>
      <c r="U18" s="200"/>
      <c r="V18" s="200"/>
      <c r="W18" s="62">
        <f t="shared" si="9"/>
        <v>0</v>
      </c>
      <c r="X18" s="272">
        <f t="shared" si="3"/>
        <v>370700</v>
      </c>
      <c r="Y18" s="267">
        <f t="shared" si="10"/>
        <v>55</v>
      </c>
      <c r="Z18" s="117">
        <f t="shared" si="11"/>
        <v>9</v>
      </c>
      <c r="AA18" s="117">
        <f t="shared" si="12"/>
        <v>23</v>
      </c>
      <c r="AB18" s="117">
        <f t="shared" si="13"/>
        <v>5</v>
      </c>
      <c r="AC18" s="121" t="str">
        <f t="shared" si="14"/>
        <v>S-4</v>
      </c>
      <c r="AD18" s="119">
        <f t="shared" si="15"/>
        <v>5</v>
      </c>
      <c r="AE18" s="393"/>
      <c r="AF18" s="119">
        <f t="shared" si="16"/>
        <v>5</v>
      </c>
      <c r="AG18" s="119">
        <f t="shared" si="17"/>
        <v>5</v>
      </c>
      <c r="AH18" s="119">
        <f>IF($AC18="","",HLOOKUP($AC18,'3.参照データ'!$B$5:$AI$14,8,FALSE)+1)</f>
        <v>21</v>
      </c>
      <c r="AI18" s="119">
        <f>IF($AC18="","",HLOOKUP($AC18,'3.参照データ'!$B$5:$AI$14,10,FALSE)+AH18)</f>
        <v>21</v>
      </c>
      <c r="AJ18" s="171">
        <f>IF($AC18="","",INDEX('2.職務給賃金表'!$B$6:$AI$57,MATCH($AG18,'2.職務給賃金表'!$B$6:$B$57,0),MATCH($AC18,'2.職務給賃金表'!$B$6:$AI$6,0)))</f>
        <v>376400</v>
      </c>
      <c r="AK18" s="265">
        <f t="shared" si="18"/>
        <v>5700</v>
      </c>
      <c r="AL18" s="222">
        <f t="shared" si="19"/>
        <v>376400</v>
      </c>
      <c r="AM18" s="28" t="str">
        <f t="shared" si="20"/>
        <v>S-4</v>
      </c>
      <c r="AN18" s="343"/>
      <c r="AO18" s="343"/>
      <c r="AP18" s="71" t="str">
        <f t="shared" si="21"/>
        <v>S-4</v>
      </c>
      <c r="AQ18" s="71" t="str">
        <f>IF($AL18="","",IF($AM18=$AP18,"",IF(HLOOKUP($AP18,'3.参照データ'!$B$17:$AI$21,4,FALSE)="",HLOOKUP($AP18,'3.参照データ'!$B$17:$AI$21,5,FALSE),HLOOKUP($AP18,'3.参照データ'!$B$17:$AI$21,4,FALSE))))</f>
        <v/>
      </c>
      <c r="AR18" s="71">
        <f t="shared" si="22"/>
        <v>376400</v>
      </c>
      <c r="AS18" s="30">
        <f>IF($AP18="","",($AR18-HLOOKUP($AP18,'3.参照データ'!$B$5:$AI$14,6,FALSE)))</f>
        <v>22800</v>
      </c>
      <c r="AT18" s="28">
        <f>IF($AP18="","",IF($AN18="",$AG18,IF(ROUNDUP($AS18/HLOOKUP($AP18,'3.参照データ'!$B$5:$AI$14,7,FALSE),0)&lt;=0,1,ROUNDUP($AS18/HLOOKUP($AP18,'3.参照データ'!$B$5:$AI$14,7,FALSE),0)+1)))</f>
        <v>5</v>
      </c>
      <c r="AU18" s="28">
        <f t="shared" si="4"/>
        <v>5</v>
      </c>
      <c r="AV18" s="105">
        <f>IF($AP18="","",($AU18-1)*HLOOKUP($AP18,'3.参照データ'!$B$5:$AI$14,7,FALSE))</f>
        <v>22800</v>
      </c>
      <c r="AW18" s="30">
        <f t="shared" si="5"/>
        <v>0</v>
      </c>
      <c r="AX18" s="28">
        <f>IF($AP18="","",IF($AW18&lt;=0,0,ROUNDUP($AW18/HLOOKUP($AP18,'3.参照データ'!$B$5:$AI$14,9,FALSE),0)))</f>
        <v>0</v>
      </c>
      <c r="AY18" s="28">
        <f t="shared" si="23"/>
        <v>0</v>
      </c>
      <c r="AZ18" s="28">
        <f t="shared" si="24"/>
        <v>5</v>
      </c>
      <c r="BA18" s="28">
        <f>IF($AP18="","",HLOOKUP($AP18,'3.参照データ'!$B$5:$AI$14,8,FALSE)+1)</f>
        <v>21</v>
      </c>
      <c r="BB18" s="44">
        <f>IF($AP18="","",HLOOKUP($AP18,'3.参照データ'!$B$5:$AI$14,10,FALSE)+BA18)</f>
        <v>21</v>
      </c>
      <c r="BC18" s="44" t="str">
        <f t="shared" si="25"/>
        <v>S-4</v>
      </c>
      <c r="BD18" s="44">
        <f t="shared" si="26"/>
        <v>5</v>
      </c>
      <c r="BE18" s="31">
        <f>IF($AP18="","",INDEX('2.職務給賃金表'!$B$6:$AI$57,MATCH($BD18,'2.職務給賃金表'!$B$6:$B$57,0),MATCH($BC18,'2.職務給賃金表'!$B$6:$AI$6,0)))</f>
        <v>376400</v>
      </c>
      <c r="BF18" s="32">
        <f t="shared" si="6"/>
        <v>5700</v>
      </c>
      <c r="BG18" s="200"/>
      <c r="BH18" s="200"/>
      <c r="BI18" s="200"/>
      <c r="BJ18" s="200"/>
      <c r="BK18" s="200"/>
      <c r="BL18" s="200"/>
      <c r="BM18" s="62">
        <f t="shared" si="27"/>
        <v>0</v>
      </c>
      <c r="BN18" s="59">
        <f t="shared" si="7"/>
        <v>376400</v>
      </c>
      <c r="BO18" s="273">
        <f t="shared" si="8"/>
        <v>5700</v>
      </c>
    </row>
    <row r="19" spans="1:67" s="4" customFormat="1" ht="12" customHeight="1" x14ac:dyDescent="0.15">
      <c r="A19" s="65">
        <f>IF(C19="","",COUNTA($C$10:C19))</f>
        <v>10</v>
      </c>
      <c r="B19" s="25">
        <v>1</v>
      </c>
      <c r="C19" s="25" t="s">
        <v>24</v>
      </c>
      <c r="D19" s="24"/>
      <c r="E19" s="24" t="s">
        <v>109</v>
      </c>
      <c r="F19" s="25">
        <v>4</v>
      </c>
      <c r="G19" s="25"/>
      <c r="H19" s="198">
        <v>29585</v>
      </c>
      <c r="I19" s="198">
        <v>41201</v>
      </c>
      <c r="J19" s="56">
        <f t="shared" si="28"/>
        <v>44</v>
      </c>
      <c r="K19" s="56">
        <f t="shared" si="29"/>
        <v>3</v>
      </c>
      <c r="L19" s="56">
        <f t="shared" si="30"/>
        <v>12</v>
      </c>
      <c r="M19" s="56">
        <f t="shared" si="31"/>
        <v>5</v>
      </c>
      <c r="N19" s="23">
        <v>354500</v>
      </c>
      <c r="O19" s="23"/>
      <c r="P19" s="59">
        <f t="shared" si="2"/>
        <v>354500</v>
      </c>
      <c r="Q19" s="200"/>
      <c r="R19" s="200"/>
      <c r="S19" s="200"/>
      <c r="T19" s="200"/>
      <c r="U19" s="200"/>
      <c r="V19" s="200"/>
      <c r="W19" s="62">
        <f t="shared" si="9"/>
        <v>0</v>
      </c>
      <c r="X19" s="272">
        <f t="shared" si="3"/>
        <v>354500</v>
      </c>
      <c r="Y19" s="267">
        <f t="shared" si="10"/>
        <v>45</v>
      </c>
      <c r="Z19" s="117">
        <f t="shared" si="11"/>
        <v>3</v>
      </c>
      <c r="AA19" s="117">
        <f t="shared" si="12"/>
        <v>13</v>
      </c>
      <c r="AB19" s="117">
        <f t="shared" si="13"/>
        <v>5</v>
      </c>
      <c r="AC19" s="121" t="str">
        <f t="shared" si="14"/>
        <v>S-3</v>
      </c>
      <c r="AD19" s="119">
        <f t="shared" si="15"/>
        <v>5</v>
      </c>
      <c r="AE19" s="393"/>
      <c r="AF19" s="119">
        <f t="shared" si="16"/>
        <v>5</v>
      </c>
      <c r="AG19" s="119">
        <f t="shared" si="17"/>
        <v>5</v>
      </c>
      <c r="AH19" s="119">
        <f>IF($AC19="","",HLOOKUP($AC19,'3.参照データ'!$B$5:$AI$14,8,FALSE)+1)</f>
        <v>21</v>
      </c>
      <c r="AI19" s="119">
        <f>IF($AC19="","",HLOOKUP($AC19,'3.参照データ'!$B$5:$AI$14,10,FALSE)+AH19)</f>
        <v>22</v>
      </c>
      <c r="AJ19" s="171">
        <f>IF($AC19="","",INDEX('2.職務給賃金表'!$B$6:$AI$57,MATCH($AG19,'2.職務給賃金表'!$B$6:$B$57,0),MATCH($AC19,'2.職務給賃金表'!$B$6:$AI$6,0)))</f>
        <v>360200</v>
      </c>
      <c r="AK19" s="265">
        <f t="shared" si="18"/>
        <v>5700</v>
      </c>
      <c r="AL19" s="222">
        <f t="shared" si="19"/>
        <v>360200</v>
      </c>
      <c r="AM19" s="28" t="str">
        <f t="shared" si="20"/>
        <v>S-3</v>
      </c>
      <c r="AN19" s="343"/>
      <c r="AO19" s="343"/>
      <c r="AP19" s="71" t="str">
        <f t="shared" si="21"/>
        <v>S-3</v>
      </c>
      <c r="AQ19" s="71" t="str">
        <f>IF($AL19="","",IF($AM19=$AP19,"",IF(HLOOKUP($AP19,'3.参照データ'!$B$17:$AI$21,4,FALSE)="",HLOOKUP($AP19,'3.参照データ'!$B$17:$AI$21,5,FALSE),HLOOKUP($AP19,'3.参照データ'!$B$17:$AI$21,4,FALSE))))</f>
        <v/>
      </c>
      <c r="AR19" s="71">
        <f t="shared" si="22"/>
        <v>360200</v>
      </c>
      <c r="AS19" s="30">
        <f>IF($AP19="","",($AR19-HLOOKUP($AP19,'3.参照データ'!$B$5:$AI$14,6,FALSE)))</f>
        <v>22800</v>
      </c>
      <c r="AT19" s="28">
        <f>IF($AP19="","",IF($AN19="",$AG19,IF(ROUNDUP($AS19/HLOOKUP($AP19,'3.参照データ'!$B$5:$AI$14,7,FALSE),0)&lt;=0,1,ROUNDUP($AS19/HLOOKUP($AP19,'3.参照データ'!$B$5:$AI$14,7,FALSE),0)+1)))</f>
        <v>5</v>
      </c>
      <c r="AU19" s="28">
        <f t="shared" si="4"/>
        <v>5</v>
      </c>
      <c r="AV19" s="105">
        <f>IF($AP19="","",($AU19-1)*HLOOKUP($AP19,'3.参照データ'!$B$5:$AI$14,7,FALSE))</f>
        <v>22800</v>
      </c>
      <c r="AW19" s="30">
        <f t="shared" si="5"/>
        <v>0</v>
      </c>
      <c r="AX19" s="28">
        <f>IF($AP19="","",IF($AW19&lt;=0,0,ROUNDUP($AW19/HLOOKUP($AP19,'3.参照データ'!$B$5:$AI$14,9,FALSE),0)))</f>
        <v>0</v>
      </c>
      <c r="AY19" s="28">
        <f t="shared" si="23"/>
        <v>0</v>
      </c>
      <c r="AZ19" s="28">
        <f t="shared" si="24"/>
        <v>5</v>
      </c>
      <c r="BA19" s="28">
        <f>IF($AP19="","",HLOOKUP($AP19,'3.参照データ'!$B$5:$AI$14,8,FALSE)+1)</f>
        <v>21</v>
      </c>
      <c r="BB19" s="28">
        <f>IF($AP19="","",HLOOKUP($AP19,'3.参照データ'!$B$5:$AI$14,10,FALSE)+BA19)</f>
        <v>22</v>
      </c>
      <c r="BC19" s="28" t="str">
        <f t="shared" si="25"/>
        <v>S-3</v>
      </c>
      <c r="BD19" s="28">
        <f t="shared" si="26"/>
        <v>5</v>
      </c>
      <c r="BE19" s="31">
        <f>IF($AP19="","",INDEX('2.職務給賃金表'!$B$6:$AI$57,MATCH($BD19,'2.職務給賃金表'!$B$6:$B$57,0),MATCH($BC19,'2.職務給賃金表'!$B$6:$AI$6,0)))</f>
        <v>360200</v>
      </c>
      <c r="BF19" s="32">
        <f t="shared" si="6"/>
        <v>5700</v>
      </c>
      <c r="BG19" s="200"/>
      <c r="BH19" s="200"/>
      <c r="BI19" s="200"/>
      <c r="BJ19" s="200"/>
      <c r="BK19" s="200"/>
      <c r="BL19" s="200"/>
      <c r="BM19" s="62">
        <f t="shared" si="27"/>
        <v>0</v>
      </c>
      <c r="BN19" s="59">
        <f t="shared" si="7"/>
        <v>360200</v>
      </c>
      <c r="BO19" s="273">
        <f t="shared" si="8"/>
        <v>5700</v>
      </c>
    </row>
    <row r="20" spans="1:67" s="4" customFormat="1" ht="12" customHeight="1" x14ac:dyDescent="0.15">
      <c r="A20" s="65">
        <f>IF(C20="","",COUNTA($C$10:C20))</f>
        <v>11</v>
      </c>
      <c r="B20" s="25">
        <v>1</v>
      </c>
      <c r="C20" s="25" t="s">
        <v>25</v>
      </c>
      <c r="D20" s="24"/>
      <c r="E20" s="24" t="s">
        <v>81</v>
      </c>
      <c r="F20" s="25">
        <v>3</v>
      </c>
      <c r="G20" s="25"/>
      <c r="H20" s="198">
        <v>29145</v>
      </c>
      <c r="I20" s="198">
        <v>40206</v>
      </c>
      <c r="J20" s="56">
        <f t="shared" si="28"/>
        <v>45</v>
      </c>
      <c r="K20" s="56">
        <f t="shared" si="29"/>
        <v>5</v>
      </c>
      <c r="L20" s="56">
        <f t="shared" si="30"/>
        <v>15</v>
      </c>
      <c r="M20" s="56">
        <f t="shared" si="31"/>
        <v>2</v>
      </c>
      <c r="N20" s="23">
        <v>332600</v>
      </c>
      <c r="O20" s="23"/>
      <c r="P20" s="59">
        <f t="shared" si="2"/>
        <v>332600</v>
      </c>
      <c r="Q20" s="200"/>
      <c r="R20" s="200"/>
      <c r="S20" s="200"/>
      <c r="T20" s="200"/>
      <c r="U20" s="200"/>
      <c r="V20" s="200"/>
      <c r="W20" s="62">
        <f t="shared" si="9"/>
        <v>0</v>
      </c>
      <c r="X20" s="272">
        <f t="shared" si="3"/>
        <v>332600</v>
      </c>
      <c r="Y20" s="267">
        <f t="shared" si="10"/>
        <v>46</v>
      </c>
      <c r="Z20" s="117">
        <f t="shared" si="11"/>
        <v>5</v>
      </c>
      <c r="AA20" s="117">
        <f t="shared" si="12"/>
        <v>16</v>
      </c>
      <c r="AB20" s="117">
        <f t="shared" si="13"/>
        <v>2</v>
      </c>
      <c r="AC20" s="121" t="str">
        <f t="shared" si="14"/>
        <v>S-2</v>
      </c>
      <c r="AD20" s="119">
        <f t="shared" si="15"/>
        <v>4</v>
      </c>
      <c r="AE20" s="393"/>
      <c r="AF20" s="119">
        <f t="shared" si="16"/>
        <v>4</v>
      </c>
      <c r="AG20" s="119">
        <f t="shared" si="17"/>
        <v>4</v>
      </c>
      <c r="AH20" s="119">
        <f>IF($AC20="","",HLOOKUP($AC20,'3.参照データ'!$B$5:$AI$14,8,FALSE)+1)</f>
        <v>21</v>
      </c>
      <c r="AI20" s="119">
        <f>IF($AC20="","",HLOOKUP($AC20,'3.参照データ'!$B$5:$AI$14,10,FALSE)+AH20)</f>
        <v>24</v>
      </c>
      <c r="AJ20" s="171">
        <f>IF($AC20="","",INDEX('2.職務給賃金表'!$B$6:$AI$57,MATCH($AG20,'2.職務給賃金表'!$B$6:$B$57,0),MATCH($AC20,'2.職務給賃金表'!$B$6:$AI$6,0)))</f>
        <v>338300</v>
      </c>
      <c r="AK20" s="265">
        <f t="shared" si="18"/>
        <v>5700</v>
      </c>
      <c r="AL20" s="222">
        <f t="shared" si="19"/>
        <v>338300</v>
      </c>
      <c r="AM20" s="28" t="str">
        <f t="shared" si="20"/>
        <v>S-2</v>
      </c>
      <c r="AN20" s="343"/>
      <c r="AO20" s="343"/>
      <c r="AP20" s="71" t="str">
        <f t="shared" si="21"/>
        <v>S-2</v>
      </c>
      <c r="AQ20" s="71" t="str">
        <f>IF($AL20="","",IF($AM20=$AP20,"",IF(HLOOKUP($AP20,'3.参照データ'!$B$17:$AI$21,4,FALSE)="",HLOOKUP($AP20,'3.参照データ'!$B$17:$AI$21,5,FALSE),HLOOKUP($AP20,'3.参照データ'!$B$17:$AI$21,4,FALSE))))</f>
        <v/>
      </c>
      <c r="AR20" s="71">
        <f t="shared" si="22"/>
        <v>338300</v>
      </c>
      <c r="AS20" s="30">
        <f>IF($AP20="","",($AR20-HLOOKUP($AP20,'3.参照データ'!$B$5:$AI$14,6,FALSE)))</f>
        <v>17100</v>
      </c>
      <c r="AT20" s="28">
        <f>IF($AP20="","",IF($AN20="",$AG20,IF(ROUNDUP($AS20/HLOOKUP($AP20,'3.参照データ'!$B$5:$AI$14,7,FALSE),0)&lt;=0,1,ROUNDUP($AS20/HLOOKUP($AP20,'3.参照データ'!$B$5:$AI$14,7,FALSE),0)+1)))</f>
        <v>4</v>
      </c>
      <c r="AU20" s="28">
        <f t="shared" si="4"/>
        <v>4</v>
      </c>
      <c r="AV20" s="105">
        <f>IF($AP20="","",($AU20-1)*HLOOKUP($AP20,'3.参照データ'!$B$5:$AI$14,7,FALSE))</f>
        <v>17100</v>
      </c>
      <c r="AW20" s="30">
        <f t="shared" si="5"/>
        <v>0</v>
      </c>
      <c r="AX20" s="28">
        <f>IF($AP20="","",IF($AW20&lt;=0,0,ROUNDUP($AW20/HLOOKUP($AP20,'3.参照データ'!$B$5:$AI$14,9,FALSE),0)))</f>
        <v>0</v>
      </c>
      <c r="AY20" s="28">
        <f t="shared" si="23"/>
        <v>0</v>
      </c>
      <c r="AZ20" s="28">
        <f t="shared" si="24"/>
        <v>4</v>
      </c>
      <c r="BA20" s="28">
        <f>IF($AP20="","",HLOOKUP($AP20,'3.参照データ'!$B$5:$AI$14,8,FALSE)+1)</f>
        <v>21</v>
      </c>
      <c r="BB20" s="28">
        <f>IF($AP20="","",HLOOKUP($AP20,'3.参照データ'!$B$5:$AI$14,10,FALSE)+BA20)</f>
        <v>24</v>
      </c>
      <c r="BC20" s="28" t="str">
        <f t="shared" si="25"/>
        <v>S-2</v>
      </c>
      <c r="BD20" s="28">
        <f t="shared" si="26"/>
        <v>4</v>
      </c>
      <c r="BE20" s="31">
        <f>IF($AP20="","",INDEX('2.職務給賃金表'!$B$6:$AI$57,MATCH($BD20,'2.職務給賃金表'!$B$6:$B$57,0),MATCH($BC20,'2.職務給賃金表'!$B$6:$AI$6,0)))</f>
        <v>338300</v>
      </c>
      <c r="BF20" s="32">
        <f t="shared" si="6"/>
        <v>5700</v>
      </c>
      <c r="BG20" s="200"/>
      <c r="BH20" s="200"/>
      <c r="BI20" s="200"/>
      <c r="BJ20" s="200"/>
      <c r="BK20" s="200"/>
      <c r="BL20" s="200"/>
      <c r="BM20" s="62">
        <f t="shared" si="27"/>
        <v>0</v>
      </c>
      <c r="BN20" s="59">
        <f t="shared" si="7"/>
        <v>338300</v>
      </c>
      <c r="BO20" s="273">
        <f t="shared" si="8"/>
        <v>5700</v>
      </c>
    </row>
    <row r="21" spans="1:67" s="4" customFormat="1" ht="12" customHeight="1" x14ac:dyDescent="0.15">
      <c r="A21" s="65">
        <f>IF(C21="","",COUNTA($C$10:C21))</f>
        <v>12</v>
      </c>
      <c r="B21" s="25">
        <v>1</v>
      </c>
      <c r="C21" s="25" t="s">
        <v>26</v>
      </c>
      <c r="D21" s="24"/>
      <c r="E21" s="24" t="s">
        <v>80</v>
      </c>
      <c r="F21" s="25">
        <v>3</v>
      </c>
      <c r="G21" s="25"/>
      <c r="H21" s="198">
        <v>31829</v>
      </c>
      <c r="I21" s="198">
        <v>40648</v>
      </c>
      <c r="J21" s="56">
        <f t="shared" si="28"/>
        <v>38</v>
      </c>
      <c r="K21" s="56">
        <f t="shared" si="29"/>
        <v>1</v>
      </c>
      <c r="L21" s="56">
        <f t="shared" si="30"/>
        <v>13</v>
      </c>
      <c r="M21" s="56">
        <f t="shared" si="31"/>
        <v>11</v>
      </c>
      <c r="N21" s="23">
        <v>316400</v>
      </c>
      <c r="O21" s="23"/>
      <c r="P21" s="59">
        <f t="shared" si="2"/>
        <v>316400</v>
      </c>
      <c r="Q21" s="200"/>
      <c r="R21" s="200"/>
      <c r="S21" s="200"/>
      <c r="T21" s="200"/>
      <c r="U21" s="200"/>
      <c r="V21" s="200"/>
      <c r="W21" s="62">
        <f t="shared" si="9"/>
        <v>0</v>
      </c>
      <c r="X21" s="272">
        <f t="shared" si="3"/>
        <v>316400</v>
      </c>
      <c r="Y21" s="267">
        <f t="shared" si="10"/>
        <v>39</v>
      </c>
      <c r="Z21" s="117">
        <f t="shared" si="11"/>
        <v>1</v>
      </c>
      <c r="AA21" s="117">
        <f t="shared" si="12"/>
        <v>14</v>
      </c>
      <c r="AB21" s="117">
        <f t="shared" si="13"/>
        <v>11</v>
      </c>
      <c r="AC21" s="121" t="str">
        <f t="shared" si="14"/>
        <v>S-1</v>
      </c>
      <c r="AD21" s="119">
        <f t="shared" si="15"/>
        <v>4</v>
      </c>
      <c r="AE21" s="393"/>
      <c r="AF21" s="119">
        <f t="shared" si="16"/>
        <v>4</v>
      </c>
      <c r="AG21" s="119">
        <f t="shared" si="17"/>
        <v>4</v>
      </c>
      <c r="AH21" s="119">
        <f>IF($AC21="","",HLOOKUP($AC21,'3.参照データ'!$B$5:$AI$14,8,FALSE)+1)</f>
        <v>21</v>
      </c>
      <c r="AI21" s="119">
        <f>IF($AC21="","",HLOOKUP($AC21,'3.参照データ'!$B$5:$AI$14,10,FALSE)+AH21)</f>
        <v>26</v>
      </c>
      <c r="AJ21" s="171">
        <f>IF($AC21="","",INDEX('2.職務給賃金表'!$B$6:$AI$57,MATCH($AG21,'2.職務給賃金表'!$B$6:$B$57,0),MATCH($AC21,'2.職務給賃金表'!$B$6:$AI$6,0)))</f>
        <v>322100</v>
      </c>
      <c r="AK21" s="265">
        <f t="shared" si="18"/>
        <v>5700</v>
      </c>
      <c r="AL21" s="222">
        <f t="shared" si="19"/>
        <v>322100</v>
      </c>
      <c r="AM21" s="28" t="str">
        <f t="shared" si="20"/>
        <v>S-1</v>
      </c>
      <c r="AN21" s="343" t="s">
        <v>159</v>
      </c>
      <c r="AO21" s="343"/>
      <c r="AP21" s="71" t="str">
        <f t="shared" si="21"/>
        <v>S-2</v>
      </c>
      <c r="AQ21" s="71">
        <f>IF($AL21="","",IF($AM21=$AP21,"",IF(HLOOKUP($AP21,'3.参照データ'!$B$17:$AI$21,4,FALSE)="",HLOOKUP($AP21,'3.参照データ'!$B$17:$AI$21,5,FALSE),HLOOKUP($AP21,'3.参照データ'!$B$17:$AI$21,4,FALSE))))</f>
        <v>4800</v>
      </c>
      <c r="AR21" s="71">
        <f t="shared" si="22"/>
        <v>326900</v>
      </c>
      <c r="AS21" s="30">
        <f>IF($AP21="","",($AR21-HLOOKUP($AP21,'3.参照データ'!$B$5:$AI$14,6,FALSE)))</f>
        <v>5700</v>
      </c>
      <c r="AT21" s="28">
        <f>IF($AP21="","",IF($AN21="",$AG21,IF(ROUNDUP($AS21/HLOOKUP($AP21,'3.参照データ'!$B$5:$AI$14,7,FALSE),0)&lt;=0,1,ROUNDUP($AS21/HLOOKUP($AP21,'3.参照データ'!$B$5:$AI$14,7,FALSE),0)+1)))</f>
        <v>2</v>
      </c>
      <c r="AU21" s="28">
        <f t="shared" si="4"/>
        <v>2</v>
      </c>
      <c r="AV21" s="105">
        <f>IF($AP21="","",($AU21-1)*HLOOKUP($AP21,'3.参照データ'!$B$5:$AI$14,7,FALSE))</f>
        <v>5700</v>
      </c>
      <c r="AW21" s="30">
        <f t="shared" si="5"/>
        <v>0</v>
      </c>
      <c r="AX21" s="28">
        <f>IF($AP21="","",IF($AW21&lt;=0,0,ROUNDUP($AW21/HLOOKUP($AP21,'3.参照データ'!$B$5:$AI$14,9,FALSE),0)))</f>
        <v>0</v>
      </c>
      <c r="AY21" s="28">
        <f t="shared" si="23"/>
        <v>0</v>
      </c>
      <c r="AZ21" s="28">
        <f t="shared" si="24"/>
        <v>2</v>
      </c>
      <c r="BA21" s="28">
        <f>IF($AP21="","",HLOOKUP($AP21,'3.参照データ'!$B$5:$AI$14,8,FALSE)+1)</f>
        <v>21</v>
      </c>
      <c r="BB21" s="28">
        <f>IF($AP21="","",HLOOKUP($AP21,'3.参照データ'!$B$5:$AI$14,10,FALSE)+BA21)</f>
        <v>24</v>
      </c>
      <c r="BC21" s="28" t="str">
        <f t="shared" si="25"/>
        <v>S-2</v>
      </c>
      <c r="BD21" s="28">
        <f t="shared" si="26"/>
        <v>2</v>
      </c>
      <c r="BE21" s="31">
        <f>IF($AP21="","",INDEX('2.職務給賃金表'!$B$6:$AI$57,MATCH($BD21,'2.職務給賃金表'!$B$6:$B$57,0),MATCH($BC21,'2.職務給賃金表'!$B$6:$AI$6,0)))</f>
        <v>326900</v>
      </c>
      <c r="BF21" s="32">
        <f t="shared" si="6"/>
        <v>10500</v>
      </c>
      <c r="BG21" s="200"/>
      <c r="BH21" s="200"/>
      <c r="BI21" s="200"/>
      <c r="BJ21" s="200"/>
      <c r="BK21" s="200"/>
      <c r="BL21" s="200"/>
      <c r="BM21" s="62">
        <f t="shared" si="27"/>
        <v>0</v>
      </c>
      <c r="BN21" s="59">
        <f t="shared" si="7"/>
        <v>326900</v>
      </c>
      <c r="BO21" s="273">
        <f t="shared" si="8"/>
        <v>10500</v>
      </c>
    </row>
    <row r="22" spans="1:67" s="4" customFormat="1" ht="12" customHeight="1" x14ac:dyDescent="0.15">
      <c r="A22" s="65">
        <f>IF(C22="","",COUNTA($C$10:C22))</f>
        <v>13</v>
      </c>
      <c r="B22" s="25">
        <v>1</v>
      </c>
      <c r="C22" s="25" t="s">
        <v>27</v>
      </c>
      <c r="D22" s="24"/>
      <c r="E22" s="24" t="s">
        <v>80</v>
      </c>
      <c r="F22" s="25">
        <v>2</v>
      </c>
      <c r="G22" s="25"/>
      <c r="H22" s="198">
        <v>31974</v>
      </c>
      <c r="I22" s="198">
        <v>41210</v>
      </c>
      <c r="J22" s="56">
        <f t="shared" si="28"/>
        <v>37</v>
      </c>
      <c r="K22" s="56">
        <f t="shared" si="29"/>
        <v>8</v>
      </c>
      <c r="L22" s="56">
        <f t="shared" si="30"/>
        <v>12</v>
      </c>
      <c r="M22" s="56">
        <f t="shared" si="31"/>
        <v>5</v>
      </c>
      <c r="N22" s="23">
        <v>310700</v>
      </c>
      <c r="O22" s="23"/>
      <c r="P22" s="59">
        <f t="shared" si="2"/>
        <v>310700</v>
      </c>
      <c r="Q22" s="200"/>
      <c r="R22" s="200"/>
      <c r="S22" s="200"/>
      <c r="T22" s="200"/>
      <c r="U22" s="200"/>
      <c r="V22" s="200"/>
      <c r="W22" s="62">
        <f t="shared" si="9"/>
        <v>0</v>
      </c>
      <c r="X22" s="272">
        <f t="shared" si="3"/>
        <v>310700</v>
      </c>
      <c r="Y22" s="267">
        <f t="shared" si="10"/>
        <v>38</v>
      </c>
      <c r="Z22" s="117">
        <f t="shared" si="11"/>
        <v>8</v>
      </c>
      <c r="AA22" s="117">
        <f t="shared" si="12"/>
        <v>13</v>
      </c>
      <c r="AB22" s="117">
        <f t="shared" si="13"/>
        <v>5</v>
      </c>
      <c r="AC22" s="121" t="str">
        <f t="shared" si="14"/>
        <v>S-1</v>
      </c>
      <c r="AD22" s="119">
        <f t="shared" si="15"/>
        <v>3</v>
      </c>
      <c r="AE22" s="393"/>
      <c r="AF22" s="119">
        <f t="shared" si="16"/>
        <v>3</v>
      </c>
      <c r="AG22" s="119">
        <f t="shared" si="17"/>
        <v>3</v>
      </c>
      <c r="AH22" s="119">
        <f>IF($AC22="","",HLOOKUP($AC22,'3.参照データ'!$B$5:$AI$14,8,FALSE)+1)</f>
        <v>21</v>
      </c>
      <c r="AI22" s="119">
        <f>IF($AC22="","",HLOOKUP($AC22,'3.参照データ'!$B$5:$AI$14,10,FALSE)+AH22)</f>
        <v>26</v>
      </c>
      <c r="AJ22" s="171">
        <f>IF($AC22="","",INDEX('2.職務給賃金表'!$B$6:$AI$57,MATCH($AG22,'2.職務給賃金表'!$B$6:$B$57,0),MATCH($AC22,'2.職務給賃金表'!$B$6:$AI$6,0)))</f>
        <v>316400</v>
      </c>
      <c r="AK22" s="265">
        <f t="shared" si="18"/>
        <v>5700</v>
      </c>
      <c r="AL22" s="222">
        <f t="shared" si="19"/>
        <v>316400</v>
      </c>
      <c r="AM22" s="28" t="str">
        <f t="shared" si="20"/>
        <v>S-1</v>
      </c>
      <c r="AN22" s="343"/>
      <c r="AO22" s="343"/>
      <c r="AP22" s="71" t="str">
        <f t="shared" si="21"/>
        <v>S-1</v>
      </c>
      <c r="AQ22" s="71" t="str">
        <f>IF($AL22="","",IF($AM22=$AP22,"",IF(HLOOKUP($AP22,'3.参照データ'!$B$17:$AI$21,4,FALSE)="",HLOOKUP($AP22,'3.参照データ'!$B$17:$AI$21,5,FALSE),HLOOKUP($AP22,'3.参照データ'!$B$17:$AI$21,4,FALSE))))</f>
        <v/>
      </c>
      <c r="AR22" s="71">
        <f t="shared" si="22"/>
        <v>316400</v>
      </c>
      <c r="AS22" s="30">
        <f>IF($AP22="","",($AR22-HLOOKUP($AP22,'3.参照データ'!$B$5:$AI$14,6,FALSE)))</f>
        <v>11400</v>
      </c>
      <c r="AT22" s="28">
        <f>IF($AP22="","",IF($AN22="",$AG22,IF(ROUNDUP($AS22/HLOOKUP($AP22,'3.参照データ'!$B$5:$AI$14,7,FALSE),0)&lt;=0,1,ROUNDUP($AS22/HLOOKUP($AP22,'3.参照データ'!$B$5:$AI$14,7,FALSE),0)+1)))</f>
        <v>3</v>
      </c>
      <c r="AU22" s="28">
        <f t="shared" si="4"/>
        <v>3</v>
      </c>
      <c r="AV22" s="105">
        <f>IF($AP22="","",($AU22-1)*HLOOKUP($AP22,'3.参照データ'!$B$5:$AI$14,7,FALSE))</f>
        <v>11400</v>
      </c>
      <c r="AW22" s="30">
        <f t="shared" si="5"/>
        <v>0</v>
      </c>
      <c r="AX22" s="28">
        <f>IF($AP22="","",IF($AW22&lt;=0,0,ROUNDUP($AW22/HLOOKUP($AP22,'3.参照データ'!$B$5:$AI$14,9,FALSE),0)))</f>
        <v>0</v>
      </c>
      <c r="AY22" s="28">
        <f t="shared" si="23"/>
        <v>0</v>
      </c>
      <c r="AZ22" s="28">
        <f t="shared" si="24"/>
        <v>3</v>
      </c>
      <c r="BA22" s="28">
        <f>IF($AP22="","",HLOOKUP($AP22,'3.参照データ'!$B$5:$AI$14,8,FALSE)+1)</f>
        <v>21</v>
      </c>
      <c r="BB22" s="28">
        <f>IF($AP22="","",HLOOKUP($AP22,'3.参照データ'!$B$5:$AI$14,10,FALSE)+BA22)</f>
        <v>26</v>
      </c>
      <c r="BC22" s="28" t="str">
        <f t="shared" si="25"/>
        <v>S-1</v>
      </c>
      <c r="BD22" s="28">
        <f t="shared" si="26"/>
        <v>3</v>
      </c>
      <c r="BE22" s="31">
        <f>IF($AP22="","",INDEX('2.職務給賃金表'!$B$6:$AI$57,MATCH($BD22,'2.職務給賃金表'!$B$6:$B$57,0),MATCH($BC22,'2.職務給賃金表'!$B$6:$AI$6,0)))</f>
        <v>316400</v>
      </c>
      <c r="BF22" s="32">
        <f t="shared" si="6"/>
        <v>5700</v>
      </c>
      <c r="BG22" s="200"/>
      <c r="BH22" s="200"/>
      <c r="BI22" s="200"/>
      <c r="BJ22" s="200"/>
      <c r="BK22" s="200"/>
      <c r="BL22" s="200"/>
      <c r="BM22" s="62">
        <f t="shared" si="27"/>
        <v>0</v>
      </c>
      <c r="BN22" s="59">
        <f t="shared" si="7"/>
        <v>316400</v>
      </c>
      <c r="BO22" s="273">
        <f t="shared" si="8"/>
        <v>5700</v>
      </c>
    </row>
    <row r="23" spans="1:67" s="4" customFormat="1" ht="12" customHeight="1" x14ac:dyDescent="0.15">
      <c r="A23" s="65">
        <f>IF(C23="","",COUNTA($C$10:C23))</f>
        <v>14</v>
      </c>
      <c r="B23" s="25">
        <v>1</v>
      </c>
      <c r="C23" s="25" t="s">
        <v>28</v>
      </c>
      <c r="D23" s="24"/>
      <c r="E23" s="24" t="s">
        <v>81</v>
      </c>
      <c r="F23" s="25">
        <v>3</v>
      </c>
      <c r="G23" s="25"/>
      <c r="H23" s="198">
        <v>29559</v>
      </c>
      <c r="I23" s="198">
        <v>41515</v>
      </c>
      <c r="J23" s="56">
        <f t="shared" si="28"/>
        <v>44</v>
      </c>
      <c r="K23" s="56">
        <f t="shared" si="29"/>
        <v>3</v>
      </c>
      <c r="L23" s="56">
        <f t="shared" si="30"/>
        <v>11</v>
      </c>
      <c r="M23" s="56">
        <f t="shared" si="31"/>
        <v>7</v>
      </c>
      <c r="N23" s="23">
        <v>332600</v>
      </c>
      <c r="O23" s="23"/>
      <c r="P23" s="59">
        <f t="shared" si="2"/>
        <v>332600</v>
      </c>
      <c r="Q23" s="200"/>
      <c r="R23" s="200"/>
      <c r="S23" s="200"/>
      <c r="T23" s="200"/>
      <c r="U23" s="200"/>
      <c r="V23" s="200"/>
      <c r="W23" s="62">
        <f t="shared" si="9"/>
        <v>0</v>
      </c>
      <c r="X23" s="272">
        <f t="shared" si="3"/>
        <v>332600</v>
      </c>
      <c r="Y23" s="267">
        <f t="shared" si="10"/>
        <v>45</v>
      </c>
      <c r="Z23" s="117">
        <f t="shared" si="11"/>
        <v>3</v>
      </c>
      <c r="AA23" s="117">
        <f t="shared" si="12"/>
        <v>12</v>
      </c>
      <c r="AB23" s="117">
        <f t="shared" si="13"/>
        <v>7</v>
      </c>
      <c r="AC23" s="121" t="str">
        <f t="shared" si="14"/>
        <v>S-2</v>
      </c>
      <c r="AD23" s="119">
        <f t="shared" si="15"/>
        <v>4</v>
      </c>
      <c r="AE23" s="393"/>
      <c r="AF23" s="119">
        <f t="shared" si="16"/>
        <v>4</v>
      </c>
      <c r="AG23" s="119">
        <f t="shared" si="17"/>
        <v>4</v>
      </c>
      <c r="AH23" s="119">
        <f>IF($AC23="","",HLOOKUP($AC23,'3.参照データ'!$B$5:$AI$14,8,FALSE)+1)</f>
        <v>21</v>
      </c>
      <c r="AI23" s="119">
        <f>IF($AC23="","",HLOOKUP($AC23,'3.参照データ'!$B$5:$AI$14,10,FALSE)+AH23)</f>
        <v>24</v>
      </c>
      <c r="AJ23" s="171">
        <f>IF($AC23="","",INDEX('2.職務給賃金表'!$B$6:$AI$57,MATCH($AG23,'2.職務給賃金表'!$B$6:$B$57,0),MATCH($AC23,'2.職務給賃金表'!$B$6:$AI$6,0)))</f>
        <v>338300</v>
      </c>
      <c r="AK23" s="265">
        <f t="shared" si="18"/>
        <v>5700</v>
      </c>
      <c r="AL23" s="222">
        <f t="shared" si="19"/>
        <v>338300</v>
      </c>
      <c r="AM23" s="28" t="str">
        <f t="shared" si="20"/>
        <v>S-2</v>
      </c>
      <c r="AN23" s="343" t="s">
        <v>151</v>
      </c>
      <c r="AO23" s="343"/>
      <c r="AP23" s="71" t="str">
        <f t="shared" si="21"/>
        <v>S-3</v>
      </c>
      <c r="AQ23" s="71">
        <f>IF($AL23="","",IF($AM23=$AP23,"",IF(HLOOKUP($AP23,'3.参照データ'!$B$17:$AI$21,4,FALSE)="",HLOOKUP($AP23,'3.参照データ'!$B$17:$AI$21,5,FALSE),HLOOKUP($AP23,'3.参照データ'!$B$17:$AI$21,4,FALSE))))</f>
        <v>4800</v>
      </c>
      <c r="AR23" s="71">
        <f t="shared" si="22"/>
        <v>343100</v>
      </c>
      <c r="AS23" s="30">
        <f>IF($AP23="","",($AR23-HLOOKUP($AP23,'3.参照データ'!$B$5:$AI$14,6,FALSE)))</f>
        <v>5700</v>
      </c>
      <c r="AT23" s="28">
        <f>IF($AP23="","",IF($AN23="",$AG23,IF(ROUNDUP($AS23/HLOOKUP($AP23,'3.参照データ'!$B$5:$AI$14,7,FALSE),0)&lt;=0,1,ROUNDUP($AS23/HLOOKUP($AP23,'3.参照データ'!$B$5:$AI$14,7,FALSE),0)+1)))</f>
        <v>2</v>
      </c>
      <c r="AU23" s="28">
        <f t="shared" si="4"/>
        <v>2</v>
      </c>
      <c r="AV23" s="105">
        <f>IF($AP23="","",($AU23-1)*HLOOKUP($AP23,'3.参照データ'!$B$5:$AI$14,7,FALSE))</f>
        <v>5700</v>
      </c>
      <c r="AW23" s="30">
        <f t="shared" si="5"/>
        <v>0</v>
      </c>
      <c r="AX23" s="28">
        <f>IF($AP23="","",IF($AW23&lt;=0,0,ROUNDUP($AW23/HLOOKUP($AP23,'3.参照データ'!$B$5:$AI$14,9,FALSE),0)))</f>
        <v>0</v>
      </c>
      <c r="AY23" s="28">
        <f t="shared" si="23"/>
        <v>0</v>
      </c>
      <c r="AZ23" s="28">
        <f t="shared" si="24"/>
        <v>2</v>
      </c>
      <c r="BA23" s="28">
        <f>IF($AP23="","",HLOOKUP($AP23,'3.参照データ'!$B$5:$AI$14,8,FALSE)+1)</f>
        <v>21</v>
      </c>
      <c r="BB23" s="28">
        <f>IF($AP23="","",HLOOKUP($AP23,'3.参照データ'!$B$5:$AI$14,10,FALSE)+BA23)</f>
        <v>22</v>
      </c>
      <c r="BC23" s="28" t="str">
        <f t="shared" si="25"/>
        <v>S-3</v>
      </c>
      <c r="BD23" s="28">
        <f t="shared" si="26"/>
        <v>2</v>
      </c>
      <c r="BE23" s="31">
        <f>IF($AP23="","",INDEX('2.職務給賃金表'!$B$6:$AI$57,MATCH($BD23,'2.職務給賃金表'!$B$6:$B$57,0),MATCH($BC23,'2.職務給賃金表'!$B$6:$AI$6,0)))</f>
        <v>343100</v>
      </c>
      <c r="BF23" s="32">
        <f t="shared" si="6"/>
        <v>10500</v>
      </c>
      <c r="BG23" s="200"/>
      <c r="BH23" s="200"/>
      <c r="BI23" s="200"/>
      <c r="BJ23" s="200"/>
      <c r="BK23" s="200"/>
      <c r="BL23" s="200"/>
      <c r="BM23" s="62">
        <f t="shared" si="27"/>
        <v>0</v>
      </c>
      <c r="BN23" s="59">
        <f t="shared" si="7"/>
        <v>343100</v>
      </c>
      <c r="BO23" s="273">
        <f t="shared" si="8"/>
        <v>10500</v>
      </c>
    </row>
    <row r="24" spans="1:67" s="4" customFormat="1" ht="12" customHeight="1" x14ac:dyDescent="0.15">
      <c r="A24" s="65">
        <f>IF(C24="","",COUNTA($C$10:C24))</f>
        <v>15</v>
      </c>
      <c r="B24" s="25">
        <v>1</v>
      </c>
      <c r="C24" s="25" t="s">
        <v>29</v>
      </c>
      <c r="D24" s="24"/>
      <c r="E24" s="24" t="s">
        <v>109</v>
      </c>
      <c r="F24" s="25">
        <v>1</v>
      </c>
      <c r="G24" s="25"/>
      <c r="H24" s="198">
        <v>26605</v>
      </c>
      <c r="I24" s="198">
        <v>42097</v>
      </c>
      <c r="J24" s="56">
        <f t="shared" si="28"/>
        <v>52</v>
      </c>
      <c r="K24" s="56">
        <f t="shared" si="29"/>
        <v>5</v>
      </c>
      <c r="L24" s="56">
        <f t="shared" si="30"/>
        <v>9</v>
      </c>
      <c r="M24" s="56">
        <f t="shared" si="31"/>
        <v>11</v>
      </c>
      <c r="N24" s="23">
        <v>337400</v>
      </c>
      <c r="O24" s="23"/>
      <c r="P24" s="59">
        <f t="shared" si="2"/>
        <v>337400</v>
      </c>
      <c r="Q24" s="200"/>
      <c r="R24" s="200"/>
      <c r="S24" s="200"/>
      <c r="T24" s="200"/>
      <c r="U24" s="200"/>
      <c r="V24" s="200"/>
      <c r="W24" s="62">
        <f t="shared" si="9"/>
        <v>0</v>
      </c>
      <c r="X24" s="272">
        <f t="shared" si="3"/>
        <v>337400</v>
      </c>
      <c r="Y24" s="267">
        <f t="shared" si="10"/>
        <v>53</v>
      </c>
      <c r="Z24" s="117">
        <f t="shared" si="11"/>
        <v>5</v>
      </c>
      <c r="AA24" s="117">
        <f t="shared" si="12"/>
        <v>10</v>
      </c>
      <c r="AB24" s="117">
        <f t="shared" si="13"/>
        <v>11</v>
      </c>
      <c r="AC24" s="121" t="str">
        <f t="shared" si="14"/>
        <v>S-3</v>
      </c>
      <c r="AD24" s="119">
        <f t="shared" si="15"/>
        <v>2</v>
      </c>
      <c r="AE24" s="393"/>
      <c r="AF24" s="119">
        <f t="shared" si="16"/>
        <v>2</v>
      </c>
      <c r="AG24" s="119">
        <f t="shared" si="17"/>
        <v>2</v>
      </c>
      <c r="AH24" s="119">
        <f>IF($AC24="","",HLOOKUP($AC24,'3.参照データ'!$B$5:$AI$14,8,FALSE)+1)</f>
        <v>21</v>
      </c>
      <c r="AI24" s="119">
        <f>IF($AC24="","",HLOOKUP($AC24,'3.参照データ'!$B$5:$AI$14,10,FALSE)+AH24)</f>
        <v>22</v>
      </c>
      <c r="AJ24" s="171">
        <f>IF($AC24="","",INDEX('2.職務給賃金表'!$B$6:$AI$57,MATCH($AG24,'2.職務給賃金表'!$B$6:$B$57,0),MATCH($AC24,'2.職務給賃金表'!$B$6:$AI$6,0)))</f>
        <v>343100</v>
      </c>
      <c r="AK24" s="265">
        <f t="shared" si="18"/>
        <v>5700</v>
      </c>
      <c r="AL24" s="222">
        <f t="shared" si="19"/>
        <v>343100</v>
      </c>
      <c r="AM24" s="28" t="str">
        <f t="shared" si="20"/>
        <v>S-3</v>
      </c>
      <c r="AN24" s="343"/>
      <c r="AO24" s="343"/>
      <c r="AP24" s="71" t="str">
        <f t="shared" si="21"/>
        <v>S-3</v>
      </c>
      <c r="AQ24" s="71" t="str">
        <f>IF($AL24="","",IF($AM24=$AP24,"",IF(HLOOKUP($AP24,'3.参照データ'!$B$17:$AI$21,4,FALSE)="",HLOOKUP($AP24,'3.参照データ'!$B$17:$AI$21,5,FALSE),HLOOKUP($AP24,'3.参照データ'!$B$17:$AI$21,4,FALSE))))</f>
        <v/>
      </c>
      <c r="AR24" s="71">
        <f t="shared" si="22"/>
        <v>343100</v>
      </c>
      <c r="AS24" s="30">
        <f>IF($AP24="","",($AR24-HLOOKUP($AP24,'3.参照データ'!$B$5:$AI$14,6,FALSE)))</f>
        <v>5700</v>
      </c>
      <c r="AT24" s="28">
        <f>IF($AP24="","",IF($AN24="",$AG24,IF(ROUNDUP($AS24/HLOOKUP($AP24,'3.参照データ'!$B$5:$AI$14,7,FALSE),0)&lt;=0,1,ROUNDUP($AS24/HLOOKUP($AP24,'3.参照データ'!$B$5:$AI$14,7,FALSE),0)+1)))</f>
        <v>2</v>
      </c>
      <c r="AU24" s="28">
        <f t="shared" si="4"/>
        <v>2</v>
      </c>
      <c r="AV24" s="105">
        <f>IF($AP24="","",($AU24-1)*HLOOKUP($AP24,'3.参照データ'!$B$5:$AI$14,7,FALSE))</f>
        <v>5700</v>
      </c>
      <c r="AW24" s="30">
        <f t="shared" si="5"/>
        <v>0</v>
      </c>
      <c r="AX24" s="28">
        <f>IF($AP24="","",IF($AW24&lt;=0,0,ROUNDUP($AW24/HLOOKUP($AP24,'3.参照データ'!$B$5:$AI$14,9,FALSE),0)))</f>
        <v>0</v>
      </c>
      <c r="AY24" s="28">
        <f t="shared" si="23"/>
        <v>0</v>
      </c>
      <c r="AZ24" s="28">
        <f t="shared" si="24"/>
        <v>2</v>
      </c>
      <c r="BA24" s="28">
        <f>IF($AP24="","",HLOOKUP($AP24,'3.参照データ'!$B$5:$AI$14,8,FALSE)+1)</f>
        <v>21</v>
      </c>
      <c r="BB24" s="28">
        <f>IF($AP24="","",HLOOKUP($AP24,'3.参照データ'!$B$5:$AI$14,10,FALSE)+BA24)</f>
        <v>22</v>
      </c>
      <c r="BC24" s="28" t="str">
        <f t="shared" si="25"/>
        <v>S-3</v>
      </c>
      <c r="BD24" s="28">
        <f t="shared" si="26"/>
        <v>2</v>
      </c>
      <c r="BE24" s="31">
        <f>IF($AP24="","",INDEX('2.職務給賃金表'!$B$6:$AI$57,MATCH($BD24,'2.職務給賃金表'!$B$6:$B$57,0),MATCH($BC24,'2.職務給賃金表'!$B$6:$AI$6,0)))</f>
        <v>343100</v>
      </c>
      <c r="BF24" s="32">
        <f t="shared" si="6"/>
        <v>5700</v>
      </c>
      <c r="BG24" s="200"/>
      <c r="BH24" s="200"/>
      <c r="BI24" s="200"/>
      <c r="BJ24" s="200"/>
      <c r="BK24" s="200"/>
      <c r="BL24" s="200"/>
      <c r="BM24" s="62">
        <f t="shared" si="27"/>
        <v>0</v>
      </c>
      <c r="BN24" s="59">
        <f t="shared" si="7"/>
        <v>343100</v>
      </c>
      <c r="BO24" s="273">
        <f t="shared" si="8"/>
        <v>5700</v>
      </c>
    </row>
    <row r="25" spans="1:67" s="4" customFormat="1" ht="12" customHeight="1" x14ac:dyDescent="0.15">
      <c r="A25" s="65">
        <f>IF(C25="","",COUNTA($C$10:C25))</f>
        <v>16</v>
      </c>
      <c r="B25" s="470">
        <v>1</v>
      </c>
      <c r="C25" s="470" t="s">
        <v>30</v>
      </c>
      <c r="D25" s="471"/>
      <c r="E25" s="471" t="s">
        <v>108</v>
      </c>
      <c r="F25" s="470">
        <v>2</v>
      </c>
      <c r="G25" s="470"/>
      <c r="H25" s="472">
        <v>32394</v>
      </c>
      <c r="I25" s="472">
        <v>42166</v>
      </c>
      <c r="J25" s="56">
        <f t="shared" si="28"/>
        <v>36</v>
      </c>
      <c r="K25" s="56">
        <f t="shared" si="29"/>
        <v>6</v>
      </c>
      <c r="L25" s="56">
        <f t="shared" si="30"/>
        <v>9</v>
      </c>
      <c r="M25" s="56">
        <f t="shared" si="31"/>
        <v>9</v>
      </c>
      <c r="N25" s="473">
        <v>297800</v>
      </c>
      <c r="O25" s="473"/>
      <c r="P25" s="59">
        <f t="shared" si="2"/>
        <v>297800</v>
      </c>
      <c r="Q25" s="474"/>
      <c r="R25" s="474"/>
      <c r="S25" s="474"/>
      <c r="T25" s="474"/>
      <c r="U25" s="474"/>
      <c r="V25" s="474"/>
      <c r="W25" s="62">
        <f t="shared" si="9"/>
        <v>0</v>
      </c>
      <c r="X25" s="272">
        <f t="shared" si="3"/>
        <v>297800</v>
      </c>
      <c r="Y25" s="267">
        <f t="shared" si="10"/>
        <v>37</v>
      </c>
      <c r="Z25" s="117">
        <f t="shared" si="11"/>
        <v>6</v>
      </c>
      <c r="AA25" s="117">
        <f t="shared" si="12"/>
        <v>10</v>
      </c>
      <c r="AB25" s="117">
        <f t="shared" si="13"/>
        <v>9</v>
      </c>
      <c r="AC25" s="121" t="str">
        <f t="shared" si="14"/>
        <v>L-4</v>
      </c>
      <c r="AD25" s="119">
        <f t="shared" si="15"/>
        <v>3</v>
      </c>
      <c r="AE25" s="475"/>
      <c r="AF25" s="119">
        <f t="shared" si="16"/>
        <v>3</v>
      </c>
      <c r="AG25" s="119">
        <f t="shared" si="17"/>
        <v>3</v>
      </c>
      <c r="AH25" s="119">
        <f>IF($AC25="","",HLOOKUP($AC25,'3.参照データ'!$B$5:$AI$14,8,FALSE)+1)</f>
        <v>21</v>
      </c>
      <c r="AI25" s="119">
        <f>IF($AC25="","",HLOOKUP($AC25,'3.参照データ'!$B$5:$AI$14,10,FALSE)+AH25)</f>
        <v>27</v>
      </c>
      <c r="AJ25" s="171">
        <f>IF($AC25="","",INDEX('2.職務給賃金表'!$B$6:$AI$57,MATCH($AG25,'2.職務給賃金表'!$B$6:$B$57,0),MATCH($AC25,'2.職務給賃金表'!$B$6:$AI$6,0)))</f>
        <v>302300</v>
      </c>
      <c r="AK25" s="265">
        <f t="shared" si="18"/>
        <v>4500</v>
      </c>
      <c r="AL25" s="222">
        <f t="shared" si="19"/>
        <v>302300</v>
      </c>
      <c r="AM25" s="28" t="str">
        <f t="shared" si="20"/>
        <v>L-4</v>
      </c>
      <c r="AN25" s="476"/>
      <c r="AO25" s="476"/>
      <c r="AP25" s="71" t="str">
        <f t="shared" si="21"/>
        <v>L-4</v>
      </c>
      <c r="AQ25" s="71" t="str">
        <f>IF($AL25="","",IF($AM25=$AP25,"",IF(HLOOKUP($AP25,'3.参照データ'!$B$17:$AI$21,4,FALSE)="",HLOOKUP($AP25,'3.参照データ'!$B$17:$AI$21,5,FALSE),HLOOKUP($AP25,'3.参照データ'!$B$17:$AI$21,4,FALSE))))</f>
        <v/>
      </c>
      <c r="AR25" s="71">
        <f t="shared" si="22"/>
        <v>302300</v>
      </c>
      <c r="AS25" s="30">
        <f>IF($AP25="","",($AR25-HLOOKUP($AP25,'3.参照データ'!$B$5:$AI$14,6,FALSE)))</f>
        <v>9000</v>
      </c>
      <c r="AT25" s="28">
        <f>IF($AP25="","",IF($AN25="",$AG25,IF(ROUNDUP($AS25/HLOOKUP($AP25,'3.参照データ'!$B$5:$AI$14,7,FALSE),0)&lt;=0,1,ROUNDUP($AS25/HLOOKUP($AP25,'3.参照データ'!$B$5:$AI$14,7,FALSE),0)+1)))</f>
        <v>3</v>
      </c>
      <c r="AU25" s="28">
        <f t="shared" si="4"/>
        <v>3</v>
      </c>
      <c r="AV25" s="105">
        <f>IF($AP25="","",($AU25-1)*HLOOKUP($AP25,'3.参照データ'!$B$5:$AI$14,7,FALSE))</f>
        <v>9000</v>
      </c>
      <c r="AW25" s="30">
        <f t="shared" si="5"/>
        <v>0</v>
      </c>
      <c r="AX25" s="28">
        <f>IF($AP25="","",IF($AW25&lt;=0,0,ROUNDUP($AW25/HLOOKUP($AP25,'3.参照データ'!$B$5:$AI$14,9,FALSE),0)))</f>
        <v>0</v>
      </c>
      <c r="AY25" s="28">
        <f t="shared" si="23"/>
        <v>0</v>
      </c>
      <c r="AZ25" s="28">
        <f t="shared" si="24"/>
        <v>3</v>
      </c>
      <c r="BA25" s="28">
        <f>IF($AP25="","",HLOOKUP($AP25,'3.参照データ'!$B$5:$AI$14,8,FALSE)+1)</f>
        <v>21</v>
      </c>
      <c r="BB25" s="28">
        <f>IF($AP25="","",HLOOKUP($AP25,'3.参照データ'!$B$5:$AI$14,10,FALSE)+BA25)</f>
        <v>27</v>
      </c>
      <c r="BC25" s="28" t="str">
        <f t="shared" si="25"/>
        <v>L-4</v>
      </c>
      <c r="BD25" s="28">
        <f t="shared" si="26"/>
        <v>3</v>
      </c>
      <c r="BE25" s="31">
        <f>IF($AP25="","",INDEX('2.職務給賃金表'!$B$6:$AI$57,MATCH($BD25,'2.職務給賃金表'!$B$6:$B$57,0),MATCH($BC25,'2.職務給賃金表'!$B$6:$AI$6,0)))</f>
        <v>302300</v>
      </c>
      <c r="BF25" s="32">
        <f t="shared" si="6"/>
        <v>4500</v>
      </c>
      <c r="BG25" s="474"/>
      <c r="BH25" s="474"/>
      <c r="BI25" s="474"/>
      <c r="BJ25" s="474"/>
      <c r="BK25" s="474"/>
      <c r="BL25" s="474"/>
      <c r="BM25" s="62">
        <f t="shared" si="27"/>
        <v>0</v>
      </c>
      <c r="BN25" s="59">
        <f t="shared" si="7"/>
        <v>302300</v>
      </c>
      <c r="BO25" s="273">
        <f t="shared" si="8"/>
        <v>4500</v>
      </c>
    </row>
    <row r="26" spans="1:67" s="4" customFormat="1" ht="12" customHeight="1" x14ac:dyDescent="0.15">
      <c r="A26" s="65">
        <f>IF(C26="","",COUNTA($C$10:C26))</f>
        <v>17</v>
      </c>
      <c r="B26" s="470">
        <v>1</v>
      </c>
      <c r="C26" s="470" t="s">
        <v>31</v>
      </c>
      <c r="D26" s="471"/>
      <c r="E26" s="471" t="s">
        <v>79</v>
      </c>
      <c r="F26" s="470">
        <v>3</v>
      </c>
      <c r="G26" s="470"/>
      <c r="H26" s="472">
        <v>31455</v>
      </c>
      <c r="I26" s="472">
        <v>42397</v>
      </c>
      <c r="J26" s="56">
        <f t="shared" si="28"/>
        <v>39</v>
      </c>
      <c r="K26" s="56">
        <f t="shared" si="29"/>
        <v>1</v>
      </c>
      <c r="L26" s="56">
        <f t="shared" si="30"/>
        <v>9</v>
      </c>
      <c r="M26" s="56">
        <f t="shared" si="31"/>
        <v>2</v>
      </c>
      <c r="N26" s="473">
        <v>294200</v>
      </c>
      <c r="O26" s="473"/>
      <c r="P26" s="59">
        <f t="shared" si="2"/>
        <v>294200</v>
      </c>
      <c r="Q26" s="474"/>
      <c r="R26" s="474"/>
      <c r="S26" s="474"/>
      <c r="T26" s="474"/>
      <c r="U26" s="474"/>
      <c r="V26" s="474"/>
      <c r="W26" s="62">
        <f t="shared" si="9"/>
        <v>0</v>
      </c>
      <c r="X26" s="272">
        <f t="shared" si="3"/>
        <v>294200</v>
      </c>
      <c r="Y26" s="267">
        <f t="shared" si="10"/>
        <v>40</v>
      </c>
      <c r="Z26" s="117">
        <f t="shared" si="11"/>
        <v>1</v>
      </c>
      <c r="AA26" s="117">
        <f t="shared" si="12"/>
        <v>10</v>
      </c>
      <c r="AB26" s="117">
        <f t="shared" si="13"/>
        <v>2</v>
      </c>
      <c r="AC26" s="121" t="str">
        <f t="shared" si="14"/>
        <v>L-3</v>
      </c>
      <c r="AD26" s="119">
        <f t="shared" si="15"/>
        <v>4</v>
      </c>
      <c r="AE26" s="475"/>
      <c r="AF26" s="119">
        <f t="shared" si="16"/>
        <v>4</v>
      </c>
      <c r="AG26" s="119">
        <f t="shared" si="17"/>
        <v>4</v>
      </c>
      <c r="AH26" s="119">
        <f>IF($AC26="","",HLOOKUP($AC26,'3.参照データ'!$B$5:$AI$14,8,FALSE)+1)</f>
        <v>21</v>
      </c>
      <c r="AI26" s="119">
        <f>IF($AC26="","",HLOOKUP($AC26,'3.参照データ'!$B$5:$AI$14,10,FALSE)+AH26)</f>
        <v>28</v>
      </c>
      <c r="AJ26" s="171">
        <f>IF($AC26="","",INDEX('2.職務給賃金表'!$B$6:$AI$57,MATCH($AG26,'2.職務給賃金表'!$B$6:$B$57,0),MATCH($AC26,'2.職務給賃金表'!$B$6:$AI$6,0)))</f>
        <v>298700</v>
      </c>
      <c r="AK26" s="265">
        <f t="shared" si="18"/>
        <v>4500</v>
      </c>
      <c r="AL26" s="222">
        <f t="shared" si="19"/>
        <v>298700</v>
      </c>
      <c r="AM26" s="28" t="str">
        <f t="shared" si="20"/>
        <v>L-3</v>
      </c>
      <c r="AN26" s="476"/>
      <c r="AO26" s="476"/>
      <c r="AP26" s="71" t="str">
        <f t="shared" si="21"/>
        <v>L-3</v>
      </c>
      <c r="AQ26" s="71" t="str">
        <f>IF($AL26="","",IF($AM26=$AP26,"",IF(HLOOKUP($AP26,'3.参照データ'!$B$17:$AI$21,4,FALSE)="",HLOOKUP($AP26,'3.参照データ'!$B$17:$AI$21,5,FALSE),HLOOKUP($AP26,'3.参照データ'!$B$17:$AI$21,4,FALSE))))</f>
        <v/>
      </c>
      <c r="AR26" s="71">
        <f t="shared" si="22"/>
        <v>298700</v>
      </c>
      <c r="AS26" s="30">
        <f>IF($AP26="","",($AR26-HLOOKUP($AP26,'3.参照データ'!$B$5:$AI$14,6,FALSE)))</f>
        <v>13500</v>
      </c>
      <c r="AT26" s="28">
        <f>IF($AP26="","",IF($AN26="",$AG26,IF(ROUNDUP($AS26/HLOOKUP($AP26,'3.参照データ'!$B$5:$AI$14,7,FALSE),0)&lt;=0,1,ROUNDUP($AS26/HLOOKUP($AP26,'3.参照データ'!$B$5:$AI$14,7,FALSE),0)+1)))</f>
        <v>4</v>
      </c>
      <c r="AU26" s="28">
        <f t="shared" si="4"/>
        <v>4</v>
      </c>
      <c r="AV26" s="105">
        <f>IF($AP26="","",($AU26-1)*HLOOKUP($AP26,'3.参照データ'!$B$5:$AI$14,7,FALSE))</f>
        <v>13500</v>
      </c>
      <c r="AW26" s="30">
        <f t="shared" si="5"/>
        <v>0</v>
      </c>
      <c r="AX26" s="28">
        <f>IF($AP26="","",IF($AW26&lt;=0,0,ROUNDUP($AW26/HLOOKUP($AP26,'3.参照データ'!$B$5:$AI$14,9,FALSE),0)))</f>
        <v>0</v>
      </c>
      <c r="AY26" s="28">
        <f t="shared" si="23"/>
        <v>0</v>
      </c>
      <c r="AZ26" s="28">
        <f t="shared" si="24"/>
        <v>4</v>
      </c>
      <c r="BA26" s="28">
        <f>IF($AP26="","",HLOOKUP($AP26,'3.参照データ'!$B$5:$AI$14,8,FALSE)+1)</f>
        <v>21</v>
      </c>
      <c r="BB26" s="28">
        <f>IF($AP26="","",HLOOKUP($AP26,'3.参照データ'!$B$5:$AI$14,10,FALSE)+BA26)</f>
        <v>28</v>
      </c>
      <c r="BC26" s="28" t="str">
        <f t="shared" si="25"/>
        <v>L-3</v>
      </c>
      <c r="BD26" s="28">
        <f t="shared" si="26"/>
        <v>4</v>
      </c>
      <c r="BE26" s="31">
        <f>IF($AP26="","",INDEX('2.職務給賃金表'!$B$6:$AI$57,MATCH($BD26,'2.職務給賃金表'!$B$6:$B$57,0),MATCH($BC26,'2.職務給賃金表'!$B$6:$AI$6,0)))</f>
        <v>298700</v>
      </c>
      <c r="BF26" s="32">
        <f t="shared" si="6"/>
        <v>4500</v>
      </c>
      <c r="BG26" s="474"/>
      <c r="BH26" s="474"/>
      <c r="BI26" s="474"/>
      <c r="BJ26" s="474"/>
      <c r="BK26" s="474"/>
      <c r="BL26" s="474"/>
      <c r="BM26" s="62">
        <f t="shared" si="27"/>
        <v>0</v>
      </c>
      <c r="BN26" s="59">
        <f t="shared" si="7"/>
        <v>298700</v>
      </c>
      <c r="BO26" s="273">
        <f t="shared" si="8"/>
        <v>4500</v>
      </c>
    </row>
    <row r="27" spans="1:67" s="4" customFormat="1" ht="12" customHeight="1" x14ac:dyDescent="0.15">
      <c r="A27" s="65">
        <f>IF(C27="","",COUNTA($C$10:C27))</f>
        <v>18</v>
      </c>
      <c r="B27" s="470">
        <v>2</v>
      </c>
      <c r="C27" s="470" t="s">
        <v>32</v>
      </c>
      <c r="D27" s="471"/>
      <c r="E27" s="471" t="s">
        <v>79</v>
      </c>
      <c r="F27" s="470">
        <v>3</v>
      </c>
      <c r="G27" s="470"/>
      <c r="H27" s="472">
        <v>33467</v>
      </c>
      <c r="I27" s="472">
        <v>42486</v>
      </c>
      <c r="J27" s="56">
        <f t="shared" si="28"/>
        <v>33</v>
      </c>
      <c r="K27" s="56">
        <f t="shared" si="29"/>
        <v>7</v>
      </c>
      <c r="L27" s="56">
        <f t="shared" si="30"/>
        <v>8</v>
      </c>
      <c r="M27" s="56">
        <f t="shared" si="31"/>
        <v>11</v>
      </c>
      <c r="N27" s="473">
        <v>294200</v>
      </c>
      <c r="O27" s="473"/>
      <c r="P27" s="59">
        <f t="shared" si="2"/>
        <v>294200</v>
      </c>
      <c r="Q27" s="474"/>
      <c r="R27" s="474"/>
      <c r="S27" s="474"/>
      <c r="T27" s="474"/>
      <c r="U27" s="474"/>
      <c r="V27" s="474"/>
      <c r="W27" s="62">
        <f t="shared" si="9"/>
        <v>0</v>
      </c>
      <c r="X27" s="272">
        <f t="shared" si="3"/>
        <v>294200</v>
      </c>
      <c r="Y27" s="267">
        <f t="shared" si="10"/>
        <v>34</v>
      </c>
      <c r="Z27" s="117">
        <f t="shared" si="11"/>
        <v>7</v>
      </c>
      <c r="AA27" s="117">
        <f t="shared" si="12"/>
        <v>9</v>
      </c>
      <c r="AB27" s="117">
        <f t="shared" si="13"/>
        <v>11</v>
      </c>
      <c r="AC27" s="121" t="str">
        <f t="shared" si="14"/>
        <v>L-3</v>
      </c>
      <c r="AD27" s="119">
        <f t="shared" si="15"/>
        <v>4</v>
      </c>
      <c r="AE27" s="475"/>
      <c r="AF27" s="119">
        <f t="shared" si="16"/>
        <v>4</v>
      </c>
      <c r="AG27" s="119">
        <f t="shared" si="17"/>
        <v>4</v>
      </c>
      <c r="AH27" s="119">
        <f>IF($AC27="","",HLOOKUP($AC27,'3.参照データ'!$B$5:$AI$14,8,FALSE)+1)</f>
        <v>21</v>
      </c>
      <c r="AI27" s="119">
        <f>IF($AC27="","",HLOOKUP($AC27,'3.参照データ'!$B$5:$AI$14,10,FALSE)+AH27)</f>
        <v>28</v>
      </c>
      <c r="AJ27" s="171">
        <f>IF($AC27="","",INDEX('2.職務給賃金表'!$B$6:$AI$57,MATCH($AG27,'2.職務給賃金表'!$B$6:$B$57,0),MATCH($AC27,'2.職務給賃金表'!$B$6:$AI$6,0)))</f>
        <v>298700</v>
      </c>
      <c r="AK27" s="265">
        <f t="shared" si="18"/>
        <v>4500</v>
      </c>
      <c r="AL27" s="222">
        <f t="shared" si="19"/>
        <v>298700</v>
      </c>
      <c r="AM27" s="28" t="str">
        <f t="shared" si="20"/>
        <v>L-3</v>
      </c>
      <c r="AN27" s="476"/>
      <c r="AO27" s="476"/>
      <c r="AP27" s="71" t="str">
        <f t="shared" si="21"/>
        <v>L-3</v>
      </c>
      <c r="AQ27" s="71" t="str">
        <f>IF($AL27="","",IF($AM27=$AP27,"",IF(HLOOKUP($AP27,'3.参照データ'!$B$17:$AI$21,4,FALSE)="",HLOOKUP($AP27,'3.参照データ'!$B$17:$AI$21,5,FALSE),HLOOKUP($AP27,'3.参照データ'!$B$17:$AI$21,4,FALSE))))</f>
        <v/>
      </c>
      <c r="AR27" s="71">
        <f t="shared" si="22"/>
        <v>298700</v>
      </c>
      <c r="AS27" s="30">
        <f>IF($AP27="","",($AR27-HLOOKUP($AP27,'3.参照データ'!$B$5:$AI$14,6,FALSE)))</f>
        <v>13500</v>
      </c>
      <c r="AT27" s="28">
        <f>IF($AP27="","",IF($AN27="",$AG27,IF(ROUNDUP($AS27/HLOOKUP($AP27,'3.参照データ'!$B$5:$AI$14,7,FALSE),0)&lt;=0,1,ROUNDUP($AS27/HLOOKUP($AP27,'3.参照データ'!$B$5:$AI$14,7,FALSE),0)+1)))</f>
        <v>4</v>
      </c>
      <c r="AU27" s="28">
        <f t="shared" si="4"/>
        <v>4</v>
      </c>
      <c r="AV27" s="105">
        <f>IF($AP27="","",($AU27-1)*HLOOKUP($AP27,'3.参照データ'!$B$5:$AI$14,7,FALSE))</f>
        <v>13500</v>
      </c>
      <c r="AW27" s="30">
        <f t="shared" si="5"/>
        <v>0</v>
      </c>
      <c r="AX27" s="28">
        <f>IF($AP27="","",IF($AW27&lt;=0,0,ROUNDUP($AW27/HLOOKUP($AP27,'3.参照データ'!$B$5:$AI$14,9,FALSE),0)))</f>
        <v>0</v>
      </c>
      <c r="AY27" s="28">
        <f t="shared" si="23"/>
        <v>0</v>
      </c>
      <c r="AZ27" s="28">
        <f t="shared" si="24"/>
        <v>4</v>
      </c>
      <c r="BA27" s="28">
        <f>IF($AP27="","",HLOOKUP($AP27,'3.参照データ'!$B$5:$AI$14,8,FALSE)+1)</f>
        <v>21</v>
      </c>
      <c r="BB27" s="28">
        <f>IF($AP27="","",HLOOKUP($AP27,'3.参照データ'!$B$5:$AI$14,10,FALSE)+BA27)</f>
        <v>28</v>
      </c>
      <c r="BC27" s="28" t="str">
        <f t="shared" si="25"/>
        <v>L-3</v>
      </c>
      <c r="BD27" s="28">
        <f t="shared" si="26"/>
        <v>4</v>
      </c>
      <c r="BE27" s="31">
        <f>IF($AP27="","",INDEX('2.職務給賃金表'!$B$6:$AI$57,MATCH($BD27,'2.職務給賃金表'!$B$6:$B$57,0),MATCH($BC27,'2.職務給賃金表'!$B$6:$AI$6,0)))</f>
        <v>298700</v>
      </c>
      <c r="BF27" s="32">
        <f t="shared" si="6"/>
        <v>4500</v>
      </c>
      <c r="BG27" s="474"/>
      <c r="BH27" s="474"/>
      <c r="BI27" s="474"/>
      <c r="BJ27" s="474"/>
      <c r="BK27" s="474"/>
      <c r="BL27" s="474"/>
      <c r="BM27" s="62">
        <f t="shared" si="27"/>
        <v>0</v>
      </c>
      <c r="BN27" s="59">
        <f t="shared" si="7"/>
        <v>298700</v>
      </c>
      <c r="BO27" s="273">
        <f t="shared" si="8"/>
        <v>4500</v>
      </c>
    </row>
    <row r="28" spans="1:67" s="4" customFormat="1" ht="12" customHeight="1" x14ac:dyDescent="0.15">
      <c r="A28" s="65">
        <f>IF(C28="","",COUNTA($C$10:C28))</f>
        <v>19</v>
      </c>
      <c r="B28" s="470">
        <v>1</v>
      </c>
      <c r="C28" s="470" t="s">
        <v>33</v>
      </c>
      <c r="D28" s="471"/>
      <c r="E28" s="471" t="s">
        <v>78</v>
      </c>
      <c r="F28" s="470">
        <v>3</v>
      </c>
      <c r="G28" s="470"/>
      <c r="H28" s="472">
        <v>33640</v>
      </c>
      <c r="I28" s="472">
        <v>42578</v>
      </c>
      <c r="J28" s="56">
        <f t="shared" si="28"/>
        <v>33</v>
      </c>
      <c r="K28" s="56">
        <f t="shared" si="29"/>
        <v>1</v>
      </c>
      <c r="L28" s="56">
        <f t="shared" si="30"/>
        <v>8</v>
      </c>
      <c r="M28" s="56">
        <f t="shared" si="31"/>
        <v>8</v>
      </c>
      <c r="N28" s="473">
        <v>286100</v>
      </c>
      <c r="O28" s="473"/>
      <c r="P28" s="59">
        <f t="shared" si="2"/>
        <v>286100</v>
      </c>
      <c r="Q28" s="474"/>
      <c r="R28" s="474"/>
      <c r="S28" s="474"/>
      <c r="T28" s="474"/>
      <c r="U28" s="474"/>
      <c r="V28" s="474"/>
      <c r="W28" s="62">
        <f t="shared" si="9"/>
        <v>0</v>
      </c>
      <c r="X28" s="272">
        <f t="shared" si="3"/>
        <v>286100</v>
      </c>
      <c r="Y28" s="267">
        <f t="shared" si="10"/>
        <v>34</v>
      </c>
      <c r="Z28" s="117">
        <f t="shared" si="11"/>
        <v>1</v>
      </c>
      <c r="AA28" s="117">
        <f t="shared" si="12"/>
        <v>9</v>
      </c>
      <c r="AB28" s="117">
        <f t="shared" si="13"/>
        <v>8</v>
      </c>
      <c r="AC28" s="121" t="str">
        <f t="shared" si="14"/>
        <v>L-2</v>
      </c>
      <c r="AD28" s="119">
        <f t="shared" si="15"/>
        <v>4</v>
      </c>
      <c r="AE28" s="475"/>
      <c r="AF28" s="119">
        <f t="shared" si="16"/>
        <v>4</v>
      </c>
      <c r="AG28" s="119">
        <f t="shared" si="17"/>
        <v>4</v>
      </c>
      <c r="AH28" s="119">
        <f>IF($AC28="","",HLOOKUP($AC28,'3.参照データ'!$B$5:$AI$14,8,FALSE)+1)</f>
        <v>21</v>
      </c>
      <c r="AI28" s="119">
        <f>IF($AC28="","",HLOOKUP($AC28,'3.参照データ'!$B$5:$AI$14,10,FALSE)+AH28)</f>
        <v>29</v>
      </c>
      <c r="AJ28" s="171">
        <f>IF($AC28="","",INDEX('2.職務給賃金表'!$B$6:$AI$57,MATCH($AG28,'2.職務給賃金表'!$B$6:$B$57,0),MATCH($AC28,'2.職務給賃金表'!$B$6:$AI$6,0)))</f>
        <v>290600</v>
      </c>
      <c r="AK28" s="265">
        <f t="shared" si="18"/>
        <v>4500</v>
      </c>
      <c r="AL28" s="222">
        <f t="shared" si="19"/>
        <v>290600</v>
      </c>
      <c r="AM28" s="28" t="str">
        <f t="shared" si="20"/>
        <v>L-2</v>
      </c>
      <c r="AN28" s="476"/>
      <c r="AO28" s="476"/>
      <c r="AP28" s="71" t="str">
        <f t="shared" si="21"/>
        <v>L-2</v>
      </c>
      <c r="AQ28" s="71" t="str">
        <f>IF($AL28="","",IF($AM28=$AP28,"",IF(HLOOKUP($AP28,'3.参照データ'!$B$17:$AI$21,4,FALSE)="",HLOOKUP($AP28,'3.参照データ'!$B$17:$AI$21,5,FALSE),HLOOKUP($AP28,'3.参照データ'!$B$17:$AI$21,4,FALSE))))</f>
        <v/>
      </c>
      <c r="AR28" s="71">
        <f t="shared" si="22"/>
        <v>290600</v>
      </c>
      <c r="AS28" s="30">
        <f>IF($AP28="","",($AR28-HLOOKUP($AP28,'3.参照データ'!$B$5:$AI$14,6,FALSE)))</f>
        <v>13500</v>
      </c>
      <c r="AT28" s="28">
        <f>IF($AP28="","",IF($AN28="",$AG28,IF(ROUNDUP($AS28/HLOOKUP($AP28,'3.参照データ'!$B$5:$AI$14,7,FALSE),0)&lt;=0,1,ROUNDUP($AS28/HLOOKUP($AP28,'3.参照データ'!$B$5:$AI$14,7,FALSE),0)+1)))</f>
        <v>4</v>
      </c>
      <c r="AU28" s="28">
        <f t="shared" si="4"/>
        <v>4</v>
      </c>
      <c r="AV28" s="105">
        <f>IF($AP28="","",($AU28-1)*HLOOKUP($AP28,'3.参照データ'!$B$5:$AI$14,7,FALSE))</f>
        <v>13500</v>
      </c>
      <c r="AW28" s="30">
        <f t="shared" si="5"/>
        <v>0</v>
      </c>
      <c r="AX28" s="28">
        <f>IF($AP28="","",IF($AW28&lt;=0,0,ROUNDUP($AW28/HLOOKUP($AP28,'3.参照データ'!$B$5:$AI$14,9,FALSE),0)))</f>
        <v>0</v>
      </c>
      <c r="AY28" s="28">
        <f t="shared" si="23"/>
        <v>0</v>
      </c>
      <c r="AZ28" s="28">
        <f t="shared" si="24"/>
        <v>4</v>
      </c>
      <c r="BA28" s="28">
        <f>IF($AP28="","",HLOOKUP($AP28,'3.参照データ'!$B$5:$AI$14,8,FALSE)+1)</f>
        <v>21</v>
      </c>
      <c r="BB28" s="28">
        <f>IF($AP28="","",HLOOKUP($AP28,'3.参照データ'!$B$5:$AI$14,10,FALSE)+BA28)</f>
        <v>29</v>
      </c>
      <c r="BC28" s="28" t="str">
        <f t="shared" si="25"/>
        <v>L-2</v>
      </c>
      <c r="BD28" s="28">
        <f t="shared" si="26"/>
        <v>4</v>
      </c>
      <c r="BE28" s="31">
        <f>IF($AP28="","",INDEX('2.職務給賃金表'!$B$6:$AI$57,MATCH($BD28,'2.職務給賃金表'!$B$6:$B$57,0),MATCH($BC28,'2.職務給賃金表'!$B$6:$AI$6,0)))</f>
        <v>290600</v>
      </c>
      <c r="BF28" s="32">
        <f t="shared" si="6"/>
        <v>4500</v>
      </c>
      <c r="BG28" s="474"/>
      <c r="BH28" s="474"/>
      <c r="BI28" s="474"/>
      <c r="BJ28" s="474"/>
      <c r="BK28" s="474"/>
      <c r="BL28" s="474"/>
      <c r="BM28" s="62">
        <f t="shared" si="27"/>
        <v>0</v>
      </c>
      <c r="BN28" s="59">
        <f t="shared" si="7"/>
        <v>290600</v>
      </c>
      <c r="BO28" s="273">
        <f t="shared" si="8"/>
        <v>4500</v>
      </c>
    </row>
    <row r="29" spans="1:67" s="4" customFormat="1" ht="12" customHeight="1" x14ac:dyDescent="0.15">
      <c r="A29" s="65">
        <f>IF(C29="","",COUNTA($C$10:C29))</f>
        <v>20</v>
      </c>
      <c r="B29" s="470">
        <v>1</v>
      </c>
      <c r="C29" s="470" t="s">
        <v>34</v>
      </c>
      <c r="D29" s="471"/>
      <c r="E29" s="471" t="s">
        <v>80</v>
      </c>
      <c r="F29" s="470">
        <v>3</v>
      </c>
      <c r="G29" s="470"/>
      <c r="H29" s="472">
        <v>31718</v>
      </c>
      <c r="I29" s="472">
        <v>42775</v>
      </c>
      <c r="J29" s="56">
        <f t="shared" si="28"/>
        <v>38</v>
      </c>
      <c r="K29" s="56">
        <f t="shared" si="29"/>
        <v>5</v>
      </c>
      <c r="L29" s="56">
        <f t="shared" si="30"/>
        <v>8</v>
      </c>
      <c r="M29" s="56">
        <f t="shared" si="31"/>
        <v>1</v>
      </c>
      <c r="N29" s="473">
        <v>316400</v>
      </c>
      <c r="O29" s="473"/>
      <c r="P29" s="59">
        <f t="shared" si="2"/>
        <v>316400</v>
      </c>
      <c r="Q29" s="474"/>
      <c r="R29" s="474"/>
      <c r="S29" s="474"/>
      <c r="T29" s="474"/>
      <c r="U29" s="474"/>
      <c r="V29" s="474"/>
      <c r="W29" s="62">
        <f t="shared" si="9"/>
        <v>0</v>
      </c>
      <c r="X29" s="272">
        <f t="shared" si="3"/>
        <v>316400</v>
      </c>
      <c r="Y29" s="267">
        <f t="shared" si="10"/>
        <v>39</v>
      </c>
      <c r="Z29" s="117">
        <f t="shared" si="11"/>
        <v>5</v>
      </c>
      <c r="AA29" s="117">
        <f t="shared" si="12"/>
        <v>9</v>
      </c>
      <c r="AB29" s="117">
        <f t="shared" si="13"/>
        <v>1</v>
      </c>
      <c r="AC29" s="121" t="str">
        <f t="shared" si="14"/>
        <v>S-1</v>
      </c>
      <c r="AD29" s="119">
        <f t="shared" si="15"/>
        <v>4</v>
      </c>
      <c r="AE29" s="475"/>
      <c r="AF29" s="119">
        <f t="shared" si="16"/>
        <v>4</v>
      </c>
      <c r="AG29" s="119">
        <f t="shared" si="17"/>
        <v>4</v>
      </c>
      <c r="AH29" s="119">
        <f>IF($AC29="","",HLOOKUP($AC29,'3.参照データ'!$B$5:$AI$14,8,FALSE)+1)</f>
        <v>21</v>
      </c>
      <c r="AI29" s="119">
        <f>IF($AC29="","",HLOOKUP($AC29,'3.参照データ'!$B$5:$AI$14,10,FALSE)+AH29)</f>
        <v>26</v>
      </c>
      <c r="AJ29" s="171">
        <f>IF($AC29="","",INDEX('2.職務給賃金表'!$B$6:$AI$57,MATCH($AG29,'2.職務給賃金表'!$B$6:$B$57,0),MATCH($AC29,'2.職務給賃金表'!$B$6:$AI$6,0)))</f>
        <v>322100</v>
      </c>
      <c r="AK29" s="265">
        <f t="shared" si="18"/>
        <v>5700</v>
      </c>
      <c r="AL29" s="222">
        <f t="shared" si="19"/>
        <v>322100</v>
      </c>
      <c r="AM29" s="28" t="str">
        <f t="shared" si="20"/>
        <v>S-1</v>
      </c>
      <c r="AN29" s="476"/>
      <c r="AO29" s="476"/>
      <c r="AP29" s="71" t="str">
        <f t="shared" si="21"/>
        <v>S-1</v>
      </c>
      <c r="AQ29" s="71" t="str">
        <f>IF($AL29="","",IF($AM29=$AP29,"",IF(HLOOKUP($AP29,'3.参照データ'!$B$17:$AI$21,4,FALSE)="",HLOOKUP($AP29,'3.参照データ'!$B$17:$AI$21,5,FALSE),HLOOKUP($AP29,'3.参照データ'!$B$17:$AI$21,4,FALSE))))</f>
        <v/>
      </c>
      <c r="AR29" s="71">
        <f t="shared" si="22"/>
        <v>322100</v>
      </c>
      <c r="AS29" s="30">
        <f>IF($AP29="","",($AR29-HLOOKUP($AP29,'3.参照データ'!$B$5:$AI$14,6,FALSE)))</f>
        <v>17100</v>
      </c>
      <c r="AT29" s="28">
        <f>IF($AP29="","",IF($AN29="",$AG29,IF(ROUNDUP($AS29/HLOOKUP($AP29,'3.参照データ'!$B$5:$AI$14,7,FALSE),0)&lt;=0,1,ROUNDUP($AS29/HLOOKUP($AP29,'3.参照データ'!$B$5:$AI$14,7,FALSE),0)+1)))</f>
        <v>4</v>
      </c>
      <c r="AU29" s="28">
        <f t="shared" si="4"/>
        <v>4</v>
      </c>
      <c r="AV29" s="105">
        <f>IF($AP29="","",($AU29-1)*HLOOKUP($AP29,'3.参照データ'!$B$5:$AI$14,7,FALSE))</f>
        <v>17100</v>
      </c>
      <c r="AW29" s="30">
        <f t="shared" si="5"/>
        <v>0</v>
      </c>
      <c r="AX29" s="28">
        <f>IF($AP29="","",IF($AW29&lt;=0,0,ROUNDUP($AW29/HLOOKUP($AP29,'3.参照データ'!$B$5:$AI$14,9,FALSE),0)))</f>
        <v>0</v>
      </c>
      <c r="AY29" s="28">
        <f t="shared" si="23"/>
        <v>0</v>
      </c>
      <c r="AZ29" s="28">
        <f t="shared" si="24"/>
        <v>4</v>
      </c>
      <c r="BA29" s="28">
        <f>IF($AP29="","",HLOOKUP($AP29,'3.参照データ'!$B$5:$AI$14,8,FALSE)+1)</f>
        <v>21</v>
      </c>
      <c r="BB29" s="28">
        <f>IF($AP29="","",HLOOKUP($AP29,'3.参照データ'!$B$5:$AI$14,10,FALSE)+BA29)</f>
        <v>26</v>
      </c>
      <c r="BC29" s="28" t="str">
        <f t="shared" si="25"/>
        <v>S-1</v>
      </c>
      <c r="BD29" s="28">
        <f t="shared" si="26"/>
        <v>4</v>
      </c>
      <c r="BE29" s="31">
        <f>IF($AP29="","",INDEX('2.職務給賃金表'!$B$6:$AI$57,MATCH($BD29,'2.職務給賃金表'!$B$6:$B$57,0),MATCH($BC29,'2.職務給賃金表'!$B$6:$AI$6,0)))</f>
        <v>322100</v>
      </c>
      <c r="BF29" s="32">
        <f t="shared" si="6"/>
        <v>5700</v>
      </c>
      <c r="BG29" s="474"/>
      <c r="BH29" s="474"/>
      <c r="BI29" s="474"/>
      <c r="BJ29" s="474"/>
      <c r="BK29" s="474"/>
      <c r="BL29" s="474"/>
      <c r="BM29" s="62">
        <f t="shared" si="27"/>
        <v>0</v>
      </c>
      <c r="BN29" s="59">
        <f t="shared" si="7"/>
        <v>322100</v>
      </c>
      <c r="BO29" s="273">
        <f t="shared" si="8"/>
        <v>5700</v>
      </c>
    </row>
    <row r="30" spans="1:67" s="4" customFormat="1" ht="12" customHeight="1" x14ac:dyDescent="0.15">
      <c r="A30" s="65">
        <f>IF(C30="","",COUNTA($C$10:C30))</f>
        <v>21</v>
      </c>
      <c r="B30" s="470">
        <v>1</v>
      </c>
      <c r="C30" s="470" t="s">
        <v>35</v>
      </c>
      <c r="D30" s="471"/>
      <c r="E30" s="471" t="s">
        <v>78</v>
      </c>
      <c r="F30" s="470">
        <v>2</v>
      </c>
      <c r="G30" s="470"/>
      <c r="H30" s="472">
        <v>32902</v>
      </c>
      <c r="I30" s="472">
        <v>41216</v>
      </c>
      <c r="J30" s="56">
        <f t="shared" si="28"/>
        <v>35</v>
      </c>
      <c r="K30" s="56">
        <f t="shared" si="29"/>
        <v>2</v>
      </c>
      <c r="L30" s="56">
        <f t="shared" si="30"/>
        <v>12</v>
      </c>
      <c r="M30" s="56">
        <f t="shared" si="31"/>
        <v>4</v>
      </c>
      <c r="N30" s="473">
        <v>281600</v>
      </c>
      <c r="O30" s="473"/>
      <c r="P30" s="59">
        <f t="shared" si="2"/>
        <v>281600</v>
      </c>
      <c r="Q30" s="474"/>
      <c r="R30" s="474"/>
      <c r="S30" s="474"/>
      <c r="T30" s="474"/>
      <c r="U30" s="474"/>
      <c r="V30" s="474"/>
      <c r="W30" s="62">
        <f t="shared" si="9"/>
        <v>0</v>
      </c>
      <c r="X30" s="272">
        <f t="shared" si="3"/>
        <v>281600</v>
      </c>
      <c r="Y30" s="267">
        <f t="shared" si="10"/>
        <v>36</v>
      </c>
      <c r="Z30" s="117">
        <f t="shared" si="11"/>
        <v>2</v>
      </c>
      <c r="AA30" s="117">
        <f t="shared" si="12"/>
        <v>13</v>
      </c>
      <c r="AB30" s="117">
        <f t="shared" si="13"/>
        <v>4</v>
      </c>
      <c r="AC30" s="121" t="str">
        <f t="shared" si="14"/>
        <v>L-2</v>
      </c>
      <c r="AD30" s="119">
        <f t="shared" si="15"/>
        <v>3</v>
      </c>
      <c r="AE30" s="475"/>
      <c r="AF30" s="119">
        <f t="shared" si="16"/>
        <v>3</v>
      </c>
      <c r="AG30" s="119">
        <f t="shared" si="17"/>
        <v>3</v>
      </c>
      <c r="AH30" s="119">
        <f>IF($AC30="","",HLOOKUP($AC30,'3.参照データ'!$B$5:$AI$14,8,FALSE)+1)</f>
        <v>21</v>
      </c>
      <c r="AI30" s="119">
        <f>IF($AC30="","",HLOOKUP($AC30,'3.参照データ'!$B$5:$AI$14,10,FALSE)+AH30)</f>
        <v>29</v>
      </c>
      <c r="AJ30" s="171">
        <f>IF($AC30="","",INDEX('2.職務給賃金表'!$B$6:$AI$57,MATCH($AG30,'2.職務給賃金表'!$B$6:$B$57,0),MATCH($AC30,'2.職務給賃金表'!$B$6:$AI$6,0)))</f>
        <v>286100</v>
      </c>
      <c r="AK30" s="265">
        <f t="shared" si="18"/>
        <v>4500</v>
      </c>
      <c r="AL30" s="222">
        <f t="shared" si="19"/>
        <v>286100</v>
      </c>
      <c r="AM30" s="28" t="str">
        <f t="shared" si="20"/>
        <v>L-2</v>
      </c>
      <c r="AN30" s="476"/>
      <c r="AO30" s="476"/>
      <c r="AP30" s="71" t="str">
        <f t="shared" si="21"/>
        <v>L-2</v>
      </c>
      <c r="AQ30" s="71" t="str">
        <f>IF($AL30="","",IF($AM30=$AP30,"",IF(HLOOKUP($AP30,'3.参照データ'!$B$17:$AI$21,4,FALSE)="",HLOOKUP($AP30,'3.参照データ'!$B$17:$AI$21,5,FALSE),HLOOKUP($AP30,'3.参照データ'!$B$17:$AI$21,4,FALSE))))</f>
        <v/>
      </c>
      <c r="AR30" s="71">
        <f t="shared" si="22"/>
        <v>286100</v>
      </c>
      <c r="AS30" s="30">
        <f>IF($AP30="","",($AR30-HLOOKUP($AP30,'3.参照データ'!$B$5:$AI$14,6,FALSE)))</f>
        <v>9000</v>
      </c>
      <c r="AT30" s="28">
        <f>IF($AP30="","",IF($AN30="",$AG30,IF(ROUNDUP($AS30/HLOOKUP($AP30,'3.参照データ'!$B$5:$AI$14,7,FALSE),0)&lt;=0,1,ROUNDUP($AS30/HLOOKUP($AP30,'3.参照データ'!$B$5:$AI$14,7,FALSE),0)+1)))</f>
        <v>3</v>
      </c>
      <c r="AU30" s="28">
        <f t="shared" si="4"/>
        <v>3</v>
      </c>
      <c r="AV30" s="105">
        <f>IF($AP30="","",($AU30-1)*HLOOKUP($AP30,'3.参照データ'!$B$5:$AI$14,7,FALSE))</f>
        <v>9000</v>
      </c>
      <c r="AW30" s="30">
        <f t="shared" si="5"/>
        <v>0</v>
      </c>
      <c r="AX30" s="28">
        <f>IF($AP30="","",IF($AW30&lt;=0,0,ROUNDUP($AW30/HLOOKUP($AP30,'3.参照データ'!$B$5:$AI$14,9,FALSE),0)))</f>
        <v>0</v>
      </c>
      <c r="AY30" s="28">
        <f t="shared" si="23"/>
        <v>0</v>
      </c>
      <c r="AZ30" s="28">
        <f t="shared" si="24"/>
        <v>3</v>
      </c>
      <c r="BA30" s="28">
        <f>IF($AP30="","",HLOOKUP($AP30,'3.参照データ'!$B$5:$AI$14,8,FALSE)+1)</f>
        <v>21</v>
      </c>
      <c r="BB30" s="28">
        <f>IF($AP30="","",HLOOKUP($AP30,'3.参照データ'!$B$5:$AI$14,10,FALSE)+BA30)</f>
        <v>29</v>
      </c>
      <c r="BC30" s="28" t="str">
        <f t="shared" si="25"/>
        <v>L-2</v>
      </c>
      <c r="BD30" s="28">
        <f t="shared" si="26"/>
        <v>3</v>
      </c>
      <c r="BE30" s="31">
        <f>IF($AP30="","",INDEX('2.職務給賃金表'!$B$6:$AI$57,MATCH($BD30,'2.職務給賃金表'!$B$6:$B$57,0),MATCH($BC30,'2.職務給賃金表'!$B$6:$AI$6,0)))</f>
        <v>286100</v>
      </c>
      <c r="BF30" s="32">
        <f t="shared" si="6"/>
        <v>4500</v>
      </c>
      <c r="BG30" s="474"/>
      <c r="BH30" s="474"/>
      <c r="BI30" s="474"/>
      <c r="BJ30" s="474"/>
      <c r="BK30" s="474"/>
      <c r="BL30" s="474"/>
      <c r="BM30" s="62">
        <f t="shared" si="27"/>
        <v>0</v>
      </c>
      <c r="BN30" s="59">
        <f t="shared" si="7"/>
        <v>286100</v>
      </c>
      <c r="BO30" s="273">
        <f t="shared" si="8"/>
        <v>4500</v>
      </c>
    </row>
    <row r="31" spans="1:67" s="4" customFormat="1" ht="12" customHeight="1" x14ac:dyDescent="0.15">
      <c r="A31" s="65">
        <f>IF(C31="","",COUNTA($C$10:C31))</f>
        <v>22</v>
      </c>
      <c r="B31" s="470">
        <v>1</v>
      </c>
      <c r="C31" s="470" t="s">
        <v>36</v>
      </c>
      <c r="D31" s="471"/>
      <c r="E31" s="471" t="s">
        <v>106</v>
      </c>
      <c r="F31" s="470">
        <v>3</v>
      </c>
      <c r="G31" s="470"/>
      <c r="H31" s="472">
        <v>33323</v>
      </c>
      <c r="I31" s="472">
        <v>42656</v>
      </c>
      <c r="J31" s="56">
        <f t="shared" si="28"/>
        <v>34</v>
      </c>
      <c r="K31" s="56">
        <f t="shared" si="29"/>
        <v>0</v>
      </c>
      <c r="L31" s="56">
        <f t="shared" si="30"/>
        <v>8</v>
      </c>
      <c r="M31" s="56">
        <f t="shared" si="31"/>
        <v>5</v>
      </c>
      <c r="N31" s="473">
        <v>258700</v>
      </c>
      <c r="O31" s="473"/>
      <c r="P31" s="59">
        <f t="shared" si="2"/>
        <v>258700</v>
      </c>
      <c r="Q31" s="474"/>
      <c r="R31" s="474"/>
      <c r="S31" s="474"/>
      <c r="T31" s="474"/>
      <c r="U31" s="474"/>
      <c r="V31" s="474"/>
      <c r="W31" s="62">
        <f t="shared" si="9"/>
        <v>0</v>
      </c>
      <c r="X31" s="272">
        <f t="shared" si="3"/>
        <v>258700</v>
      </c>
      <c r="Y31" s="267">
        <f t="shared" si="10"/>
        <v>35</v>
      </c>
      <c r="Z31" s="117">
        <f t="shared" si="11"/>
        <v>0</v>
      </c>
      <c r="AA31" s="117">
        <f t="shared" si="12"/>
        <v>9</v>
      </c>
      <c r="AB31" s="117">
        <f t="shared" si="13"/>
        <v>5</v>
      </c>
      <c r="AC31" s="121" t="str">
        <f t="shared" si="14"/>
        <v>C-3</v>
      </c>
      <c r="AD31" s="119">
        <f t="shared" si="15"/>
        <v>4</v>
      </c>
      <c r="AE31" s="475"/>
      <c r="AF31" s="119">
        <f t="shared" si="16"/>
        <v>4</v>
      </c>
      <c r="AG31" s="119">
        <f t="shared" si="17"/>
        <v>4</v>
      </c>
      <c r="AH31" s="119">
        <f>IF($AC31="","",HLOOKUP($AC31,'3.参照データ'!$B$5:$AI$14,8,FALSE)+1)</f>
        <v>21</v>
      </c>
      <c r="AI31" s="119">
        <f>IF($AC31="","",HLOOKUP($AC31,'3.参照データ'!$B$5:$AI$14,10,FALSE)+AH31)</f>
        <v>27</v>
      </c>
      <c r="AJ31" s="171">
        <f>IF($AC31="","",INDEX('2.職務給賃金表'!$B$6:$AI$57,MATCH($AG31,'2.職務給賃金表'!$B$6:$B$57,0),MATCH($AC31,'2.職務給賃金表'!$B$6:$AI$6,0)))</f>
        <v>263100</v>
      </c>
      <c r="AK31" s="265">
        <f t="shared" si="18"/>
        <v>4400</v>
      </c>
      <c r="AL31" s="222">
        <f t="shared" si="19"/>
        <v>263100</v>
      </c>
      <c r="AM31" s="28" t="str">
        <f t="shared" si="20"/>
        <v>C-3</v>
      </c>
      <c r="AN31" s="476" t="s">
        <v>240</v>
      </c>
      <c r="AO31" s="476"/>
      <c r="AP31" s="71" t="str">
        <f t="shared" si="21"/>
        <v>C-4</v>
      </c>
      <c r="AQ31" s="71">
        <f>IF($AL31="","",IF($AM31=$AP31,"",IF(HLOOKUP($AP31,'3.参照データ'!$B$17:$AI$21,4,FALSE)="",HLOOKUP($AP31,'3.参照データ'!$B$17:$AI$21,5,FALSE),HLOOKUP($AP31,'3.参照データ'!$B$17:$AI$21,4,FALSE))))</f>
        <v>3500</v>
      </c>
      <c r="AR31" s="71">
        <f t="shared" si="22"/>
        <v>266600</v>
      </c>
      <c r="AS31" s="30">
        <f>IF($AP31="","",($AR31-HLOOKUP($AP31,'3.参照データ'!$B$5:$AI$14,6,FALSE)))</f>
        <v>8800</v>
      </c>
      <c r="AT31" s="28">
        <f>IF($AP31="","",IF($AN31="",$AG31,IF(ROUNDUP($AS31/HLOOKUP($AP31,'3.参照データ'!$B$5:$AI$14,7,FALSE),0)&lt;=0,1,ROUNDUP($AS31/HLOOKUP($AP31,'3.参照データ'!$B$5:$AI$14,7,FALSE),0)+1)))</f>
        <v>3</v>
      </c>
      <c r="AU31" s="28">
        <f t="shared" si="4"/>
        <v>3</v>
      </c>
      <c r="AV31" s="105">
        <f>IF($AP31="","",($AU31-1)*HLOOKUP($AP31,'3.参照データ'!$B$5:$AI$14,7,FALSE))</f>
        <v>8800</v>
      </c>
      <c r="AW31" s="30">
        <f t="shared" si="5"/>
        <v>0</v>
      </c>
      <c r="AX31" s="28">
        <f>IF($AP31="","",IF($AW31&lt;=0,0,ROUNDUP($AW31/HLOOKUP($AP31,'3.参照データ'!$B$5:$AI$14,9,FALSE),0)))</f>
        <v>0</v>
      </c>
      <c r="AY31" s="28">
        <f t="shared" si="23"/>
        <v>0</v>
      </c>
      <c r="AZ31" s="28">
        <f t="shared" si="24"/>
        <v>3</v>
      </c>
      <c r="BA31" s="28">
        <f>IF($AP31="","",HLOOKUP($AP31,'3.参照データ'!$B$5:$AI$14,8,FALSE)+1)</f>
        <v>21</v>
      </c>
      <c r="BB31" s="28">
        <f>IF($AP31="","",HLOOKUP($AP31,'3.参照データ'!$B$5:$AI$14,10,FALSE)+BA31)</f>
        <v>26</v>
      </c>
      <c r="BC31" s="28" t="str">
        <f t="shared" si="25"/>
        <v>C-4</v>
      </c>
      <c r="BD31" s="28">
        <f t="shared" si="26"/>
        <v>3</v>
      </c>
      <c r="BE31" s="31">
        <f>IF($AP31="","",INDEX('2.職務給賃金表'!$B$6:$AI$57,MATCH($BD31,'2.職務給賃金表'!$B$6:$B$57,0),MATCH($BC31,'2.職務給賃金表'!$B$6:$AI$6,0)))</f>
        <v>266600</v>
      </c>
      <c r="BF31" s="32">
        <f t="shared" si="6"/>
        <v>7900</v>
      </c>
      <c r="BG31" s="474"/>
      <c r="BH31" s="474"/>
      <c r="BI31" s="474"/>
      <c r="BJ31" s="474"/>
      <c r="BK31" s="474"/>
      <c r="BL31" s="474"/>
      <c r="BM31" s="62">
        <f t="shared" si="27"/>
        <v>0</v>
      </c>
      <c r="BN31" s="59">
        <f t="shared" si="7"/>
        <v>266600</v>
      </c>
      <c r="BO31" s="273">
        <f t="shared" si="8"/>
        <v>7900</v>
      </c>
    </row>
    <row r="32" spans="1:67" s="4" customFormat="1" ht="12" customHeight="1" x14ac:dyDescent="0.15">
      <c r="A32" s="65">
        <f>IF(C32="","",COUNTA($C$10:C32))</f>
        <v>23</v>
      </c>
      <c r="B32" s="470">
        <v>2</v>
      </c>
      <c r="C32" s="470" t="s">
        <v>37</v>
      </c>
      <c r="D32" s="471"/>
      <c r="E32" s="471" t="s">
        <v>106</v>
      </c>
      <c r="F32" s="470">
        <v>3</v>
      </c>
      <c r="G32" s="470"/>
      <c r="H32" s="472">
        <v>32565</v>
      </c>
      <c r="I32" s="472">
        <v>42884</v>
      </c>
      <c r="J32" s="56">
        <f t="shared" si="28"/>
        <v>36</v>
      </c>
      <c r="K32" s="56">
        <f t="shared" si="29"/>
        <v>1</v>
      </c>
      <c r="L32" s="56">
        <f t="shared" si="30"/>
        <v>7</v>
      </c>
      <c r="M32" s="56">
        <f t="shared" si="31"/>
        <v>10</v>
      </c>
      <c r="N32" s="473">
        <v>258700</v>
      </c>
      <c r="O32" s="473"/>
      <c r="P32" s="59">
        <f t="shared" si="2"/>
        <v>258700</v>
      </c>
      <c r="Q32" s="474"/>
      <c r="R32" s="474"/>
      <c r="S32" s="474"/>
      <c r="T32" s="474"/>
      <c r="U32" s="474"/>
      <c r="V32" s="474"/>
      <c r="W32" s="62">
        <f t="shared" si="9"/>
        <v>0</v>
      </c>
      <c r="X32" s="272">
        <f t="shared" si="3"/>
        <v>258700</v>
      </c>
      <c r="Y32" s="267">
        <f t="shared" si="10"/>
        <v>37</v>
      </c>
      <c r="Z32" s="117">
        <f t="shared" si="11"/>
        <v>1</v>
      </c>
      <c r="AA32" s="117">
        <f t="shared" si="12"/>
        <v>8</v>
      </c>
      <c r="AB32" s="117">
        <f t="shared" si="13"/>
        <v>10</v>
      </c>
      <c r="AC32" s="121" t="str">
        <f t="shared" si="14"/>
        <v>C-3</v>
      </c>
      <c r="AD32" s="119">
        <f t="shared" si="15"/>
        <v>4</v>
      </c>
      <c r="AE32" s="475"/>
      <c r="AF32" s="119">
        <f t="shared" si="16"/>
        <v>4</v>
      </c>
      <c r="AG32" s="119">
        <f t="shared" si="17"/>
        <v>4</v>
      </c>
      <c r="AH32" s="119">
        <f>IF($AC32="","",HLOOKUP($AC32,'3.参照データ'!$B$5:$AI$14,8,FALSE)+1)</f>
        <v>21</v>
      </c>
      <c r="AI32" s="119">
        <f>IF($AC32="","",HLOOKUP($AC32,'3.参照データ'!$B$5:$AI$14,10,FALSE)+AH32)</f>
        <v>27</v>
      </c>
      <c r="AJ32" s="171">
        <f>IF($AC32="","",INDEX('2.職務給賃金表'!$B$6:$AI$57,MATCH($AG32,'2.職務給賃金表'!$B$6:$B$57,0),MATCH($AC32,'2.職務給賃金表'!$B$6:$AI$6,0)))</f>
        <v>263100</v>
      </c>
      <c r="AK32" s="265">
        <f t="shared" si="18"/>
        <v>4400</v>
      </c>
      <c r="AL32" s="222">
        <f t="shared" si="19"/>
        <v>263100</v>
      </c>
      <c r="AM32" s="28" t="str">
        <f t="shared" si="20"/>
        <v>C-3</v>
      </c>
      <c r="AN32" s="476"/>
      <c r="AO32" s="476"/>
      <c r="AP32" s="71" t="str">
        <f t="shared" si="21"/>
        <v>C-3</v>
      </c>
      <c r="AQ32" s="71" t="str">
        <f>IF($AL32="","",IF($AM32=$AP32,"",IF(HLOOKUP($AP32,'3.参照データ'!$B$17:$AI$21,4,FALSE)="",HLOOKUP($AP32,'3.参照データ'!$B$17:$AI$21,5,FALSE),HLOOKUP($AP32,'3.参照データ'!$B$17:$AI$21,4,FALSE))))</f>
        <v/>
      </c>
      <c r="AR32" s="71">
        <f t="shared" si="22"/>
        <v>263100</v>
      </c>
      <c r="AS32" s="30">
        <f>IF($AP32="","",($AR32-HLOOKUP($AP32,'3.参照データ'!$B$5:$AI$14,6,FALSE)))</f>
        <v>13200</v>
      </c>
      <c r="AT32" s="28">
        <f>IF($AP32="","",IF($AN32="",$AG32,IF(ROUNDUP($AS32/HLOOKUP($AP32,'3.参照データ'!$B$5:$AI$14,7,FALSE),0)&lt;=0,1,ROUNDUP($AS32/HLOOKUP($AP32,'3.参照データ'!$B$5:$AI$14,7,FALSE),0)+1)))</f>
        <v>4</v>
      </c>
      <c r="AU32" s="28">
        <f t="shared" si="4"/>
        <v>4</v>
      </c>
      <c r="AV32" s="105">
        <f>IF($AP32="","",($AU32-1)*HLOOKUP($AP32,'3.参照データ'!$B$5:$AI$14,7,FALSE))</f>
        <v>13200</v>
      </c>
      <c r="AW32" s="30">
        <f t="shared" si="5"/>
        <v>0</v>
      </c>
      <c r="AX32" s="28">
        <f>IF($AP32="","",IF($AW32&lt;=0,0,ROUNDUP($AW32/HLOOKUP($AP32,'3.参照データ'!$B$5:$AI$14,9,FALSE),0)))</f>
        <v>0</v>
      </c>
      <c r="AY32" s="28">
        <f t="shared" si="23"/>
        <v>0</v>
      </c>
      <c r="AZ32" s="28">
        <f t="shared" si="24"/>
        <v>4</v>
      </c>
      <c r="BA32" s="28">
        <f>IF($AP32="","",HLOOKUP($AP32,'3.参照データ'!$B$5:$AI$14,8,FALSE)+1)</f>
        <v>21</v>
      </c>
      <c r="BB32" s="28">
        <f>IF($AP32="","",HLOOKUP($AP32,'3.参照データ'!$B$5:$AI$14,10,FALSE)+BA32)</f>
        <v>27</v>
      </c>
      <c r="BC32" s="28" t="str">
        <f t="shared" si="25"/>
        <v>C-3</v>
      </c>
      <c r="BD32" s="28">
        <f t="shared" si="26"/>
        <v>4</v>
      </c>
      <c r="BE32" s="31">
        <f>IF($AP32="","",INDEX('2.職務給賃金表'!$B$6:$AI$57,MATCH($BD32,'2.職務給賃金表'!$B$6:$B$57,0),MATCH($BC32,'2.職務給賃金表'!$B$6:$AI$6,0)))</f>
        <v>263100</v>
      </c>
      <c r="BF32" s="32">
        <f t="shared" si="6"/>
        <v>4400</v>
      </c>
      <c r="BG32" s="474"/>
      <c r="BH32" s="474"/>
      <c r="BI32" s="474"/>
      <c r="BJ32" s="474"/>
      <c r="BK32" s="474"/>
      <c r="BL32" s="474"/>
      <c r="BM32" s="62">
        <f t="shared" si="27"/>
        <v>0</v>
      </c>
      <c r="BN32" s="59">
        <f t="shared" si="7"/>
        <v>263100</v>
      </c>
      <c r="BO32" s="273">
        <f t="shared" si="8"/>
        <v>4400</v>
      </c>
    </row>
    <row r="33" spans="1:67" s="4" customFormat="1" ht="12" customHeight="1" x14ac:dyDescent="0.15">
      <c r="A33" s="65">
        <f>IF(C33="","",COUNTA($C$10:C33))</f>
        <v>24</v>
      </c>
      <c r="B33" s="470">
        <v>1</v>
      </c>
      <c r="C33" s="470" t="s">
        <v>38</v>
      </c>
      <c r="D33" s="471"/>
      <c r="E33" s="471" t="s">
        <v>106</v>
      </c>
      <c r="F33" s="470">
        <v>2</v>
      </c>
      <c r="G33" s="470"/>
      <c r="H33" s="472">
        <v>33736</v>
      </c>
      <c r="I33" s="472">
        <v>43037</v>
      </c>
      <c r="J33" s="56">
        <f t="shared" si="28"/>
        <v>32</v>
      </c>
      <c r="K33" s="56">
        <f t="shared" si="29"/>
        <v>10</v>
      </c>
      <c r="L33" s="56">
        <f t="shared" si="30"/>
        <v>7</v>
      </c>
      <c r="M33" s="56">
        <f t="shared" si="31"/>
        <v>5</v>
      </c>
      <c r="N33" s="473">
        <v>254300</v>
      </c>
      <c r="O33" s="473"/>
      <c r="P33" s="59">
        <f t="shared" si="2"/>
        <v>254300</v>
      </c>
      <c r="Q33" s="474"/>
      <c r="R33" s="474"/>
      <c r="S33" s="474"/>
      <c r="T33" s="474"/>
      <c r="U33" s="474"/>
      <c r="V33" s="474"/>
      <c r="W33" s="62">
        <f t="shared" si="9"/>
        <v>0</v>
      </c>
      <c r="X33" s="272">
        <f t="shared" si="3"/>
        <v>254300</v>
      </c>
      <c r="Y33" s="267">
        <f t="shared" si="10"/>
        <v>33</v>
      </c>
      <c r="Z33" s="117">
        <f t="shared" si="11"/>
        <v>10</v>
      </c>
      <c r="AA33" s="117">
        <f t="shared" si="12"/>
        <v>8</v>
      </c>
      <c r="AB33" s="117">
        <f t="shared" si="13"/>
        <v>5</v>
      </c>
      <c r="AC33" s="121" t="str">
        <f t="shared" si="14"/>
        <v>C-3</v>
      </c>
      <c r="AD33" s="119">
        <f t="shared" si="15"/>
        <v>3</v>
      </c>
      <c r="AE33" s="475"/>
      <c r="AF33" s="119">
        <f t="shared" si="16"/>
        <v>3</v>
      </c>
      <c r="AG33" s="119">
        <f t="shared" si="17"/>
        <v>3</v>
      </c>
      <c r="AH33" s="119">
        <f>IF($AC33="","",HLOOKUP($AC33,'3.参照データ'!$B$5:$AI$14,8,FALSE)+1)</f>
        <v>21</v>
      </c>
      <c r="AI33" s="119">
        <f>IF($AC33="","",HLOOKUP($AC33,'3.参照データ'!$B$5:$AI$14,10,FALSE)+AH33)</f>
        <v>27</v>
      </c>
      <c r="AJ33" s="171">
        <f>IF($AC33="","",INDEX('2.職務給賃金表'!$B$6:$AI$57,MATCH($AG33,'2.職務給賃金表'!$B$6:$B$57,0),MATCH($AC33,'2.職務給賃金表'!$B$6:$AI$6,0)))</f>
        <v>258700</v>
      </c>
      <c r="AK33" s="265">
        <f t="shared" si="18"/>
        <v>4400</v>
      </c>
      <c r="AL33" s="222">
        <f t="shared" si="19"/>
        <v>258700</v>
      </c>
      <c r="AM33" s="28" t="str">
        <f t="shared" si="20"/>
        <v>C-3</v>
      </c>
      <c r="AN33" s="476"/>
      <c r="AO33" s="476"/>
      <c r="AP33" s="71" t="str">
        <f t="shared" si="21"/>
        <v>C-3</v>
      </c>
      <c r="AQ33" s="71" t="str">
        <f>IF($AL33="","",IF($AM33=$AP33,"",IF(HLOOKUP($AP33,'3.参照データ'!$B$17:$AI$21,4,FALSE)="",HLOOKUP($AP33,'3.参照データ'!$B$17:$AI$21,5,FALSE),HLOOKUP($AP33,'3.参照データ'!$B$17:$AI$21,4,FALSE))))</f>
        <v/>
      </c>
      <c r="AR33" s="71">
        <f t="shared" si="22"/>
        <v>258700</v>
      </c>
      <c r="AS33" s="30">
        <f>IF($AP33="","",($AR33-HLOOKUP($AP33,'3.参照データ'!$B$5:$AI$14,6,FALSE)))</f>
        <v>8800</v>
      </c>
      <c r="AT33" s="28">
        <f>IF($AP33="","",IF($AN33="",$AG33,IF(ROUNDUP($AS33/HLOOKUP($AP33,'3.参照データ'!$B$5:$AI$14,7,FALSE),0)&lt;=0,1,ROUNDUP($AS33/HLOOKUP($AP33,'3.参照データ'!$B$5:$AI$14,7,FALSE),0)+1)))</f>
        <v>3</v>
      </c>
      <c r="AU33" s="28">
        <f t="shared" si="4"/>
        <v>3</v>
      </c>
      <c r="AV33" s="105">
        <f>IF($AP33="","",($AU33-1)*HLOOKUP($AP33,'3.参照データ'!$B$5:$AI$14,7,FALSE))</f>
        <v>8800</v>
      </c>
      <c r="AW33" s="30">
        <f t="shared" si="5"/>
        <v>0</v>
      </c>
      <c r="AX33" s="28">
        <f>IF($AP33="","",IF($AW33&lt;=0,0,ROUNDUP($AW33/HLOOKUP($AP33,'3.参照データ'!$B$5:$AI$14,9,FALSE),0)))</f>
        <v>0</v>
      </c>
      <c r="AY33" s="28">
        <f t="shared" si="23"/>
        <v>0</v>
      </c>
      <c r="AZ33" s="28">
        <f t="shared" si="24"/>
        <v>3</v>
      </c>
      <c r="BA33" s="28">
        <f>IF($AP33="","",HLOOKUP($AP33,'3.参照データ'!$B$5:$AI$14,8,FALSE)+1)</f>
        <v>21</v>
      </c>
      <c r="BB33" s="28">
        <f>IF($AP33="","",HLOOKUP($AP33,'3.参照データ'!$B$5:$AI$14,10,FALSE)+BA33)</f>
        <v>27</v>
      </c>
      <c r="BC33" s="28" t="str">
        <f t="shared" si="25"/>
        <v>C-3</v>
      </c>
      <c r="BD33" s="28">
        <f t="shared" si="26"/>
        <v>3</v>
      </c>
      <c r="BE33" s="31">
        <f>IF($AP33="","",INDEX('2.職務給賃金表'!$B$6:$AI$57,MATCH($BD33,'2.職務給賃金表'!$B$6:$B$57,0),MATCH($BC33,'2.職務給賃金表'!$B$6:$AI$6,0)))</f>
        <v>258700</v>
      </c>
      <c r="BF33" s="32">
        <f t="shared" si="6"/>
        <v>4400</v>
      </c>
      <c r="BG33" s="474"/>
      <c r="BH33" s="474"/>
      <c r="BI33" s="474"/>
      <c r="BJ33" s="474"/>
      <c r="BK33" s="474"/>
      <c r="BL33" s="474"/>
      <c r="BM33" s="62">
        <f t="shared" si="27"/>
        <v>0</v>
      </c>
      <c r="BN33" s="59">
        <f t="shared" si="7"/>
        <v>258700</v>
      </c>
      <c r="BO33" s="273">
        <f t="shared" si="8"/>
        <v>4400</v>
      </c>
    </row>
    <row r="34" spans="1:67" s="4" customFormat="1" ht="12" customHeight="1" x14ac:dyDescent="0.15">
      <c r="A34" s="65">
        <f>IF(C34="","",COUNTA($C$10:C34))</f>
        <v>25</v>
      </c>
      <c r="B34" s="470">
        <v>1</v>
      </c>
      <c r="C34" s="470" t="s">
        <v>39</v>
      </c>
      <c r="D34" s="471"/>
      <c r="E34" s="471" t="s">
        <v>77</v>
      </c>
      <c r="F34" s="470">
        <v>3</v>
      </c>
      <c r="G34" s="470"/>
      <c r="H34" s="472">
        <v>31703</v>
      </c>
      <c r="I34" s="472">
        <v>43129</v>
      </c>
      <c r="J34" s="56">
        <f t="shared" si="28"/>
        <v>38</v>
      </c>
      <c r="K34" s="56">
        <f t="shared" si="29"/>
        <v>5</v>
      </c>
      <c r="L34" s="56">
        <f t="shared" si="30"/>
        <v>7</v>
      </c>
      <c r="M34" s="56">
        <f t="shared" si="31"/>
        <v>2</v>
      </c>
      <c r="N34" s="473">
        <v>278000</v>
      </c>
      <c r="O34" s="473"/>
      <c r="P34" s="59">
        <f t="shared" si="2"/>
        <v>278000</v>
      </c>
      <c r="Q34" s="474"/>
      <c r="R34" s="474"/>
      <c r="S34" s="474"/>
      <c r="T34" s="474"/>
      <c r="U34" s="474"/>
      <c r="V34" s="474"/>
      <c r="W34" s="62">
        <f t="shared" si="9"/>
        <v>0</v>
      </c>
      <c r="X34" s="272">
        <f t="shared" si="3"/>
        <v>278000</v>
      </c>
      <c r="Y34" s="267">
        <f t="shared" si="10"/>
        <v>39</v>
      </c>
      <c r="Z34" s="117">
        <f t="shared" si="11"/>
        <v>5</v>
      </c>
      <c r="AA34" s="117">
        <f t="shared" si="12"/>
        <v>8</v>
      </c>
      <c r="AB34" s="117">
        <f t="shared" si="13"/>
        <v>2</v>
      </c>
      <c r="AC34" s="121" t="str">
        <f t="shared" si="14"/>
        <v>L-1</v>
      </c>
      <c r="AD34" s="119">
        <f t="shared" si="15"/>
        <v>4</v>
      </c>
      <c r="AE34" s="475"/>
      <c r="AF34" s="119">
        <f t="shared" si="16"/>
        <v>4</v>
      </c>
      <c r="AG34" s="119">
        <f t="shared" si="17"/>
        <v>4</v>
      </c>
      <c r="AH34" s="119">
        <f>IF($AC34="","",HLOOKUP($AC34,'3.参照データ'!$B$5:$AI$14,8,FALSE)+1)</f>
        <v>21</v>
      </c>
      <c r="AI34" s="119">
        <f>IF($AC34="","",HLOOKUP($AC34,'3.参照データ'!$B$5:$AI$14,10,FALSE)+AH34)</f>
        <v>30</v>
      </c>
      <c r="AJ34" s="171">
        <f>IF($AC34="","",INDEX('2.職務給賃金表'!$B$6:$AI$57,MATCH($AG34,'2.職務給賃金表'!$B$6:$B$57,0),MATCH($AC34,'2.職務給賃金表'!$B$6:$AI$6,0)))</f>
        <v>282500</v>
      </c>
      <c r="AK34" s="265">
        <f t="shared" si="18"/>
        <v>4500</v>
      </c>
      <c r="AL34" s="222">
        <f t="shared" si="19"/>
        <v>282500</v>
      </c>
      <c r="AM34" s="28" t="str">
        <f t="shared" si="20"/>
        <v>L-1</v>
      </c>
      <c r="AN34" s="476"/>
      <c r="AO34" s="476"/>
      <c r="AP34" s="71" t="str">
        <f t="shared" si="21"/>
        <v>L-1</v>
      </c>
      <c r="AQ34" s="71" t="str">
        <f>IF($AL34="","",IF($AM34=$AP34,"",IF(HLOOKUP($AP34,'3.参照データ'!$B$17:$AI$21,4,FALSE)="",HLOOKUP($AP34,'3.参照データ'!$B$17:$AI$21,5,FALSE),HLOOKUP($AP34,'3.参照データ'!$B$17:$AI$21,4,FALSE))))</f>
        <v/>
      </c>
      <c r="AR34" s="71">
        <f t="shared" si="22"/>
        <v>282500</v>
      </c>
      <c r="AS34" s="30">
        <f>IF($AP34="","",($AR34-HLOOKUP($AP34,'3.参照データ'!$B$5:$AI$14,6,FALSE)))</f>
        <v>13500</v>
      </c>
      <c r="AT34" s="28">
        <f>IF($AP34="","",IF($AN34="",$AG34,IF(ROUNDUP($AS34/HLOOKUP($AP34,'3.参照データ'!$B$5:$AI$14,7,FALSE),0)&lt;=0,1,ROUNDUP($AS34/HLOOKUP($AP34,'3.参照データ'!$B$5:$AI$14,7,FALSE),0)+1)))</f>
        <v>4</v>
      </c>
      <c r="AU34" s="28">
        <f t="shared" si="4"/>
        <v>4</v>
      </c>
      <c r="AV34" s="105">
        <f>IF($AP34="","",($AU34-1)*HLOOKUP($AP34,'3.参照データ'!$B$5:$AI$14,7,FALSE))</f>
        <v>13500</v>
      </c>
      <c r="AW34" s="30">
        <f t="shared" si="5"/>
        <v>0</v>
      </c>
      <c r="AX34" s="28">
        <f>IF($AP34="","",IF($AW34&lt;=0,0,ROUNDUP($AW34/HLOOKUP($AP34,'3.参照データ'!$B$5:$AI$14,9,FALSE),0)))</f>
        <v>0</v>
      </c>
      <c r="AY34" s="28">
        <f t="shared" si="23"/>
        <v>0</v>
      </c>
      <c r="AZ34" s="28">
        <f t="shared" si="24"/>
        <v>4</v>
      </c>
      <c r="BA34" s="28">
        <f>IF($AP34="","",HLOOKUP($AP34,'3.参照データ'!$B$5:$AI$14,8,FALSE)+1)</f>
        <v>21</v>
      </c>
      <c r="BB34" s="28">
        <f>IF($AP34="","",HLOOKUP($AP34,'3.参照データ'!$B$5:$AI$14,10,FALSE)+BA34)</f>
        <v>30</v>
      </c>
      <c r="BC34" s="28" t="str">
        <f t="shared" si="25"/>
        <v>L-1</v>
      </c>
      <c r="BD34" s="28">
        <f t="shared" si="26"/>
        <v>4</v>
      </c>
      <c r="BE34" s="31">
        <f>IF($AP34="","",INDEX('2.職務給賃金表'!$B$6:$AI$57,MATCH($BD34,'2.職務給賃金表'!$B$6:$B$57,0),MATCH($BC34,'2.職務給賃金表'!$B$6:$AI$6,0)))</f>
        <v>282500</v>
      </c>
      <c r="BF34" s="32">
        <f t="shared" si="6"/>
        <v>4500</v>
      </c>
      <c r="BG34" s="474"/>
      <c r="BH34" s="474"/>
      <c r="BI34" s="474"/>
      <c r="BJ34" s="474"/>
      <c r="BK34" s="474"/>
      <c r="BL34" s="474"/>
      <c r="BM34" s="62">
        <f t="shared" si="27"/>
        <v>0</v>
      </c>
      <c r="BN34" s="59">
        <f t="shared" si="7"/>
        <v>282500</v>
      </c>
      <c r="BO34" s="273">
        <f t="shared" si="8"/>
        <v>4500</v>
      </c>
    </row>
    <row r="35" spans="1:67" s="4" customFormat="1" ht="12" customHeight="1" x14ac:dyDescent="0.15">
      <c r="A35" s="65">
        <f>IF(C35="","",COUNTA($C$10:C35))</f>
        <v>26</v>
      </c>
      <c r="B35" s="470">
        <v>1</v>
      </c>
      <c r="C35" s="470" t="s">
        <v>40</v>
      </c>
      <c r="D35" s="471"/>
      <c r="E35" s="471" t="s">
        <v>104</v>
      </c>
      <c r="F35" s="470">
        <v>2</v>
      </c>
      <c r="G35" s="470"/>
      <c r="H35" s="472">
        <v>36784</v>
      </c>
      <c r="I35" s="472">
        <v>43553</v>
      </c>
      <c r="J35" s="56">
        <f t="shared" si="28"/>
        <v>24</v>
      </c>
      <c r="K35" s="56">
        <f t="shared" si="29"/>
        <v>6</v>
      </c>
      <c r="L35" s="56">
        <f t="shared" si="30"/>
        <v>6</v>
      </c>
      <c r="M35" s="56">
        <f t="shared" si="31"/>
        <v>0</v>
      </c>
      <c r="N35" s="473">
        <v>238500</v>
      </c>
      <c r="O35" s="473"/>
      <c r="P35" s="59">
        <f t="shared" si="2"/>
        <v>238500</v>
      </c>
      <c r="Q35" s="474"/>
      <c r="R35" s="474"/>
      <c r="S35" s="474"/>
      <c r="T35" s="474"/>
      <c r="U35" s="474"/>
      <c r="V35" s="474"/>
      <c r="W35" s="62">
        <f t="shared" si="9"/>
        <v>0</v>
      </c>
      <c r="X35" s="272">
        <f t="shared" si="3"/>
        <v>238500</v>
      </c>
      <c r="Y35" s="267">
        <f t="shared" si="10"/>
        <v>25</v>
      </c>
      <c r="Z35" s="117">
        <f t="shared" si="11"/>
        <v>6</v>
      </c>
      <c r="AA35" s="117">
        <f t="shared" si="12"/>
        <v>7</v>
      </c>
      <c r="AB35" s="117">
        <f t="shared" si="13"/>
        <v>0</v>
      </c>
      <c r="AC35" s="121" t="str">
        <f t="shared" si="14"/>
        <v>C-1</v>
      </c>
      <c r="AD35" s="119">
        <f t="shared" si="15"/>
        <v>3</v>
      </c>
      <c r="AE35" s="475"/>
      <c r="AF35" s="119">
        <f t="shared" si="16"/>
        <v>3</v>
      </c>
      <c r="AG35" s="119">
        <f t="shared" si="17"/>
        <v>3</v>
      </c>
      <c r="AH35" s="119">
        <f>IF($AC35="","",HLOOKUP($AC35,'3.参照データ'!$B$5:$AI$14,8,FALSE)+1)</f>
        <v>21</v>
      </c>
      <c r="AI35" s="119">
        <f>IF($AC35="","",HLOOKUP($AC35,'3.参照データ'!$B$5:$AI$14,10,FALSE)+AH35)</f>
        <v>29</v>
      </c>
      <c r="AJ35" s="171">
        <f>IF($AC35="","",INDEX('2.職務給賃金表'!$B$6:$AI$57,MATCH($AG35,'2.職務給賃金表'!$B$6:$B$57,0),MATCH($AC35,'2.職務給賃金表'!$B$6:$AI$6,0)))</f>
        <v>242900</v>
      </c>
      <c r="AK35" s="265">
        <f t="shared" si="18"/>
        <v>4400</v>
      </c>
      <c r="AL35" s="222">
        <f t="shared" si="19"/>
        <v>242900</v>
      </c>
      <c r="AM35" s="28" t="str">
        <f t="shared" si="20"/>
        <v>C-1</v>
      </c>
      <c r="AN35" s="476"/>
      <c r="AO35" s="476"/>
      <c r="AP35" s="71" t="str">
        <f t="shared" si="21"/>
        <v>C-1</v>
      </c>
      <c r="AQ35" s="71" t="str">
        <f>IF($AL35="","",IF($AM35=$AP35,"",IF(HLOOKUP($AP35,'3.参照データ'!$B$17:$AI$21,4,FALSE)="",HLOOKUP($AP35,'3.参照データ'!$B$17:$AI$21,5,FALSE),HLOOKUP($AP35,'3.参照データ'!$B$17:$AI$21,4,FALSE))))</f>
        <v/>
      </c>
      <c r="AR35" s="71">
        <f t="shared" si="22"/>
        <v>242900</v>
      </c>
      <c r="AS35" s="30">
        <f>IF($AP35="","",($AR35-HLOOKUP($AP35,'3.参照データ'!$B$5:$AI$14,6,FALSE)))</f>
        <v>8800</v>
      </c>
      <c r="AT35" s="28">
        <f>IF($AP35="","",IF($AN35="",$AG35,IF(ROUNDUP($AS35/HLOOKUP($AP35,'3.参照データ'!$B$5:$AI$14,7,FALSE),0)&lt;=0,1,ROUNDUP($AS35/HLOOKUP($AP35,'3.参照データ'!$B$5:$AI$14,7,FALSE),0)+1)))</f>
        <v>3</v>
      </c>
      <c r="AU35" s="28">
        <f t="shared" si="4"/>
        <v>3</v>
      </c>
      <c r="AV35" s="105">
        <f>IF($AP35="","",($AU35-1)*HLOOKUP($AP35,'3.参照データ'!$B$5:$AI$14,7,FALSE))</f>
        <v>8800</v>
      </c>
      <c r="AW35" s="30">
        <f t="shared" si="5"/>
        <v>0</v>
      </c>
      <c r="AX35" s="28">
        <f>IF($AP35="","",IF($AW35&lt;=0,0,ROUNDUP($AW35/HLOOKUP($AP35,'3.参照データ'!$B$5:$AI$14,9,FALSE),0)))</f>
        <v>0</v>
      </c>
      <c r="AY35" s="28">
        <f t="shared" si="23"/>
        <v>0</v>
      </c>
      <c r="AZ35" s="28">
        <f t="shared" si="24"/>
        <v>3</v>
      </c>
      <c r="BA35" s="28">
        <f>IF($AP35="","",HLOOKUP($AP35,'3.参照データ'!$B$5:$AI$14,8,FALSE)+1)</f>
        <v>21</v>
      </c>
      <c r="BB35" s="28">
        <f>IF($AP35="","",HLOOKUP($AP35,'3.参照データ'!$B$5:$AI$14,10,FALSE)+BA35)</f>
        <v>29</v>
      </c>
      <c r="BC35" s="28" t="str">
        <f t="shared" si="25"/>
        <v>C-1</v>
      </c>
      <c r="BD35" s="28">
        <f t="shared" si="26"/>
        <v>3</v>
      </c>
      <c r="BE35" s="31">
        <f>IF($AP35="","",INDEX('2.職務給賃金表'!$B$6:$AI$57,MATCH($BD35,'2.職務給賃金表'!$B$6:$B$57,0),MATCH($BC35,'2.職務給賃金表'!$B$6:$AI$6,0)))</f>
        <v>242900</v>
      </c>
      <c r="BF35" s="32">
        <f t="shared" si="6"/>
        <v>4400</v>
      </c>
      <c r="BG35" s="474"/>
      <c r="BH35" s="474"/>
      <c r="BI35" s="474"/>
      <c r="BJ35" s="474"/>
      <c r="BK35" s="474"/>
      <c r="BL35" s="474"/>
      <c r="BM35" s="62">
        <f t="shared" si="27"/>
        <v>0</v>
      </c>
      <c r="BN35" s="59">
        <f t="shared" si="7"/>
        <v>242900</v>
      </c>
      <c r="BO35" s="273">
        <f t="shared" si="8"/>
        <v>4400</v>
      </c>
    </row>
    <row r="36" spans="1:67" s="4" customFormat="1" ht="12" customHeight="1" x14ac:dyDescent="0.15">
      <c r="A36" s="65">
        <f>IF(C36="","",COUNTA($C$10:C36))</f>
        <v>27</v>
      </c>
      <c r="B36" s="470">
        <v>1</v>
      </c>
      <c r="C36" s="470" t="s">
        <v>41</v>
      </c>
      <c r="D36" s="471"/>
      <c r="E36" s="471" t="s">
        <v>107</v>
      </c>
      <c r="F36" s="470">
        <v>3</v>
      </c>
      <c r="G36" s="470"/>
      <c r="H36" s="472">
        <v>33688</v>
      </c>
      <c r="I36" s="472">
        <v>43919</v>
      </c>
      <c r="J36" s="56">
        <f t="shared" si="28"/>
        <v>33</v>
      </c>
      <c r="K36" s="56">
        <f t="shared" si="29"/>
        <v>0</v>
      </c>
      <c r="L36" s="56">
        <f t="shared" si="30"/>
        <v>5</v>
      </c>
      <c r="M36" s="56">
        <f t="shared" si="31"/>
        <v>0</v>
      </c>
      <c r="N36" s="473">
        <v>266600</v>
      </c>
      <c r="O36" s="473"/>
      <c r="P36" s="59">
        <f t="shared" si="2"/>
        <v>266600</v>
      </c>
      <c r="Q36" s="474"/>
      <c r="R36" s="474"/>
      <c r="S36" s="474"/>
      <c r="T36" s="474"/>
      <c r="U36" s="474"/>
      <c r="V36" s="474"/>
      <c r="W36" s="62">
        <f t="shared" si="9"/>
        <v>0</v>
      </c>
      <c r="X36" s="272">
        <f t="shared" si="3"/>
        <v>266600</v>
      </c>
      <c r="Y36" s="267">
        <f t="shared" si="10"/>
        <v>34</v>
      </c>
      <c r="Z36" s="117">
        <f t="shared" si="11"/>
        <v>0</v>
      </c>
      <c r="AA36" s="117">
        <f t="shared" si="12"/>
        <v>6</v>
      </c>
      <c r="AB36" s="117">
        <f t="shared" si="13"/>
        <v>0</v>
      </c>
      <c r="AC36" s="121" t="str">
        <f t="shared" si="14"/>
        <v>C-4</v>
      </c>
      <c r="AD36" s="119">
        <f t="shared" si="15"/>
        <v>4</v>
      </c>
      <c r="AE36" s="475"/>
      <c r="AF36" s="119">
        <f t="shared" si="16"/>
        <v>4</v>
      </c>
      <c r="AG36" s="119">
        <f t="shared" si="17"/>
        <v>4</v>
      </c>
      <c r="AH36" s="119">
        <f>IF($AC36="","",HLOOKUP($AC36,'3.参照データ'!$B$5:$AI$14,8,FALSE)+1)</f>
        <v>21</v>
      </c>
      <c r="AI36" s="119">
        <f>IF($AC36="","",HLOOKUP($AC36,'3.参照データ'!$B$5:$AI$14,10,FALSE)+AH36)</f>
        <v>26</v>
      </c>
      <c r="AJ36" s="171">
        <f>IF($AC36="","",INDEX('2.職務給賃金表'!$B$6:$AI$57,MATCH($AG36,'2.職務給賃金表'!$B$6:$B$57,0),MATCH($AC36,'2.職務給賃金表'!$B$6:$AI$6,0)))</f>
        <v>271000</v>
      </c>
      <c r="AK36" s="265">
        <f t="shared" si="18"/>
        <v>4400</v>
      </c>
      <c r="AL36" s="222">
        <f t="shared" si="19"/>
        <v>271000</v>
      </c>
      <c r="AM36" s="28" t="str">
        <f t="shared" si="20"/>
        <v>C-4</v>
      </c>
      <c r="AN36" s="476"/>
      <c r="AO36" s="476"/>
      <c r="AP36" s="71" t="str">
        <f t="shared" si="21"/>
        <v>C-4</v>
      </c>
      <c r="AQ36" s="71" t="str">
        <f>IF($AL36="","",IF($AM36=$AP36,"",IF(HLOOKUP($AP36,'3.参照データ'!$B$17:$AI$21,4,FALSE)="",HLOOKUP($AP36,'3.参照データ'!$B$17:$AI$21,5,FALSE),HLOOKUP($AP36,'3.参照データ'!$B$17:$AI$21,4,FALSE))))</f>
        <v/>
      </c>
      <c r="AR36" s="71">
        <f t="shared" si="22"/>
        <v>271000</v>
      </c>
      <c r="AS36" s="30">
        <f>IF($AP36="","",($AR36-HLOOKUP($AP36,'3.参照データ'!$B$5:$AI$14,6,FALSE)))</f>
        <v>13200</v>
      </c>
      <c r="AT36" s="28">
        <f>IF($AP36="","",IF($AN36="",$AG36,IF(ROUNDUP($AS36/HLOOKUP($AP36,'3.参照データ'!$B$5:$AI$14,7,FALSE),0)&lt;=0,1,ROUNDUP($AS36/HLOOKUP($AP36,'3.参照データ'!$B$5:$AI$14,7,FALSE),0)+1)))</f>
        <v>4</v>
      </c>
      <c r="AU36" s="28">
        <f t="shared" si="4"/>
        <v>4</v>
      </c>
      <c r="AV36" s="105">
        <f>IF($AP36="","",($AU36-1)*HLOOKUP($AP36,'3.参照データ'!$B$5:$AI$14,7,FALSE))</f>
        <v>13200</v>
      </c>
      <c r="AW36" s="30">
        <f t="shared" si="5"/>
        <v>0</v>
      </c>
      <c r="AX36" s="28">
        <f>IF($AP36="","",IF($AW36&lt;=0,0,ROUNDUP($AW36/HLOOKUP($AP36,'3.参照データ'!$B$5:$AI$14,9,FALSE),0)))</f>
        <v>0</v>
      </c>
      <c r="AY36" s="28">
        <f t="shared" si="23"/>
        <v>0</v>
      </c>
      <c r="AZ36" s="28">
        <f t="shared" si="24"/>
        <v>4</v>
      </c>
      <c r="BA36" s="28">
        <f>IF($AP36="","",HLOOKUP($AP36,'3.参照データ'!$B$5:$AI$14,8,FALSE)+1)</f>
        <v>21</v>
      </c>
      <c r="BB36" s="28">
        <f>IF($AP36="","",HLOOKUP($AP36,'3.参照データ'!$B$5:$AI$14,10,FALSE)+BA36)</f>
        <v>26</v>
      </c>
      <c r="BC36" s="28" t="str">
        <f t="shared" si="25"/>
        <v>C-4</v>
      </c>
      <c r="BD36" s="28">
        <f t="shared" si="26"/>
        <v>4</v>
      </c>
      <c r="BE36" s="31">
        <f>IF($AP36="","",INDEX('2.職務給賃金表'!$B$6:$AI$57,MATCH($BD36,'2.職務給賃金表'!$B$6:$B$57,0),MATCH($BC36,'2.職務給賃金表'!$B$6:$AI$6,0)))</f>
        <v>271000</v>
      </c>
      <c r="BF36" s="32">
        <f t="shared" si="6"/>
        <v>4400</v>
      </c>
      <c r="BG36" s="474"/>
      <c r="BH36" s="474"/>
      <c r="BI36" s="474"/>
      <c r="BJ36" s="474"/>
      <c r="BK36" s="474"/>
      <c r="BL36" s="474"/>
      <c r="BM36" s="62">
        <f t="shared" si="27"/>
        <v>0</v>
      </c>
      <c r="BN36" s="59">
        <f t="shared" si="7"/>
        <v>271000</v>
      </c>
      <c r="BO36" s="273">
        <f t="shared" si="8"/>
        <v>4400</v>
      </c>
    </row>
    <row r="37" spans="1:67" s="4" customFormat="1" ht="12" customHeight="1" x14ac:dyDescent="0.15">
      <c r="A37" s="65">
        <f>IF(C37="","",COUNTA($C$10:C37))</f>
        <v>28</v>
      </c>
      <c r="B37" s="470">
        <v>1</v>
      </c>
      <c r="C37" s="470" t="s">
        <v>42</v>
      </c>
      <c r="D37" s="471"/>
      <c r="E37" s="471" t="s">
        <v>80</v>
      </c>
      <c r="F37" s="470">
        <v>2</v>
      </c>
      <c r="G37" s="470"/>
      <c r="H37" s="472">
        <v>24161</v>
      </c>
      <c r="I37" s="472">
        <v>44072</v>
      </c>
      <c r="J37" s="56">
        <f t="shared" si="28"/>
        <v>59</v>
      </c>
      <c r="K37" s="56">
        <f t="shared" si="29"/>
        <v>1</v>
      </c>
      <c r="L37" s="56">
        <f t="shared" si="30"/>
        <v>4</v>
      </c>
      <c r="M37" s="56">
        <f t="shared" si="31"/>
        <v>7</v>
      </c>
      <c r="N37" s="473">
        <v>310700</v>
      </c>
      <c r="O37" s="473"/>
      <c r="P37" s="59">
        <f t="shared" si="2"/>
        <v>310700</v>
      </c>
      <c r="Q37" s="474"/>
      <c r="R37" s="474"/>
      <c r="S37" s="474"/>
      <c r="T37" s="474"/>
      <c r="U37" s="474"/>
      <c r="V37" s="474"/>
      <c r="W37" s="62">
        <f t="shared" si="9"/>
        <v>0</v>
      </c>
      <c r="X37" s="272">
        <f t="shared" si="3"/>
        <v>310700</v>
      </c>
      <c r="Y37" s="267">
        <f t="shared" si="10"/>
        <v>60</v>
      </c>
      <c r="Z37" s="117">
        <f t="shared" si="11"/>
        <v>1</v>
      </c>
      <c r="AA37" s="117">
        <f t="shared" si="12"/>
        <v>5</v>
      </c>
      <c r="AB37" s="117">
        <f t="shared" si="13"/>
        <v>7</v>
      </c>
      <c r="AC37" s="121" t="str">
        <f t="shared" si="14"/>
        <v>S-1</v>
      </c>
      <c r="AD37" s="119">
        <f t="shared" si="15"/>
        <v>2</v>
      </c>
      <c r="AE37" s="475"/>
      <c r="AF37" s="119">
        <f t="shared" si="16"/>
        <v>2</v>
      </c>
      <c r="AG37" s="119">
        <f t="shared" si="17"/>
        <v>2</v>
      </c>
      <c r="AH37" s="119">
        <f>IF($AC37="","",HLOOKUP($AC37,'3.参照データ'!$B$5:$AI$14,8,FALSE)+1)</f>
        <v>21</v>
      </c>
      <c r="AI37" s="119">
        <f>IF($AC37="","",HLOOKUP($AC37,'3.参照データ'!$B$5:$AI$14,10,FALSE)+AH37)</f>
        <v>26</v>
      </c>
      <c r="AJ37" s="171">
        <f>IF($AC37="","",INDEX('2.職務給賃金表'!$B$6:$AI$57,MATCH($AG37,'2.職務給賃金表'!$B$6:$B$57,0),MATCH($AC37,'2.職務給賃金表'!$B$6:$AI$6,0)))</f>
        <v>310700</v>
      </c>
      <c r="AK37" s="265">
        <f t="shared" si="18"/>
        <v>0</v>
      </c>
      <c r="AL37" s="222">
        <f t="shared" si="19"/>
        <v>310700</v>
      </c>
      <c r="AM37" s="28" t="str">
        <f t="shared" si="20"/>
        <v>S-1</v>
      </c>
      <c r="AN37" s="476"/>
      <c r="AO37" s="476"/>
      <c r="AP37" s="71" t="str">
        <f t="shared" si="21"/>
        <v>S-1</v>
      </c>
      <c r="AQ37" s="71" t="str">
        <f>IF($AL37="","",IF($AM37=$AP37,"",IF(HLOOKUP($AP37,'3.参照データ'!$B$17:$AI$21,4,FALSE)="",HLOOKUP($AP37,'3.参照データ'!$B$17:$AI$21,5,FALSE),HLOOKUP($AP37,'3.参照データ'!$B$17:$AI$21,4,FALSE))))</f>
        <v/>
      </c>
      <c r="AR37" s="71">
        <f t="shared" si="22"/>
        <v>310700</v>
      </c>
      <c r="AS37" s="30">
        <f>IF($AP37="","",($AR37-HLOOKUP($AP37,'3.参照データ'!$B$5:$AI$14,6,FALSE)))</f>
        <v>5700</v>
      </c>
      <c r="AT37" s="28">
        <f>IF($AP37="","",IF($AN37="",$AG37,IF(ROUNDUP($AS37/HLOOKUP($AP37,'3.参照データ'!$B$5:$AI$14,7,FALSE),0)&lt;=0,1,ROUNDUP($AS37/HLOOKUP($AP37,'3.参照データ'!$B$5:$AI$14,7,FALSE),0)+1)))</f>
        <v>2</v>
      </c>
      <c r="AU37" s="28">
        <f t="shared" si="4"/>
        <v>2</v>
      </c>
      <c r="AV37" s="105">
        <f>IF($AP37="","",($AU37-1)*HLOOKUP($AP37,'3.参照データ'!$B$5:$AI$14,7,FALSE))</f>
        <v>5700</v>
      </c>
      <c r="AW37" s="30">
        <f t="shared" si="5"/>
        <v>0</v>
      </c>
      <c r="AX37" s="28">
        <f>IF($AP37="","",IF($AW37&lt;=0,0,ROUNDUP($AW37/HLOOKUP($AP37,'3.参照データ'!$B$5:$AI$14,9,FALSE),0)))</f>
        <v>0</v>
      </c>
      <c r="AY37" s="28">
        <f t="shared" si="23"/>
        <v>2</v>
      </c>
      <c r="AZ37" s="28">
        <f t="shared" si="24"/>
        <v>2</v>
      </c>
      <c r="BA37" s="28">
        <f>IF($AP37="","",HLOOKUP($AP37,'3.参照データ'!$B$5:$AI$14,8,FALSE)+1)</f>
        <v>21</v>
      </c>
      <c r="BB37" s="28">
        <f>IF($AP37="","",HLOOKUP($AP37,'3.参照データ'!$B$5:$AI$14,10,FALSE)+BA37)</f>
        <v>26</v>
      </c>
      <c r="BC37" s="28" t="str">
        <f t="shared" si="25"/>
        <v>S-1</v>
      </c>
      <c r="BD37" s="28">
        <f t="shared" si="26"/>
        <v>2</v>
      </c>
      <c r="BE37" s="31">
        <f>IF($AP37="","",INDEX('2.職務給賃金表'!$B$6:$AI$57,MATCH($BD37,'2.職務給賃金表'!$B$6:$B$57,0),MATCH($BC37,'2.職務給賃金表'!$B$6:$AI$6,0)))</f>
        <v>310700</v>
      </c>
      <c r="BF37" s="32">
        <f t="shared" si="6"/>
        <v>0</v>
      </c>
      <c r="BG37" s="474"/>
      <c r="BH37" s="474"/>
      <c r="BI37" s="474"/>
      <c r="BJ37" s="474"/>
      <c r="BK37" s="474"/>
      <c r="BL37" s="474"/>
      <c r="BM37" s="62">
        <f t="shared" si="27"/>
        <v>0</v>
      </c>
      <c r="BN37" s="59">
        <f t="shared" si="7"/>
        <v>310700</v>
      </c>
      <c r="BO37" s="273">
        <f t="shared" si="8"/>
        <v>0</v>
      </c>
    </row>
    <row r="38" spans="1:67" s="4" customFormat="1" ht="12" customHeight="1" x14ac:dyDescent="0.15">
      <c r="A38" s="65">
        <f>IF(C38="","",COUNTA($C$10:C38))</f>
        <v>29</v>
      </c>
      <c r="B38" s="470">
        <v>1</v>
      </c>
      <c r="C38" s="470" t="s">
        <v>43</v>
      </c>
      <c r="D38" s="471"/>
      <c r="E38" s="471" t="s">
        <v>75</v>
      </c>
      <c r="F38" s="470">
        <v>2</v>
      </c>
      <c r="G38" s="470"/>
      <c r="H38" s="472">
        <v>37578</v>
      </c>
      <c r="I38" s="472">
        <v>44421</v>
      </c>
      <c r="J38" s="56">
        <f t="shared" si="28"/>
        <v>22</v>
      </c>
      <c r="K38" s="56">
        <f t="shared" si="29"/>
        <v>4</v>
      </c>
      <c r="L38" s="56">
        <f t="shared" si="30"/>
        <v>3</v>
      </c>
      <c r="M38" s="56">
        <f t="shared" si="31"/>
        <v>7</v>
      </c>
      <c r="N38" s="473">
        <v>205600</v>
      </c>
      <c r="O38" s="473"/>
      <c r="P38" s="59">
        <f t="shared" si="2"/>
        <v>205600</v>
      </c>
      <c r="Q38" s="474"/>
      <c r="R38" s="474"/>
      <c r="S38" s="474"/>
      <c r="T38" s="474"/>
      <c r="U38" s="474"/>
      <c r="V38" s="474"/>
      <c r="W38" s="62">
        <f t="shared" si="9"/>
        <v>0</v>
      </c>
      <c r="X38" s="272">
        <f t="shared" si="3"/>
        <v>205600</v>
      </c>
      <c r="Y38" s="267">
        <f t="shared" si="10"/>
        <v>23</v>
      </c>
      <c r="Z38" s="117">
        <f t="shared" si="11"/>
        <v>4</v>
      </c>
      <c r="AA38" s="117">
        <f t="shared" si="12"/>
        <v>4</v>
      </c>
      <c r="AB38" s="117">
        <f t="shared" si="13"/>
        <v>7</v>
      </c>
      <c r="AC38" s="121" t="str">
        <f t="shared" si="14"/>
        <v>J-2</v>
      </c>
      <c r="AD38" s="119">
        <f t="shared" si="15"/>
        <v>3</v>
      </c>
      <c r="AE38" s="475"/>
      <c r="AF38" s="119">
        <f t="shared" si="16"/>
        <v>3</v>
      </c>
      <c r="AG38" s="119">
        <f t="shared" si="17"/>
        <v>3</v>
      </c>
      <c r="AH38" s="119">
        <f>IF($AC38="","",HLOOKUP($AC38,'3.参照データ'!$B$5:$AI$14,8,FALSE)+1)</f>
        <v>16</v>
      </c>
      <c r="AI38" s="119">
        <f>IF($AC38="","",HLOOKUP($AC38,'3.参照データ'!$B$5:$AI$14,10,FALSE)+AH38)</f>
        <v>27</v>
      </c>
      <c r="AJ38" s="171">
        <f>IF($AC38="","",INDEX('2.職務給賃金表'!$B$6:$AI$57,MATCH($AG38,'2.職務給賃金表'!$B$6:$B$57,0),MATCH($AC38,'2.職務給賃金表'!$B$6:$AI$6,0)))</f>
        <v>211900</v>
      </c>
      <c r="AK38" s="265">
        <f t="shared" si="18"/>
        <v>6300</v>
      </c>
      <c r="AL38" s="222">
        <f t="shared" si="19"/>
        <v>211900</v>
      </c>
      <c r="AM38" s="28" t="str">
        <f t="shared" si="20"/>
        <v>J-2</v>
      </c>
      <c r="AN38" s="476" t="s">
        <v>238</v>
      </c>
      <c r="AO38" s="476"/>
      <c r="AP38" s="71" t="str">
        <f t="shared" si="21"/>
        <v>J-3</v>
      </c>
      <c r="AQ38" s="71">
        <f>IF($AL38="","",IF($AM38=$AP38,"",IF(HLOOKUP($AP38,'3.参照データ'!$B$17:$AI$21,4,FALSE)="",HLOOKUP($AP38,'3.参照データ'!$B$17:$AI$21,5,FALSE),HLOOKUP($AP38,'3.参照データ'!$B$17:$AI$21,4,FALSE))))</f>
        <v>4600</v>
      </c>
      <c r="AR38" s="71">
        <f t="shared" si="22"/>
        <v>216500</v>
      </c>
      <c r="AS38" s="30">
        <f>IF($AP38="","",($AR38-HLOOKUP($AP38,'3.参照データ'!$B$5:$AI$14,6,FALSE)))</f>
        <v>6300</v>
      </c>
      <c r="AT38" s="28">
        <f>IF($AP38="","",IF($AN38="",$AG38,IF(ROUNDUP($AS38/HLOOKUP($AP38,'3.参照データ'!$B$5:$AI$14,7,FALSE),0)&lt;=0,1,ROUNDUP($AS38/HLOOKUP($AP38,'3.参照データ'!$B$5:$AI$14,7,FALSE),0)+1)))</f>
        <v>2</v>
      </c>
      <c r="AU38" s="28">
        <f t="shared" si="4"/>
        <v>2</v>
      </c>
      <c r="AV38" s="105">
        <f>IF($AP38="","",($AU38-1)*HLOOKUP($AP38,'3.参照データ'!$B$5:$AI$14,7,FALSE))</f>
        <v>6300</v>
      </c>
      <c r="AW38" s="30">
        <f t="shared" si="5"/>
        <v>0</v>
      </c>
      <c r="AX38" s="28">
        <f>IF($AP38="","",IF($AW38&lt;=0,0,ROUNDUP($AW38/HLOOKUP($AP38,'3.参照データ'!$B$5:$AI$14,9,FALSE),0)))</f>
        <v>0</v>
      </c>
      <c r="AY38" s="28">
        <f t="shared" si="23"/>
        <v>0</v>
      </c>
      <c r="AZ38" s="28">
        <f t="shared" si="24"/>
        <v>2</v>
      </c>
      <c r="BA38" s="28">
        <f>IF($AP38="","",HLOOKUP($AP38,'3.参照データ'!$B$5:$AI$14,8,FALSE)+1)</f>
        <v>16</v>
      </c>
      <c r="BB38" s="28">
        <f>IF($AP38="","",HLOOKUP($AP38,'3.参照データ'!$B$5:$AI$14,10,FALSE)+BA38)</f>
        <v>26</v>
      </c>
      <c r="BC38" s="28" t="str">
        <f t="shared" si="25"/>
        <v>J-3</v>
      </c>
      <c r="BD38" s="28">
        <f t="shared" si="26"/>
        <v>2</v>
      </c>
      <c r="BE38" s="31">
        <f>IF($AP38="","",INDEX('2.職務給賃金表'!$B$6:$AI$57,MATCH($BD38,'2.職務給賃金表'!$B$6:$B$57,0),MATCH($BC38,'2.職務給賃金表'!$B$6:$AI$6,0)))</f>
        <v>216500</v>
      </c>
      <c r="BF38" s="32">
        <f t="shared" si="6"/>
        <v>10900</v>
      </c>
      <c r="BG38" s="474"/>
      <c r="BH38" s="474"/>
      <c r="BI38" s="474"/>
      <c r="BJ38" s="474"/>
      <c r="BK38" s="474"/>
      <c r="BL38" s="474"/>
      <c r="BM38" s="62">
        <f t="shared" si="27"/>
        <v>0</v>
      </c>
      <c r="BN38" s="59">
        <f t="shared" si="7"/>
        <v>216500</v>
      </c>
      <c r="BO38" s="273">
        <f t="shared" si="8"/>
        <v>10900</v>
      </c>
    </row>
    <row r="39" spans="1:67" s="4" customFormat="1" ht="12" customHeight="1" x14ac:dyDescent="0.15">
      <c r="A39" s="65">
        <f>IF(C39="","",COUNTA($C$10:C39))</f>
        <v>30</v>
      </c>
      <c r="B39" s="470">
        <v>1</v>
      </c>
      <c r="C39" s="470" t="s">
        <v>44</v>
      </c>
      <c r="D39" s="471"/>
      <c r="E39" s="471" t="s">
        <v>107</v>
      </c>
      <c r="F39" s="470">
        <v>4</v>
      </c>
      <c r="G39" s="470"/>
      <c r="H39" s="472">
        <v>32478</v>
      </c>
      <c r="I39" s="472">
        <v>39719</v>
      </c>
      <c r="J39" s="56">
        <f t="shared" si="28"/>
        <v>36</v>
      </c>
      <c r="K39" s="56">
        <f t="shared" si="29"/>
        <v>4</v>
      </c>
      <c r="L39" s="56">
        <f t="shared" si="30"/>
        <v>16</v>
      </c>
      <c r="M39" s="56">
        <f t="shared" si="31"/>
        <v>6</v>
      </c>
      <c r="N39" s="473">
        <v>271000</v>
      </c>
      <c r="O39" s="473"/>
      <c r="P39" s="59">
        <f t="shared" si="2"/>
        <v>271000</v>
      </c>
      <c r="Q39" s="474"/>
      <c r="R39" s="474"/>
      <c r="S39" s="474"/>
      <c r="T39" s="474"/>
      <c r="U39" s="474"/>
      <c r="V39" s="474"/>
      <c r="W39" s="62">
        <f t="shared" si="9"/>
        <v>0</v>
      </c>
      <c r="X39" s="272">
        <f t="shared" si="3"/>
        <v>271000</v>
      </c>
      <c r="Y39" s="267">
        <f t="shared" si="10"/>
        <v>37</v>
      </c>
      <c r="Z39" s="117">
        <f t="shared" si="11"/>
        <v>4</v>
      </c>
      <c r="AA39" s="117">
        <f t="shared" si="12"/>
        <v>17</v>
      </c>
      <c r="AB39" s="117">
        <f t="shared" si="13"/>
        <v>6</v>
      </c>
      <c r="AC39" s="121" t="str">
        <f t="shared" si="14"/>
        <v>C-4</v>
      </c>
      <c r="AD39" s="119">
        <f t="shared" si="15"/>
        <v>5</v>
      </c>
      <c r="AE39" s="475"/>
      <c r="AF39" s="119">
        <f t="shared" si="16"/>
        <v>5</v>
      </c>
      <c r="AG39" s="119">
        <f t="shared" si="17"/>
        <v>5</v>
      </c>
      <c r="AH39" s="119">
        <f>IF($AC39="","",HLOOKUP($AC39,'3.参照データ'!$B$5:$AI$14,8,FALSE)+1)</f>
        <v>21</v>
      </c>
      <c r="AI39" s="119">
        <f>IF($AC39="","",HLOOKUP($AC39,'3.参照データ'!$B$5:$AI$14,10,FALSE)+AH39)</f>
        <v>26</v>
      </c>
      <c r="AJ39" s="171">
        <f>IF($AC39="","",INDEX('2.職務給賃金表'!$B$6:$AI$57,MATCH($AG39,'2.職務給賃金表'!$B$6:$B$57,0),MATCH($AC39,'2.職務給賃金表'!$B$6:$AI$6,0)))</f>
        <v>275400</v>
      </c>
      <c r="AK39" s="265">
        <f t="shared" si="18"/>
        <v>4400</v>
      </c>
      <c r="AL39" s="222">
        <f t="shared" si="19"/>
        <v>275400</v>
      </c>
      <c r="AM39" s="28" t="str">
        <f t="shared" si="20"/>
        <v>C-4</v>
      </c>
      <c r="AN39" s="476"/>
      <c r="AO39" s="476"/>
      <c r="AP39" s="71" t="str">
        <f t="shared" si="21"/>
        <v>C-4</v>
      </c>
      <c r="AQ39" s="71" t="str">
        <f>IF($AL39="","",IF($AM39=$AP39,"",IF(HLOOKUP($AP39,'3.参照データ'!$B$17:$AI$21,4,FALSE)="",HLOOKUP($AP39,'3.参照データ'!$B$17:$AI$21,5,FALSE),HLOOKUP($AP39,'3.参照データ'!$B$17:$AI$21,4,FALSE))))</f>
        <v/>
      </c>
      <c r="AR39" s="71">
        <f t="shared" si="22"/>
        <v>275400</v>
      </c>
      <c r="AS39" s="30">
        <f>IF($AP39="","",($AR39-HLOOKUP($AP39,'3.参照データ'!$B$5:$AI$14,6,FALSE)))</f>
        <v>17600</v>
      </c>
      <c r="AT39" s="28">
        <f>IF($AP39="","",IF($AN39="",$AG39,IF(ROUNDUP($AS39/HLOOKUP($AP39,'3.参照データ'!$B$5:$AI$14,7,FALSE),0)&lt;=0,1,ROUNDUP($AS39/HLOOKUP($AP39,'3.参照データ'!$B$5:$AI$14,7,FALSE),0)+1)))</f>
        <v>5</v>
      </c>
      <c r="AU39" s="28">
        <f t="shared" si="4"/>
        <v>5</v>
      </c>
      <c r="AV39" s="105">
        <f>IF($AP39="","",($AU39-1)*HLOOKUP($AP39,'3.参照データ'!$B$5:$AI$14,7,FALSE))</f>
        <v>17600</v>
      </c>
      <c r="AW39" s="30">
        <f t="shared" si="5"/>
        <v>0</v>
      </c>
      <c r="AX39" s="28">
        <f>IF($AP39="","",IF($AW39&lt;=0,0,ROUNDUP($AW39/HLOOKUP($AP39,'3.参照データ'!$B$5:$AI$14,9,FALSE),0)))</f>
        <v>0</v>
      </c>
      <c r="AY39" s="28">
        <f t="shared" si="23"/>
        <v>0</v>
      </c>
      <c r="AZ39" s="28">
        <f t="shared" si="24"/>
        <v>5</v>
      </c>
      <c r="BA39" s="28">
        <f>IF($AP39="","",HLOOKUP($AP39,'3.参照データ'!$B$5:$AI$14,8,FALSE)+1)</f>
        <v>21</v>
      </c>
      <c r="BB39" s="28">
        <f>IF($AP39="","",HLOOKUP($AP39,'3.参照データ'!$B$5:$AI$14,10,FALSE)+BA39)</f>
        <v>26</v>
      </c>
      <c r="BC39" s="28" t="str">
        <f t="shared" si="25"/>
        <v>C-4</v>
      </c>
      <c r="BD39" s="28">
        <f t="shared" si="26"/>
        <v>5</v>
      </c>
      <c r="BE39" s="31">
        <f>IF($AP39="","",INDEX('2.職務給賃金表'!$B$6:$AI$57,MATCH($BD39,'2.職務給賃金表'!$B$6:$B$57,0),MATCH($BC39,'2.職務給賃金表'!$B$6:$AI$6,0)))</f>
        <v>275400</v>
      </c>
      <c r="BF39" s="32">
        <f t="shared" si="6"/>
        <v>4400</v>
      </c>
      <c r="BG39" s="474"/>
      <c r="BH39" s="474"/>
      <c r="BI39" s="474"/>
      <c r="BJ39" s="474"/>
      <c r="BK39" s="474"/>
      <c r="BL39" s="474"/>
      <c r="BM39" s="62">
        <f t="shared" si="27"/>
        <v>0</v>
      </c>
      <c r="BN39" s="59">
        <f t="shared" si="7"/>
        <v>275400</v>
      </c>
      <c r="BO39" s="273">
        <f t="shared" si="8"/>
        <v>4400</v>
      </c>
    </row>
    <row r="40" spans="1:67" s="4" customFormat="1" ht="12" customHeight="1" x14ac:dyDescent="0.15">
      <c r="A40" s="65">
        <f>IF(C40="","",COUNTA($C$10:C40))</f>
        <v>31</v>
      </c>
      <c r="B40" s="470">
        <v>2</v>
      </c>
      <c r="C40" s="470" t="s">
        <v>45</v>
      </c>
      <c r="D40" s="471"/>
      <c r="E40" s="471" t="s">
        <v>104</v>
      </c>
      <c r="F40" s="470">
        <v>3</v>
      </c>
      <c r="G40" s="470"/>
      <c r="H40" s="472">
        <v>32197</v>
      </c>
      <c r="I40" s="472">
        <v>42823</v>
      </c>
      <c r="J40" s="56">
        <f t="shared" si="28"/>
        <v>37</v>
      </c>
      <c r="K40" s="56">
        <f t="shared" si="29"/>
        <v>1</v>
      </c>
      <c r="L40" s="56">
        <f t="shared" si="30"/>
        <v>8</v>
      </c>
      <c r="M40" s="56">
        <f t="shared" si="31"/>
        <v>0</v>
      </c>
      <c r="N40" s="473">
        <v>242900</v>
      </c>
      <c r="O40" s="473"/>
      <c r="P40" s="59">
        <f t="shared" si="2"/>
        <v>242900</v>
      </c>
      <c r="Q40" s="474"/>
      <c r="R40" s="474"/>
      <c r="S40" s="474"/>
      <c r="T40" s="474"/>
      <c r="U40" s="474"/>
      <c r="V40" s="474"/>
      <c r="W40" s="62">
        <f t="shared" si="9"/>
        <v>0</v>
      </c>
      <c r="X40" s="272">
        <f t="shared" si="3"/>
        <v>242900</v>
      </c>
      <c r="Y40" s="267">
        <f t="shared" si="10"/>
        <v>38</v>
      </c>
      <c r="Z40" s="117">
        <f t="shared" si="11"/>
        <v>1</v>
      </c>
      <c r="AA40" s="117">
        <f t="shared" si="12"/>
        <v>9</v>
      </c>
      <c r="AB40" s="117">
        <f t="shared" si="13"/>
        <v>0</v>
      </c>
      <c r="AC40" s="121" t="str">
        <f t="shared" si="14"/>
        <v>C-1</v>
      </c>
      <c r="AD40" s="119">
        <f t="shared" si="15"/>
        <v>4</v>
      </c>
      <c r="AE40" s="475"/>
      <c r="AF40" s="119">
        <f t="shared" si="16"/>
        <v>4</v>
      </c>
      <c r="AG40" s="119">
        <f t="shared" si="17"/>
        <v>4</v>
      </c>
      <c r="AH40" s="119">
        <f>IF($AC40="","",HLOOKUP($AC40,'3.参照データ'!$B$5:$AI$14,8,FALSE)+1)</f>
        <v>21</v>
      </c>
      <c r="AI40" s="119">
        <f>IF($AC40="","",HLOOKUP($AC40,'3.参照データ'!$B$5:$AI$14,10,FALSE)+AH40)</f>
        <v>29</v>
      </c>
      <c r="AJ40" s="171">
        <f>IF($AC40="","",INDEX('2.職務給賃金表'!$B$6:$AI$57,MATCH($AG40,'2.職務給賃金表'!$B$6:$B$57,0),MATCH($AC40,'2.職務給賃金表'!$B$6:$AI$6,0)))</f>
        <v>247300</v>
      </c>
      <c r="AK40" s="265">
        <f t="shared" si="18"/>
        <v>4400</v>
      </c>
      <c r="AL40" s="222">
        <f t="shared" si="19"/>
        <v>247300</v>
      </c>
      <c r="AM40" s="28" t="str">
        <f t="shared" si="20"/>
        <v>C-1</v>
      </c>
      <c r="AN40" s="476"/>
      <c r="AO40" s="476"/>
      <c r="AP40" s="71" t="str">
        <f t="shared" si="21"/>
        <v>C-1</v>
      </c>
      <c r="AQ40" s="71" t="str">
        <f>IF($AL40="","",IF($AM40=$AP40,"",IF(HLOOKUP($AP40,'3.参照データ'!$B$17:$AI$21,4,FALSE)="",HLOOKUP($AP40,'3.参照データ'!$B$17:$AI$21,5,FALSE),HLOOKUP($AP40,'3.参照データ'!$B$17:$AI$21,4,FALSE))))</f>
        <v/>
      </c>
      <c r="AR40" s="71">
        <f t="shared" si="22"/>
        <v>247300</v>
      </c>
      <c r="AS40" s="30">
        <f>IF($AP40="","",($AR40-HLOOKUP($AP40,'3.参照データ'!$B$5:$AI$14,6,FALSE)))</f>
        <v>13200</v>
      </c>
      <c r="AT40" s="28">
        <f>IF($AP40="","",IF($AN40="",$AG40,IF(ROUNDUP($AS40/HLOOKUP($AP40,'3.参照データ'!$B$5:$AI$14,7,FALSE),0)&lt;=0,1,ROUNDUP($AS40/HLOOKUP($AP40,'3.参照データ'!$B$5:$AI$14,7,FALSE),0)+1)))</f>
        <v>4</v>
      </c>
      <c r="AU40" s="28">
        <f t="shared" si="4"/>
        <v>4</v>
      </c>
      <c r="AV40" s="105">
        <f>IF($AP40="","",($AU40-1)*HLOOKUP($AP40,'3.参照データ'!$B$5:$AI$14,7,FALSE))</f>
        <v>13200</v>
      </c>
      <c r="AW40" s="30">
        <f t="shared" si="5"/>
        <v>0</v>
      </c>
      <c r="AX40" s="28">
        <f>IF($AP40="","",IF($AW40&lt;=0,0,ROUNDUP($AW40/HLOOKUP($AP40,'3.参照データ'!$B$5:$AI$14,9,FALSE),0)))</f>
        <v>0</v>
      </c>
      <c r="AY40" s="28">
        <f t="shared" si="23"/>
        <v>0</v>
      </c>
      <c r="AZ40" s="28">
        <f t="shared" si="24"/>
        <v>4</v>
      </c>
      <c r="BA40" s="28">
        <f>IF($AP40="","",HLOOKUP($AP40,'3.参照データ'!$B$5:$AI$14,8,FALSE)+1)</f>
        <v>21</v>
      </c>
      <c r="BB40" s="28">
        <f>IF($AP40="","",HLOOKUP($AP40,'3.参照データ'!$B$5:$AI$14,10,FALSE)+BA40)</f>
        <v>29</v>
      </c>
      <c r="BC40" s="28" t="str">
        <f t="shared" si="25"/>
        <v>C-1</v>
      </c>
      <c r="BD40" s="28">
        <f t="shared" si="26"/>
        <v>4</v>
      </c>
      <c r="BE40" s="31">
        <f>IF($AP40="","",INDEX('2.職務給賃金表'!$B$6:$AI$57,MATCH($BD40,'2.職務給賃金表'!$B$6:$B$57,0),MATCH($BC40,'2.職務給賃金表'!$B$6:$AI$6,0)))</f>
        <v>247300</v>
      </c>
      <c r="BF40" s="32">
        <f t="shared" si="6"/>
        <v>4400</v>
      </c>
      <c r="BG40" s="474"/>
      <c r="BH40" s="474"/>
      <c r="BI40" s="474"/>
      <c r="BJ40" s="474"/>
      <c r="BK40" s="474"/>
      <c r="BL40" s="474"/>
      <c r="BM40" s="62">
        <f t="shared" si="27"/>
        <v>0</v>
      </c>
      <c r="BN40" s="59">
        <f t="shared" si="7"/>
        <v>247300</v>
      </c>
      <c r="BO40" s="273">
        <f t="shared" si="8"/>
        <v>4400</v>
      </c>
    </row>
    <row r="41" spans="1:67" s="4" customFormat="1" ht="12" customHeight="1" x14ac:dyDescent="0.15">
      <c r="A41" s="65">
        <f>IF(C41="","",COUNTA($C$10:C41))</f>
        <v>32</v>
      </c>
      <c r="B41" s="470">
        <v>2</v>
      </c>
      <c r="C41" s="470" t="s">
        <v>46</v>
      </c>
      <c r="D41" s="471"/>
      <c r="E41" s="471" t="s">
        <v>103</v>
      </c>
      <c r="F41" s="470">
        <v>3</v>
      </c>
      <c r="G41" s="470"/>
      <c r="H41" s="472">
        <v>33713</v>
      </c>
      <c r="I41" s="472">
        <v>43614</v>
      </c>
      <c r="J41" s="56">
        <f t="shared" si="28"/>
        <v>32</v>
      </c>
      <c r="K41" s="56">
        <f t="shared" si="29"/>
        <v>11</v>
      </c>
      <c r="L41" s="56">
        <f t="shared" si="30"/>
        <v>5</v>
      </c>
      <c r="M41" s="56">
        <f t="shared" si="31"/>
        <v>10</v>
      </c>
      <c r="N41" s="473">
        <v>233700</v>
      </c>
      <c r="O41" s="473"/>
      <c r="P41" s="59">
        <f t="shared" si="2"/>
        <v>233700</v>
      </c>
      <c r="Q41" s="474"/>
      <c r="R41" s="474"/>
      <c r="S41" s="474"/>
      <c r="T41" s="474"/>
      <c r="U41" s="474"/>
      <c r="V41" s="474"/>
      <c r="W41" s="62">
        <f t="shared" si="9"/>
        <v>0</v>
      </c>
      <c r="X41" s="272">
        <f t="shared" si="3"/>
        <v>233700</v>
      </c>
      <c r="Y41" s="267">
        <f t="shared" si="10"/>
        <v>33</v>
      </c>
      <c r="Z41" s="117">
        <f t="shared" si="11"/>
        <v>11</v>
      </c>
      <c r="AA41" s="117">
        <f t="shared" si="12"/>
        <v>6</v>
      </c>
      <c r="AB41" s="117">
        <f t="shared" si="13"/>
        <v>10</v>
      </c>
      <c r="AC41" s="121" t="str">
        <f t="shared" si="14"/>
        <v>J-4</v>
      </c>
      <c r="AD41" s="119">
        <f t="shared" si="15"/>
        <v>4</v>
      </c>
      <c r="AE41" s="475"/>
      <c r="AF41" s="119">
        <f t="shared" si="16"/>
        <v>4</v>
      </c>
      <c r="AG41" s="119">
        <f t="shared" si="17"/>
        <v>4</v>
      </c>
      <c r="AH41" s="119">
        <f>IF($AC41="","",HLOOKUP($AC41,'3.参照データ'!$B$5:$AI$14,8,FALSE)+1)</f>
        <v>16</v>
      </c>
      <c r="AI41" s="119">
        <f>IF($AC41="","",HLOOKUP($AC41,'3.参照データ'!$B$5:$AI$14,10,FALSE)+AH41)</f>
        <v>25</v>
      </c>
      <c r="AJ41" s="171">
        <f>IF($AC41="","",INDEX('2.職務給賃金表'!$B$6:$AI$57,MATCH($AG41,'2.職務給賃金表'!$B$6:$B$57,0),MATCH($AC41,'2.職務給賃金表'!$B$6:$AI$6,0)))</f>
        <v>240000</v>
      </c>
      <c r="AK41" s="265">
        <f t="shared" si="18"/>
        <v>6300</v>
      </c>
      <c r="AL41" s="222">
        <f t="shared" si="19"/>
        <v>240000</v>
      </c>
      <c r="AM41" s="28" t="str">
        <f t="shared" si="20"/>
        <v>J-4</v>
      </c>
      <c r="AN41" s="476"/>
      <c r="AO41" s="476"/>
      <c r="AP41" s="71" t="str">
        <f t="shared" si="21"/>
        <v>J-4</v>
      </c>
      <c r="AQ41" s="71" t="str">
        <f>IF($AL41="","",IF($AM41=$AP41,"",IF(HLOOKUP($AP41,'3.参照データ'!$B$17:$AI$21,4,FALSE)="",HLOOKUP($AP41,'3.参照データ'!$B$17:$AI$21,5,FALSE),HLOOKUP($AP41,'3.参照データ'!$B$17:$AI$21,4,FALSE))))</f>
        <v/>
      </c>
      <c r="AR41" s="71">
        <f t="shared" si="22"/>
        <v>240000</v>
      </c>
      <c r="AS41" s="30">
        <f>IF($AP41="","",($AR41-HLOOKUP($AP41,'3.参照データ'!$B$5:$AI$14,6,FALSE)))</f>
        <v>18900</v>
      </c>
      <c r="AT41" s="28">
        <f>IF($AP41="","",IF($AN41="",$AG41,IF(ROUNDUP($AS41/HLOOKUP($AP41,'3.参照データ'!$B$5:$AI$14,7,FALSE),0)&lt;=0,1,ROUNDUP($AS41/HLOOKUP($AP41,'3.参照データ'!$B$5:$AI$14,7,FALSE),0)+1)))</f>
        <v>4</v>
      </c>
      <c r="AU41" s="28">
        <f t="shared" si="4"/>
        <v>4</v>
      </c>
      <c r="AV41" s="105">
        <f>IF($AP41="","",($AU41-1)*HLOOKUP($AP41,'3.参照データ'!$B$5:$AI$14,7,FALSE))</f>
        <v>18900</v>
      </c>
      <c r="AW41" s="30">
        <f t="shared" si="5"/>
        <v>0</v>
      </c>
      <c r="AX41" s="28">
        <f>IF($AP41="","",IF($AW41&lt;=0,0,ROUNDUP($AW41/HLOOKUP($AP41,'3.参照データ'!$B$5:$AI$14,9,FALSE),0)))</f>
        <v>0</v>
      </c>
      <c r="AY41" s="28">
        <f t="shared" si="23"/>
        <v>0</v>
      </c>
      <c r="AZ41" s="28">
        <f t="shared" si="24"/>
        <v>4</v>
      </c>
      <c r="BA41" s="28">
        <f>IF($AP41="","",HLOOKUP($AP41,'3.参照データ'!$B$5:$AI$14,8,FALSE)+1)</f>
        <v>16</v>
      </c>
      <c r="BB41" s="28">
        <f>IF($AP41="","",HLOOKUP($AP41,'3.参照データ'!$B$5:$AI$14,10,FALSE)+BA41)</f>
        <v>25</v>
      </c>
      <c r="BC41" s="28" t="str">
        <f t="shared" si="25"/>
        <v>J-4</v>
      </c>
      <c r="BD41" s="28">
        <f t="shared" si="26"/>
        <v>4</v>
      </c>
      <c r="BE41" s="31">
        <f>IF($AP41="","",INDEX('2.職務給賃金表'!$B$6:$AI$57,MATCH($BD41,'2.職務給賃金表'!$B$6:$B$57,0),MATCH($BC41,'2.職務給賃金表'!$B$6:$AI$6,0)))</f>
        <v>240000</v>
      </c>
      <c r="BF41" s="32">
        <f t="shared" si="6"/>
        <v>6300</v>
      </c>
      <c r="BG41" s="474"/>
      <c r="BH41" s="474"/>
      <c r="BI41" s="474"/>
      <c r="BJ41" s="474"/>
      <c r="BK41" s="474"/>
      <c r="BL41" s="474"/>
      <c r="BM41" s="62">
        <f t="shared" si="27"/>
        <v>0</v>
      </c>
      <c r="BN41" s="59">
        <f t="shared" si="7"/>
        <v>240000</v>
      </c>
      <c r="BO41" s="273">
        <f t="shared" si="8"/>
        <v>6300</v>
      </c>
    </row>
    <row r="42" spans="1:67" s="4" customFormat="1" ht="12" customHeight="1" x14ac:dyDescent="0.15">
      <c r="A42" s="65" t="str">
        <f>IF(C42="","",COUNTA($C$10:C42))</f>
        <v/>
      </c>
      <c r="B42" s="470"/>
      <c r="C42" s="470"/>
      <c r="D42" s="471"/>
      <c r="E42" s="471" t="s">
        <v>71</v>
      </c>
      <c r="F42" s="470" t="s">
        <v>71</v>
      </c>
      <c r="G42" s="470"/>
      <c r="H42" s="472"/>
      <c r="I42" s="472"/>
      <c r="J42" s="56" t="str">
        <f t="shared" si="28"/>
        <v/>
      </c>
      <c r="K42" s="56" t="str">
        <f t="shared" si="29"/>
        <v/>
      </c>
      <c r="L42" s="56" t="str">
        <f t="shared" si="30"/>
        <v/>
      </c>
      <c r="M42" s="56" t="str">
        <f t="shared" si="31"/>
        <v/>
      </c>
      <c r="N42" s="473" t="s">
        <v>71</v>
      </c>
      <c r="O42" s="473"/>
      <c r="P42" s="59" t="str">
        <f t="shared" ref="P42:P73" si="32">IF($C42="","",SUM(N42:O42))</f>
        <v/>
      </c>
      <c r="Q42" s="474"/>
      <c r="R42" s="474"/>
      <c r="S42" s="474"/>
      <c r="T42" s="474"/>
      <c r="U42" s="474"/>
      <c r="V42" s="474"/>
      <c r="W42" s="62" t="str">
        <f t="shared" ref="W42:W73" si="33">IF(C42="","",SUM(Q42:V42))</f>
        <v/>
      </c>
      <c r="X42" s="272" t="str">
        <f t="shared" ref="X42:X73" si="34">IF(C42="","",P42+W42)</f>
        <v/>
      </c>
      <c r="Y42" s="267" t="str">
        <f t="shared" si="10"/>
        <v/>
      </c>
      <c r="Z42" s="117" t="str">
        <f t="shared" si="11"/>
        <v/>
      </c>
      <c r="AA42" s="117" t="str">
        <f t="shared" si="12"/>
        <v/>
      </c>
      <c r="AB42" s="117" t="str">
        <f t="shared" si="13"/>
        <v/>
      </c>
      <c r="AC42" s="121" t="str">
        <f t="shared" si="14"/>
        <v/>
      </c>
      <c r="AD42" s="119" t="str">
        <f t="shared" si="15"/>
        <v/>
      </c>
      <c r="AE42" s="475"/>
      <c r="AF42" s="119" t="str">
        <f t="shared" si="16"/>
        <v/>
      </c>
      <c r="AG42" s="119" t="str">
        <f t="shared" si="17"/>
        <v/>
      </c>
      <c r="AH42" s="119" t="str">
        <f>IF($AC42="","",HLOOKUP($AC42,'3.参照データ'!$B$5:$AI$14,8,FALSE)+1)</f>
        <v/>
      </c>
      <c r="AI42" s="119" t="str">
        <f>IF($AC42="","",HLOOKUP($AC42,'3.参照データ'!$B$5:$AI$14,10,FALSE)+AH42)</f>
        <v/>
      </c>
      <c r="AJ42" s="171" t="str">
        <f>IF($AC42="","",INDEX('2.職務給賃金表'!$B$6:$AI$57,MATCH($AG42,'2.職務給賃金表'!$B$6:$B$57,0),MATCH($AC42,'2.職務給賃金表'!$B$6:$AI$6,0)))</f>
        <v/>
      </c>
      <c r="AK42" s="265" t="str">
        <f t="shared" si="18"/>
        <v/>
      </c>
      <c r="AL42" s="222" t="str">
        <f t="shared" si="19"/>
        <v/>
      </c>
      <c r="AM42" s="28" t="str">
        <f t="shared" si="20"/>
        <v/>
      </c>
      <c r="AN42" s="476"/>
      <c r="AO42" s="476"/>
      <c r="AP42" s="71" t="str">
        <f t="shared" ref="AP42:AP73" si="35">IF($AM42="","",IF($AN42="",$AM42,$AN42))</f>
        <v/>
      </c>
      <c r="AQ42" s="71" t="str">
        <f>IF($AL42="","",IF($AM42=$AP42,"",IF(HLOOKUP($AP42,'3.参照データ'!$B$17:$AI$21,4,FALSE)="",HLOOKUP($AP42,'3.参照データ'!$B$17:$AI$21,5,FALSE),HLOOKUP($AP42,'3.参照データ'!$B$17:$AI$21,4,FALSE))))</f>
        <v/>
      </c>
      <c r="AR42" s="71" t="str">
        <f t="shared" si="22"/>
        <v/>
      </c>
      <c r="AS42" s="30" t="str">
        <f>IF($AP42="","",($AR42-HLOOKUP($AP42,'3.参照データ'!$B$5:$AI$14,6,FALSE)))</f>
        <v/>
      </c>
      <c r="AT42" s="28" t="str">
        <f>IF($AP42="","",IF($AN42="",$AG42,IF(ROUNDUP($AS42/HLOOKUP($AP42,'3.参照データ'!$B$5:$AI$14,7,FALSE),0)&lt;=0,1,ROUNDUP($AS42/HLOOKUP($AP42,'3.参照データ'!$B$5:$AI$14,7,FALSE),0)+1)))</f>
        <v/>
      </c>
      <c r="AU42" s="28" t="str">
        <f t="shared" ref="AU42:AU73" si="36">IF($AP42="","",IF($AT42&gt;=$BA42,$BA42,$AT42))</f>
        <v/>
      </c>
      <c r="AV42" s="105" t="str">
        <f>IF($AP42="","",($AU42-1)*HLOOKUP($AP42,'3.参照データ'!$B$5:$AI$14,7,FALSE))</f>
        <v/>
      </c>
      <c r="AW42" s="30" t="str">
        <f t="shared" ref="AW42:AW73" si="37">IF($AP42="","",$AS42-$AV42)</f>
        <v/>
      </c>
      <c r="AX42" s="28" t="str">
        <f>IF($AP42="","",IF($AW42&lt;=0,0,ROUNDUP($AW42/HLOOKUP($AP42,'3.参照データ'!$B$5:$AI$14,9,FALSE),0)))</f>
        <v/>
      </c>
      <c r="AY42" s="28" t="str">
        <f t="shared" si="23"/>
        <v/>
      </c>
      <c r="AZ42" s="28" t="str">
        <f t="shared" si="24"/>
        <v/>
      </c>
      <c r="BA42" s="28" t="str">
        <f>IF($AP42="","",HLOOKUP($AP42,'3.参照データ'!$B$5:$AI$14,8,FALSE)+1)</f>
        <v/>
      </c>
      <c r="BB42" s="28" t="str">
        <f>IF($AP42="","",HLOOKUP($AP42,'3.参照データ'!$B$5:$AI$14,10,FALSE)+BA42)</f>
        <v/>
      </c>
      <c r="BC42" s="28" t="str">
        <f t="shared" si="25"/>
        <v/>
      </c>
      <c r="BD42" s="28" t="str">
        <f t="shared" si="26"/>
        <v/>
      </c>
      <c r="BE42" s="31" t="str">
        <f>IF($AP42="","",INDEX('2.職務給賃金表'!$B$6:$AI$57,MATCH($BD42,'2.職務給賃金表'!$B$6:$B$57,0),MATCH($BC42,'2.職務給賃金表'!$B$6:$AI$6,0)))</f>
        <v/>
      </c>
      <c r="BF42" s="32" t="str">
        <f t="shared" ref="BF42:BF73" si="38">IF($AP42="","",$BE42-$X42)</f>
        <v/>
      </c>
      <c r="BG42" s="474"/>
      <c r="BH42" s="474"/>
      <c r="BI42" s="474"/>
      <c r="BJ42" s="474"/>
      <c r="BK42" s="474"/>
      <c r="BL42" s="474"/>
      <c r="BM42" s="62" t="str">
        <f t="shared" si="27"/>
        <v/>
      </c>
      <c r="BN42" s="59" t="str">
        <f t="shared" ref="BN42:BN73" si="39">IF($AP42="","",$BE42+$BM42)</f>
        <v/>
      </c>
      <c r="BO42" s="273" t="str">
        <f t="shared" ref="BO42:BO73" si="40">IF($AP42="","",$BN42-$X42)</f>
        <v/>
      </c>
    </row>
    <row r="43" spans="1:67" s="4" customFormat="1" ht="12" customHeight="1" x14ac:dyDescent="0.15">
      <c r="A43" s="65">
        <f>IF(C43="","",COUNTA($C$10:C43))</f>
        <v>33</v>
      </c>
      <c r="B43" s="470">
        <v>1</v>
      </c>
      <c r="C43" s="470" t="s">
        <v>205</v>
      </c>
      <c r="D43" s="477" t="s">
        <v>239</v>
      </c>
      <c r="E43" s="471" t="s">
        <v>81</v>
      </c>
      <c r="F43" s="470">
        <v>16</v>
      </c>
      <c r="G43" s="478"/>
      <c r="H43" s="472">
        <v>23421</v>
      </c>
      <c r="I43" s="472">
        <v>31115</v>
      </c>
      <c r="J43" s="56">
        <f t="shared" si="28"/>
        <v>61</v>
      </c>
      <c r="K43" s="56">
        <f t="shared" si="29"/>
        <v>1</v>
      </c>
      <c r="L43" s="56">
        <f t="shared" si="30"/>
        <v>40</v>
      </c>
      <c r="M43" s="56">
        <f t="shared" si="31"/>
        <v>0</v>
      </c>
      <c r="N43" s="473">
        <v>406700</v>
      </c>
      <c r="O43" s="473"/>
      <c r="P43" s="59">
        <f t="shared" si="32"/>
        <v>406700</v>
      </c>
      <c r="Q43" s="474"/>
      <c r="R43" s="474"/>
      <c r="S43" s="474"/>
      <c r="T43" s="474"/>
      <c r="U43" s="474"/>
      <c r="V43" s="474"/>
      <c r="W43" s="62">
        <f t="shared" si="33"/>
        <v>0</v>
      </c>
      <c r="X43" s="272">
        <f t="shared" si="34"/>
        <v>406700</v>
      </c>
      <c r="Y43" s="267">
        <f t="shared" si="10"/>
        <v>62</v>
      </c>
      <c r="Z43" s="117">
        <f t="shared" si="11"/>
        <v>1</v>
      </c>
      <c r="AA43" s="117">
        <f t="shared" si="12"/>
        <v>41</v>
      </c>
      <c r="AB43" s="117">
        <f t="shared" si="13"/>
        <v>0</v>
      </c>
      <c r="AC43" s="121" t="str">
        <f t="shared" si="14"/>
        <v>S-2</v>
      </c>
      <c r="AD43" s="119">
        <f t="shared" si="15"/>
        <v>16</v>
      </c>
      <c r="AE43" s="475"/>
      <c r="AF43" s="119">
        <f t="shared" si="16"/>
        <v>16</v>
      </c>
      <c r="AG43" s="119">
        <f t="shared" si="17"/>
        <v>16</v>
      </c>
      <c r="AH43" s="119">
        <f>IF($AC43="","",HLOOKUP($AC43,'3.参照データ'!$B$5:$AI$14,8,FALSE)+1)</f>
        <v>21</v>
      </c>
      <c r="AI43" s="119">
        <f>IF($AC43="","",HLOOKUP($AC43,'3.参照データ'!$B$5:$AI$14,10,FALSE)+AH43)</f>
        <v>24</v>
      </c>
      <c r="AJ43" s="171">
        <f>IF($AC43="","",INDEX('2.職務給賃金表'!$B$6:$AI$57,MATCH($AG43,'2.職務給賃金表'!$B$6:$B$57,0),MATCH($AC43,'2.職務給賃金表'!$B$6:$AI$6,0)))</f>
        <v>406700</v>
      </c>
      <c r="AK43" s="265">
        <f t="shared" si="18"/>
        <v>0</v>
      </c>
      <c r="AL43" s="222">
        <f t="shared" si="19"/>
        <v>406700</v>
      </c>
      <c r="AM43" s="28" t="str">
        <f t="shared" si="20"/>
        <v>S-2</v>
      </c>
      <c r="AN43" s="476"/>
      <c r="AO43" s="476"/>
      <c r="AP43" s="71" t="str">
        <f t="shared" si="35"/>
        <v>S-2</v>
      </c>
      <c r="AQ43" s="71" t="str">
        <f>IF($AL43="","",IF($AM43=$AP43,"",IF(HLOOKUP($AP43,'3.参照データ'!$B$17:$AI$21,4,FALSE)="",HLOOKUP($AP43,'3.参照データ'!$B$17:$AI$21,5,FALSE),HLOOKUP($AP43,'3.参照データ'!$B$17:$AI$21,4,FALSE))))</f>
        <v/>
      </c>
      <c r="AR43" s="71">
        <f t="shared" si="22"/>
        <v>406700</v>
      </c>
      <c r="AS43" s="30">
        <f>IF($AP43="","",($AR43-HLOOKUP($AP43,'3.参照データ'!$B$5:$AI$14,6,FALSE)))</f>
        <v>85500</v>
      </c>
      <c r="AT43" s="28">
        <f>IF($AP43="","",IF($AN43="",$AG43,IF(ROUNDUP($AS43/HLOOKUP($AP43,'3.参照データ'!$B$5:$AI$14,7,FALSE),0)&lt;=0,1,ROUNDUP($AS43/HLOOKUP($AP43,'3.参照データ'!$B$5:$AI$14,7,FALSE),0)+1)))</f>
        <v>16</v>
      </c>
      <c r="AU43" s="28">
        <f t="shared" si="36"/>
        <v>16</v>
      </c>
      <c r="AV43" s="105">
        <f>IF($AP43="","",($AU43-1)*HLOOKUP($AP43,'3.参照データ'!$B$5:$AI$14,7,FALSE))</f>
        <v>85500</v>
      </c>
      <c r="AW43" s="30">
        <f t="shared" si="37"/>
        <v>0</v>
      </c>
      <c r="AX43" s="28">
        <f>IF($AP43="","",IF($AW43&lt;=0,0,ROUNDUP($AW43/HLOOKUP($AP43,'3.参照データ'!$B$5:$AI$14,9,FALSE),0)))</f>
        <v>0</v>
      </c>
      <c r="AY43" s="28">
        <f t="shared" si="23"/>
        <v>16</v>
      </c>
      <c r="AZ43" s="28">
        <f t="shared" si="24"/>
        <v>16</v>
      </c>
      <c r="BA43" s="28">
        <f>IF($AP43="","",HLOOKUP($AP43,'3.参照データ'!$B$5:$AI$14,8,FALSE)+1)</f>
        <v>21</v>
      </c>
      <c r="BB43" s="28">
        <f>IF($AP43="","",HLOOKUP($AP43,'3.参照データ'!$B$5:$AI$14,10,FALSE)+BA43)</f>
        <v>24</v>
      </c>
      <c r="BC43" s="28" t="str">
        <f t="shared" si="25"/>
        <v>S-2</v>
      </c>
      <c r="BD43" s="28">
        <f t="shared" si="26"/>
        <v>16</v>
      </c>
      <c r="BE43" s="31">
        <f>IF($AP43="","",INDEX('2.職務給賃金表'!$B$6:$AI$57,MATCH($BD43,'2.職務給賃金表'!$B$6:$B$57,0),MATCH($BC43,'2.職務給賃金表'!$B$6:$AI$6,0)))</f>
        <v>406700</v>
      </c>
      <c r="BF43" s="32">
        <f t="shared" si="38"/>
        <v>0</v>
      </c>
      <c r="BG43" s="474"/>
      <c r="BH43" s="474"/>
      <c r="BI43" s="474"/>
      <c r="BJ43" s="474"/>
      <c r="BK43" s="474"/>
      <c r="BL43" s="474"/>
      <c r="BM43" s="62">
        <f t="shared" si="27"/>
        <v>0</v>
      </c>
      <c r="BN43" s="59">
        <f t="shared" si="39"/>
        <v>406700</v>
      </c>
      <c r="BO43" s="273">
        <f t="shared" si="40"/>
        <v>0</v>
      </c>
    </row>
    <row r="44" spans="1:67" s="4" customFormat="1" ht="12" customHeight="1" x14ac:dyDescent="0.15">
      <c r="A44" s="65">
        <f>IF(C44="","",COUNTA($C$10:C44))</f>
        <v>34</v>
      </c>
      <c r="B44" s="470">
        <v>2</v>
      </c>
      <c r="C44" s="470" t="s">
        <v>206</v>
      </c>
      <c r="D44" s="477" t="s">
        <v>239</v>
      </c>
      <c r="E44" s="471" t="s">
        <v>81</v>
      </c>
      <c r="F44" s="470">
        <v>14</v>
      </c>
      <c r="G44" s="478"/>
      <c r="H44" s="472">
        <v>23787</v>
      </c>
      <c r="I44" s="472">
        <v>32952</v>
      </c>
      <c r="J44" s="56">
        <f t="shared" si="28"/>
        <v>60</v>
      </c>
      <c r="K44" s="56">
        <f t="shared" si="29"/>
        <v>1</v>
      </c>
      <c r="L44" s="56">
        <f t="shared" si="30"/>
        <v>35</v>
      </c>
      <c r="M44" s="56">
        <f t="shared" si="31"/>
        <v>0</v>
      </c>
      <c r="N44" s="473">
        <v>395300</v>
      </c>
      <c r="O44" s="473"/>
      <c r="P44" s="59">
        <f t="shared" si="32"/>
        <v>395300</v>
      </c>
      <c r="Q44" s="474"/>
      <c r="R44" s="474"/>
      <c r="S44" s="474"/>
      <c r="T44" s="474"/>
      <c r="U44" s="474"/>
      <c r="V44" s="474"/>
      <c r="W44" s="62">
        <f t="shared" si="33"/>
        <v>0</v>
      </c>
      <c r="X44" s="272">
        <f t="shared" si="34"/>
        <v>395300</v>
      </c>
      <c r="Y44" s="267">
        <f t="shared" si="10"/>
        <v>61</v>
      </c>
      <c r="Z44" s="117">
        <f t="shared" si="11"/>
        <v>1</v>
      </c>
      <c r="AA44" s="117">
        <f t="shared" si="12"/>
        <v>36</v>
      </c>
      <c r="AB44" s="117">
        <f t="shared" si="13"/>
        <v>0</v>
      </c>
      <c r="AC44" s="121" t="str">
        <f t="shared" si="14"/>
        <v>S-2</v>
      </c>
      <c r="AD44" s="119">
        <f t="shared" si="15"/>
        <v>14</v>
      </c>
      <c r="AE44" s="475"/>
      <c r="AF44" s="119">
        <f t="shared" si="16"/>
        <v>14</v>
      </c>
      <c r="AG44" s="119">
        <f t="shared" si="17"/>
        <v>14</v>
      </c>
      <c r="AH44" s="119">
        <f>IF($AC44="","",HLOOKUP($AC44,'3.参照データ'!$B$5:$AI$14,8,FALSE)+1)</f>
        <v>21</v>
      </c>
      <c r="AI44" s="119">
        <f>IF($AC44="","",HLOOKUP($AC44,'3.参照データ'!$B$5:$AI$14,10,FALSE)+AH44)</f>
        <v>24</v>
      </c>
      <c r="AJ44" s="171">
        <f>IF($AC44="","",INDEX('2.職務給賃金表'!$B$6:$AI$57,MATCH($AG44,'2.職務給賃金表'!$B$6:$B$57,0),MATCH($AC44,'2.職務給賃金表'!$B$6:$AI$6,0)))</f>
        <v>395300</v>
      </c>
      <c r="AK44" s="265">
        <f t="shared" si="18"/>
        <v>0</v>
      </c>
      <c r="AL44" s="222">
        <f t="shared" si="19"/>
        <v>395300</v>
      </c>
      <c r="AM44" s="28" t="str">
        <f t="shared" si="20"/>
        <v>S-2</v>
      </c>
      <c r="AN44" s="476"/>
      <c r="AO44" s="476"/>
      <c r="AP44" s="71" t="str">
        <f t="shared" si="35"/>
        <v>S-2</v>
      </c>
      <c r="AQ44" s="71" t="str">
        <f>IF($AL44="","",IF($AM44=$AP44,"",IF(HLOOKUP($AP44,'3.参照データ'!$B$17:$AI$21,4,FALSE)="",HLOOKUP($AP44,'3.参照データ'!$B$17:$AI$21,5,FALSE),HLOOKUP($AP44,'3.参照データ'!$B$17:$AI$21,4,FALSE))))</f>
        <v/>
      </c>
      <c r="AR44" s="71">
        <f t="shared" si="22"/>
        <v>395300</v>
      </c>
      <c r="AS44" s="30">
        <f>IF($AP44="","",($AR44-HLOOKUP($AP44,'3.参照データ'!$B$5:$AI$14,6,FALSE)))</f>
        <v>74100</v>
      </c>
      <c r="AT44" s="28">
        <f>IF($AP44="","",IF($AN44="",$AG44,IF(ROUNDUP($AS44/HLOOKUP($AP44,'3.参照データ'!$B$5:$AI$14,7,FALSE),0)&lt;=0,1,ROUNDUP($AS44/HLOOKUP($AP44,'3.参照データ'!$B$5:$AI$14,7,FALSE),0)+1)))</f>
        <v>14</v>
      </c>
      <c r="AU44" s="28">
        <f t="shared" si="36"/>
        <v>14</v>
      </c>
      <c r="AV44" s="105">
        <f>IF($AP44="","",($AU44-1)*HLOOKUP($AP44,'3.参照データ'!$B$5:$AI$14,7,FALSE))</f>
        <v>74100</v>
      </c>
      <c r="AW44" s="30">
        <f t="shared" si="37"/>
        <v>0</v>
      </c>
      <c r="AX44" s="28">
        <f>IF($AP44="","",IF($AW44&lt;=0,0,ROUNDUP($AW44/HLOOKUP($AP44,'3.参照データ'!$B$5:$AI$14,9,FALSE),0)))</f>
        <v>0</v>
      </c>
      <c r="AY44" s="28">
        <f t="shared" si="23"/>
        <v>14</v>
      </c>
      <c r="AZ44" s="28">
        <f t="shared" si="24"/>
        <v>14</v>
      </c>
      <c r="BA44" s="28">
        <f>IF($AP44="","",HLOOKUP($AP44,'3.参照データ'!$B$5:$AI$14,8,FALSE)+1)</f>
        <v>21</v>
      </c>
      <c r="BB44" s="28">
        <f>IF($AP44="","",HLOOKUP($AP44,'3.参照データ'!$B$5:$AI$14,10,FALSE)+BA44)</f>
        <v>24</v>
      </c>
      <c r="BC44" s="28" t="str">
        <f t="shared" si="25"/>
        <v>S-2</v>
      </c>
      <c r="BD44" s="28">
        <f t="shared" si="26"/>
        <v>14</v>
      </c>
      <c r="BE44" s="31">
        <f>IF($AP44="","",INDEX('2.職務給賃金表'!$B$6:$AI$57,MATCH($BD44,'2.職務給賃金表'!$B$6:$B$57,0),MATCH($BC44,'2.職務給賃金表'!$B$6:$AI$6,0)))</f>
        <v>395300</v>
      </c>
      <c r="BF44" s="32">
        <f t="shared" si="38"/>
        <v>0</v>
      </c>
      <c r="BG44" s="474"/>
      <c r="BH44" s="474"/>
      <c r="BI44" s="474"/>
      <c r="BJ44" s="474"/>
      <c r="BK44" s="474"/>
      <c r="BL44" s="474"/>
      <c r="BM44" s="62">
        <f t="shared" si="27"/>
        <v>0</v>
      </c>
      <c r="BN44" s="59">
        <f t="shared" si="39"/>
        <v>395300</v>
      </c>
      <c r="BO44" s="273">
        <f t="shared" si="40"/>
        <v>0</v>
      </c>
    </row>
    <row r="45" spans="1:67" s="4" customFormat="1" ht="12" customHeight="1" x14ac:dyDescent="0.15">
      <c r="A45" s="65">
        <f>IF(C45="","",COUNTA($C$10:C45))</f>
        <v>35</v>
      </c>
      <c r="B45" s="470">
        <v>1</v>
      </c>
      <c r="C45" s="470" t="s">
        <v>207</v>
      </c>
      <c r="D45" s="477" t="s">
        <v>239</v>
      </c>
      <c r="E45" s="471" t="s">
        <v>81</v>
      </c>
      <c r="F45" s="470">
        <v>13</v>
      </c>
      <c r="G45" s="478"/>
      <c r="H45" s="472">
        <v>22691</v>
      </c>
      <c r="I45" s="472">
        <v>31644</v>
      </c>
      <c r="J45" s="56">
        <f t="shared" si="28"/>
        <v>63</v>
      </c>
      <c r="K45" s="56">
        <f t="shared" si="29"/>
        <v>1</v>
      </c>
      <c r="L45" s="56">
        <f t="shared" si="30"/>
        <v>38</v>
      </c>
      <c r="M45" s="56">
        <f t="shared" si="31"/>
        <v>7</v>
      </c>
      <c r="N45" s="473">
        <v>389600</v>
      </c>
      <c r="O45" s="473"/>
      <c r="P45" s="59">
        <f t="shared" si="32"/>
        <v>389600</v>
      </c>
      <c r="Q45" s="474"/>
      <c r="R45" s="474"/>
      <c r="S45" s="474"/>
      <c r="T45" s="474"/>
      <c r="U45" s="474"/>
      <c r="V45" s="474"/>
      <c r="W45" s="62">
        <f t="shared" si="33"/>
        <v>0</v>
      </c>
      <c r="X45" s="272">
        <f t="shared" si="34"/>
        <v>389600</v>
      </c>
      <c r="Y45" s="267">
        <f t="shared" si="10"/>
        <v>64</v>
      </c>
      <c r="Z45" s="117">
        <f t="shared" si="11"/>
        <v>1</v>
      </c>
      <c r="AA45" s="117">
        <f t="shared" si="12"/>
        <v>39</v>
      </c>
      <c r="AB45" s="117">
        <f t="shared" si="13"/>
        <v>7</v>
      </c>
      <c r="AC45" s="121" t="str">
        <f t="shared" si="14"/>
        <v>S-2</v>
      </c>
      <c r="AD45" s="119">
        <f t="shared" si="15"/>
        <v>13</v>
      </c>
      <c r="AE45" s="475"/>
      <c r="AF45" s="119">
        <f t="shared" si="16"/>
        <v>13</v>
      </c>
      <c r="AG45" s="119">
        <f t="shared" si="17"/>
        <v>13</v>
      </c>
      <c r="AH45" s="119">
        <f>IF($AC45="","",HLOOKUP($AC45,'3.参照データ'!$B$5:$AI$14,8,FALSE)+1)</f>
        <v>21</v>
      </c>
      <c r="AI45" s="119">
        <f>IF($AC45="","",HLOOKUP($AC45,'3.参照データ'!$B$5:$AI$14,10,FALSE)+AH45)</f>
        <v>24</v>
      </c>
      <c r="AJ45" s="171">
        <f>IF($AC45="","",INDEX('2.職務給賃金表'!$B$6:$AI$57,MATCH($AG45,'2.職務給賃金表'!$B$6:$B$57,0),MATCH($AC45,'2.職務給賃金表'!$B$6:$AI$6,0)))</f>
        <v>389600</v>
      </c>
      <c r="AK45" s="265">
        <f t="shared" si="18"/>
        <v>0</v>
      </c>
      <c r="AL45" s="222">
        <f t="shared" si="19"/>
        <v>389600</v>
      </c>
      <c r="AM45" s="28" t="str">
        <f t="shared" si="20"/>
        <v>S-2</v>
      </c>
      <c r="AN45" s="476" t="s">
        <v>209</v>
      </c>
      <c r="AO45" s="476"/>
      <c r="AP45" s="71" t="str">
        <f t="shared" si="35"/>
        <v>S-2</v>
      </c>
      <c r="AQ45" s="71" t="str">
        <f>IF($AL45="","",IF($AM45=$AP45,"",IF(HLOOKUP($AP45,'3.参照データ'!$B$17:$AI$21,4,FALSE)="",HLOOKUP($AP45,'3.参照データ'!$B$17:$AI$21,5,FALSE),HLOOKUP($AP45,'3.参照データ'!$B$17:$AI$21,4,FALSE))))</f>
        <v/>
      </c>
      <c r="AR45" s="71">
        <f t="shared" si="22"/>
        <v>389600</v>
      </c>
      <c r="AS45" s="30">
        <f>IF($AP45="","",($AR45-HLOOKUP($AP45,'3.参照データ'!$B$5:$AI$14,6,FALSE)))</f>
        <v>68400</v>
      </c>
      <c r="AT45" s="28">
        <f>IF($AP45="","",IF($AN45="",$AG45,IF(ROUNDUP($AS45/HLOOKUP($AP45,'3.参照データ'!$B$5:$AI$14,7,FALSE),0)&lt;=0,1,ROUNDUP($AS45/HLOOKUP($AP45,'3.参照データ'!$B$5:$AI$14,7,FALSE),0)+1)))</f>
        <v>13</v>
      </c>
      <c r="AU45" s="28">
        <f t="shared" si="36"/>
        <v>13</v>
      </c>
      <c r="AV45" s="105">
        <f>IF($AP45="","",($AU45-1)*HLOOKUP($AP45,'3.参照データ'!$B$5:$AI$14,7,FALSE))</f>
        <v>68400</v>
      </c>
      <c r="AW45" s="30">
        <f t="shared" si="37"/>
        <v>0</v>
      </c>
      <c r="AX45" s="28">
        <f>IF($AP45="","",IF($AW45&lt;=0,0,ROUNDUP($AW45/HLOOKUP($AP45,'3.参照データ'!$B$5:$AI$14,9,FALSE),0)))</f>
        <v>0</v>
      </c>
      <c r="AY45" s="28">
        <f t="shared" si="23"/>
        <v>13</v>
      </c>
      <c r="AZ45" s="28">
        <f t="shared" si="24"/>
        <v>13</v>
      </c>
      <c r="BA45" s="28">
        <f>IF($AP45="","",HLOOKUP($AP45,'3.参照データ'!$B$5:$AI$14,8,FALSE)+1)</f>
        <v>21</v>
      </c>
      <c r="BB45" s="28">
        <f>IF($AP45="","",HLOOKUP($AP45,'3.参照データ'!$B$5:$AI$14,10,FALSE)+BA45)</f>
        <v>24</v>
      </c>
      <c r="BC45" s="28" t="str">
        <f t="shared" si="25"/>
        <v>S-2</v>
      </c>
      <c r="BD45" s="28">
        <f t="shared" si="26"/>
        <v>13</v>
      </c>
      <c r="BE45" s="31">
        <f>IF($AP45="","",INDEX('2.職務給賃金表'!$B$6:$AI$57,MATCH($BD45,'2.職務給賃金表'!$B$6:$B$57,0),MATCH($BC45,'2.職務給賃金表'!$B$6:$AI$6,0)))</f>
        <v>389600</v>
      </c>
      <c r="BF45" s="32">
        <f t="shared" si="38"/>
        <v>0</v>
      </c>
      <c r="BG45" s="474"/>
      <c r="BH45" s="474"/>
      <c r="BI45" s="474"/>
      <c r="BJ45" s="474"/>
      <c r="BK45" s="474"/>
      <c r="BL45" s="474"/>
      <c r="BM45" s="62">
        <f t="shared" si="27"/>
        <v>0</v>
      </c>
      <c r="BN45" s="59">
        <f t="shared" si="39"/>
        <v>389600</v>
      </c>
      <c r="BO45" s="273">
        <f t="shared" si="40"/>
        <v>0</v>
      </c>
    </row>
    <row r="46" spans="1:67" ht="11.25" customHeight="1" x14ac:dyDescent="0.15">
      <c r="A46" s="65" t="str">
        <f>IF(C46="","",COUNTA($C$10:C46))</f>
        <v/>
      </c>
      <c r="B46" s="470"/>
      <c r="C46" s="470"/>
      <c r="D46" s="471"/>
      <c r="E46" s="471"/>
      <c r="F46" s="470" t="s">
        <v>71</v>
      </c>
      <c r="G46" s="470"/>
      <c r="H46" s="472"/>
      <c r="I46" s="472"/>
      <c r="J46" s="56" t="str">
        <f t="shared" si="28"/>
        <v/>
      </c>
      <c r="K46" s="56" t="str">
        <f t="shared" si="29"/>
        <v/>
      </c>
      <c r="L46" s="56" t="str">
        <f t="shared" si="30"/>
        <v/>
      </c>
      <c r="M46" s="56" t="str">
        <f t="shared" si="31"/>
        <v/>
      </c>
      <c r="N46" s="473" t="s">
        <v>71</v>
      </c>
      <c r="O46" s="473"/>
      <c r="P46" s="59" t="str">
        <f t="shared" si="32"/>
        <v/>
      </c>
      <c r="Q46" s="474"/>
      <c r="R46" s="474"/>
      <c r="S46" s="474"/>
      <c r="T46" s="474"/>
      <c r="U46" s="474"/>
      <c r="V46" s="474"/>
      <c r="W46" s="62" t="str">
        <f t="shared" si="33"/>
        <v/>
      </c>
      <c r="X46" s="272" t="str">
        <f t="shared" si="34"/>
        <v/>
      </c>
      <c r="Y46" s="267" t="str">
        <f t="shared" si="10"/>
        <v/>
      </c>
      <c r="Z46" s="117" t="str">
        <f t="shared" si="11"/>
        <v/>
      </c>
      <c r="AA46" s="117" t="str">
        <f t="shared" si="12"/>
        <v/>
      </c>
      <c r="AB46" s="117" t="str">
        <f t="shared" si="13"/>
        <v/>
      </c>
      <c r="AC46" s="121" t="str">
        <f t="shared" si="14"/>
        <v/>
      </c>
      <c r="AD46" s="119" t="str">
        <f t="shared" si="15"/>
        <v/>
      </c>
      <c r="AE46" s="475"/>
      <c r="AF46" s="119" t="str">
        <f t="shared" si="16"/>
        <v/>
      </c>
      <c r="AG46" s="119" t="str">
        <f t="shared" si="17"/>
        <v/>
      </c>
      <c r="AH46" s="119" t="str">
        <f>IF($AC46="","",HLOOKUP($AC46,'3.参照データ'!$B$5:$AI$14,8,FALSE)+1)</f>
        <v/>
      </c>
      <c r="AI46" s="119" t="str">
        <f>IF($AC46="","",HLOOKUP($AC46,'3.参照データ'!$B$5:$AI$14,10,FALSE)+AH46)</f>
        <v/>
      </c>
      <c r="AJ46" s="171" t="str">
        <f>IF($AC46="","",INDEX('2.職務給賃金表'!$B$6:$AI$57,MATCH($AG46,'2.職務給賃金表'!$B$6:$B$57,0),MATCH($AC46,'2.職務給賃金表'!$B$6:$AI$6,0)))</f>
        <v/>
      </c>
      <c r="AK46" s="265" t="str">
        <f t="shared" si="18"/>
        <v/>
      </c>
      <c r="AL46" s="222" t="str">
        <f t="shared" si="19"/>
        <v/>
      </c>
      <c r="AM46" s="28" t="str">
        <f t="shared" si="20"/>
        <v/>
      </c>
      <c r="AN46" s="476"/>
      <c r="AO46" s="476"/>
      <c r="AP46" s="71" t="str">
        <f t="shared" si="35"/>
        <v/>
      </c>
      <c r="AQ46" s="71" t="str">
        <f>IF($AL46="","",IF($AM46=$AP46,"",IF(HLOOKUP($AP46,'3.参照データ'!$B$17:$AI$21,4,FALSE)="",HLOOKUP($AP46,'3.参照データ'!$B$17:$AI$21,5,FALSE),HLOOKUP($AP46,'3.参照データ'!$B$17:$AI$21,4,FALSE))))</f>
        <v/>
      </c>
      <c r="AR46" s="71" t="str">
        <f t="shared" si="22"/>
        <v/>
      </c>
      <c r="AS46" s="30" t="str">
        <f>IF($AP46="","",($AR46-HLOOKUP($AP46,'3.参照データ'!$B$5:$AI$14,6,FALSE)))</f>
        <v/>
      </c>
      <c r="AT46" s="28" t="str">
        <f>IF($AP46="","",IF($AN46="",$AG46,IF(ROUNDUP($AS46/HLOOKUP($AP46,'3.参照データ'!$B$5:$AI$14,7,FALSE),0)&lt;=0,1,ROUNDUP($AS46/HLOOKUP($AP46,'3.参照データ'!$B$5:$AI$14,7,FALSE),0)+1)))</f>
        <v/>
      </c>
      <c r="AU46" s="28" t="str">
        <f t="shared" si="36"/>
        <v/>
      </c>
      <c r="AV46" s="105" t="str">
        <f>IF($AP46="","",($AU46-1)*HLOOKUP($AP46,'3.参照データ'!$B$5:$AI$14,7,FALSE))</f>
        <v/>
      </c>
      <c r="AW46" s="30" t="str">
        <f t="shared" si="37"/>
        <v/>
      </c>
      <c r="AX46" s="28" t="str">
        <f>IF($AP46="","",IF($AW46&lt;=0,0,ROUNDUP($AW46/HLOOKUP($AP46,'3.参照データ'!$B$5:$AI$14,9,FALSE),0)))</f>
        <v/>
      </c>
      <c r="AY46" s="28" t="str">
        <f t="shared" si="23"/>
        <v/>
      </c>
      <c r="AZ46" s="28" t="str">
        <f t="shared" si="24"/>
        <v/>
      </c>
      <c r="BA46" s="28" t="str">
        <f>IF($AP46="","",HLOOKUP($AP46,'3.参照データ'!$B$5:$AI$14,8,FALSE)+1)</f>
        <v/>
      </c>
      <c r="BB46" s="28" t="str">
        <f>IF($AP46="","",HLOOKUP($AP46,'3.参照データ'!$B$5:$AI$14,10,FALSE)+BA46)</f>
        <v/>
      </c>
      <c r="BC46" s="28" t="str">
        <f t="shared" si="25"/>
        <v/>
      </c>
      <c r="BD46" s="28" t="str">
        <f t="shared" si="26"/>
        <v/>
      </c>
      <c r="BE46" s="31" t="str">
        <f>IF($AP46="","",INDEX('2.職務給賃金表'!$B$6:$AI$57,MATCH($BD46,'2.職務給賃金表'!$B$6:$B$57,0),MATCH($BC46,'2.職務給賃金表'!$B$6:$AI$6,0)))</f>
        <v/>
      </c>
      <c r="BF46" s="32" t="str">
        <f t="shared" si="38"/>
        <v/>
      </c>
      <c r="BG46" s="474"/>
      <c r="BH46" s="474"/>
      <c r="BI46" s="474"/>
      <c r="BJ46" s="474"/>
      <c r="BK46" s="474"/>
      <c r="BL46" s="474"/>
      <c r="BM46" s="62" t="str">
        <f t="shared" si="27"/>
        <v/>
      </c>
      <c r="BN46" s="59" t="str">
        <f t="shared" si="39"/>
        <v/>
      </c>
      <c r="BO46" s="273" t="str">
        <f t="shared" si="40"/>
        <v/>
      </c>
    </row>
    <row r="47" spans="1:67" ht="11.25" customHeight="1" x14ac:dyDescent="0.15">
      <c r="A47" s="65" t="str">
        <f>IF(C47="","",COUNTA($C$10:C47))</f>
        <v/>
      </c>
      <c r="B47" s="470"/>
      <c r="C47" s="470"/>
      <c r="D47" s="471"/>
      <c r="E47" s="471" t="s">
        <v>71</v>
      </c>
      <c r="F47" s="470" t="s">
        <v>71</v>
      </c>
      <c r="G47" s="470"/>
      <c r="H47" s="472"/>
      <c r="I47" s="472"/>
      <c r="J47" s="56" t="str">
        <f t="shared" si="28"/>
        <v/>
      </c>
      <c r="K47" s="56" t="str">
        <f t="shared" si="29"/>
        <v/>
      </c>
      <c r="L47" s="56" t="str">
        <f t="shared" si="30"/>
        <v/>
      </c>
      <c r="M47" s="56" t="str">
        <f t="shared" si="31"/>
        <v/>
      </c>
      <c r="N47" s="473" t="s">
        <v>71</v>
      </c>
      <c r="O47" s="473"/>
      <c r="P47" s="59" t="str">
        <f t="shared" si="32"/>
        <v/>
      </c>
      <c r="Q47" s="474"/>
      <c r="R47" s="474"/>
      <c r="S47" s="474"/>
      <c r="T47" s="474"/>
      <c r="U47" s="474"/>
      <c r="V47" s="474"/>
      <c r="W47" s="62" t="str">
        <f t="shared" si="33"/>
        <v/>
      </c>
      <c r="X47" s="272" t="str">
        <f t="shared" si="34"/>
        <v/>
      </c>
      <c r="Y47" s="267" t="str">
        <f t="shared" si="10"/>
        <v/>
      </c>
      <c r="Z47" s="117" t="str">
        <f t="shared" si="11"/>
        <v/>
      </c>
      <c r="AA47" s="117" t="str">
        <f t="shared" si="12"/>
        <v/>
      </c>
      <c r="AB47" s="117" t="str">
        <f t="shared" si="13"/>
        <v/>
      </c>
      <c r="AC47" s="121" t="str">
        <f t="shared" si="14"/>
        <v/>
      </c>
      <c r="AD47" s="119" t="str">
        <f t="shared" si="15"/>
        <v/>
      </c>
      <c r="AE47" s="475"/>
      <c r="AF47" s="119" t="str">
        <f t="shared" si="16"/>
        <v/>
      </c>
      <c r="AG47" s="119" t="str">
        <f t="shared" si="17"/>
        <v/>
      </c>
      <c r="AH47" s="119" t="str">
        <f>IF($AC47="","",HLOOKUP($AC47,'3.参照データ'!$B$5:$AI$14,8,FALSE)+1)</f>
        <v/>
      </c>
      <c r="AI47" s="119" t="str">
        <f>IF($AC47="","",HLOOKUP($AC47,'3.参照データ'!$B$5:$AI$14,10,FALSE)+AH47)</f>
        <v/>
      </c>
      <c r="AJ47" s="171" t="str">
        <f>IF($AC47="","",INDEX('2.職務給賃金表'!$B$6:$AI$57,MATCH($AG47,'2.職務給賃金表'!$B$6:$B$57,0),MATCH($AC47,'2.職務給賃金表'!$B$6:$AI$6,0)))</f>
        <v/>
      </c>
      <c r="AK47" s="265" t="str">
        <f t="shared" si="18"/>
        <v/>
      </c>
      <c r="AL47" s="222" t="str">
        <f t="shared" si="19"/>
        <v/>
      </c>
      <c r="AM47" s="28" t="str">
        <f t="shared" si="20"/>
        <v/>
      </c>
      <c r="AN47" s="476"/>
      <c r="AO47" s="476"/>
      <c r="AP47" s="71" t="str">
        <f t="shared" si="35"/>
        <v/>
      </c>
      <c r="AQ47" s="71" t="str">
        <f>IF($AL47="","",IF($AM47=$AP47,"",IF(HLOOKUP($AP47,'3.参照データ'!$B$17:$AI$21,4,FALSE)="",HLOOKUP($AP47,'3.参照データ'!$B$17:$AI$21,5,FALSE),HLOOKUP($AP47,'3.参照データ'!$B$17:$AI$21,4,FALSE))))</f>
        <v/>
      </c>
      <c r="AR47" s="71" t="str">
        <f t="shared" si="22"/>
        <v/>
      </c>
      <c r="AS47" s="30" t="str">
        <f>IF($AP47="","",($AR47-HLOOKUP($AP47,'3.参照データ'!$B$5:$AI$14,6,FALSE)))</f>
        <v/>
      </c>
      <c r="AT47" s="28" t="str">
        <f>IF($AP47="","",IF($AN47="",$AG47,IF(ROUNDUP($AS47/HLOOKUP($AP47,'3.参照データ'!$B$5:$AI$14,7,FALSE),0)&lt;=0,1,ROUNDUP($AS47/HLOOKUP($AP47,'3.参照データ'!$B$5:$AI$14,7,FALSE),0)+1)))</f>
        <v/>
      </c>
      <c r="AU47" s="28" t="str">
        <f t="shared" si="36"/>
        <v/>
      </c>
      <c r="AV47" s="105" t="str">
        <f>IF($AP47="","",($AU47-1)*HLOOKUP($AP47,'3.参照データ'!$B$5:$AI$14,7,FALSE))</f>
        <v/>
      </c>
      <c r="AW47" s="30" t="str">
        <f t="shared" si="37"/>
        <v/>
      </c>
      <c r="AX47" s="28" t="str">
        <f>IF($AP47="","",IF($AW47&lt;=0,0,ROUNDUP($AW47/HLOOKUP($AP47,'3.参照データ'!$B$5:$AI$14,9,FALSE),0)))</f>
        <v/>
      </c>
      <c r="AY47" s="28" t="str">
        <f t="shared" si="23"/>
        <v/>
      </c>
      <c r="AZ47" s="28" t="str">
        <f t="shared" si="24"/>
        <v/>
      </c>
      <c r="BA47" s="28" t="str">
        <f>IF($AP47="","",HLOOKUP($AP47,'3.参照データ'!$B$5:$AI$14,8,FALSE)+1)</f>
        <v/>
      </c>
      <c r="BB47" s="28" t="str">
        <f>IF($AP47="","",HLOOKUP($AP47,'3.参照データ'!$B$5:$AI$14,10,FALSE)+BA47)</f>
        <v/>
      </c>
      <c r="BC47" s="28" t="str">
        <f t="shared" si="25"/>
        <v/>
      </c>
      <c r="BD47" s="28" t="str">
        <f t="shared" si="26"/>
        <v/>
      </c>
      <c r="BE47" s="31" t="str">
        <f>IF($AP47="","",INDEX('2.職務給賃金表'!$B$6:$AI$57,MATCH($BD47,'2.職務給賃金表'!$B$6:$B$57,0),MATCH($BC47,'2.職務給賃金表'!$B$6:$AI$6,0)))</f>
        <v/>
      </c>
      <c r="BF47" s="32" t="str">
        <f t="shared" si="38"/>
        <v/>
      </c>
      <c r="BG47" s="474"/>
      <c r="BH47" s="474"/>
      <c r="BI47" s="474"/>
      <c r="BJ47" s="474"/>
      <c r="BK47" s="474"/>
      <c r="BL47" s="474"/>
      <c r="BM47" s="62" t="str">
        <f t="shared" si="27"/>
        <v/>
      </c>
      <c r="BN47" s="59" t="str">
        <f t="shared" si="39"/>
        <v/>
      </c>
      <c r="BO47" s="273" t="str">
        <f t="shared" si="40"/>
        <v/>
      </c>
    </row>
    <row r="48" spans="1:67" ht="11.25" customHeight="1" x14ac:dyDescent="0.15">
      <c r="A48" s="65" t="str">
        <f>IF(C48="","",COUNTA($C$10:C48))</f>
        <v/>
      </c>
      <c r="B48" s="470"/>
      <c r="C48" s="470"/>
      <c r="D48" s="471"/>
      <c r="E48" s="471" t="s">
        <v>71</v>
      </c>
      <c r="F48" s="471"/>
      <c r="G48" s="470"/>
      <c r="H48" s="472"/>
      <c r="I48" s="472"/>
      <c r="J48" s="56" t="str">
        <f t="shared" si="28"/>
        <v/>
      </c>
      <c r="K48" s="56" t="str">
        <f t="shared" si="29"/>
        <v/>
      </c>
      <c r="L48" s="56" t="str">
        <f t="shared" si="30"/>
        <v/>
      </c>
      <c r="M48" s="56" t="str">
        <f t="shared" si="31"/>
        <v/>
      </c>
      <c r="N48" s="473" t="s">
        <v>71</v>
      </c>
      <c r="O48" s="473"/>
      <c r="P48" s="59" t="str">
        <f t="shared" si="32"/>
        <v/>
      </c>
      <c r="Q48" s="474"/>
      <c r="R48" s="474"/>
      <c r="S48" s="474"/>
      <c r="T48" s="474"/>
      <c r="U48" s="474"/>
      <c r="V48" s="474"/>
      <c r="W48" s="62" t="str">
        <f t="shared" si="33"/>
        <v/>
      </c>
      <c r="X48" s="272" t="str">
        <f t="shared" si="34"/>
        <v/>
      </c>
      <c r="Y48" s="267" t="str">
        <f t="shared" si="10"/>
        <v/>
      </c>
      <c r="Z48" s="117" t="str">
        <f t="shared" si="11"/>
        <v/>
      </c>
      <c r="AA48" s="117" t="str">
        <f t="shared" si="12"/>
        <v/>
      </c>
      <c r="AB48" s="117" t="str">
        <f t="shared" si="13"/>
        <v/>
      </c>
      <c r="AC48" s="121" t="str">
        <f t="shared" si="14"/>
        <v/>
      </c>
      <c r="AD48" s="119" t="str">
        <f t="shared" si="15"/>
        <v/>
      </c>
      <c r="AE48" s="475"/>
      <c r="AF48" s="119" t="str">
        <f t="shared" si="16"/>
        <v/>
      </c>
      <c r="AG48" s="119" t="str">
        <f t="shared" si="17"/>
        <v/>
      </c>
      <c r="AH48" s="119" t="str">
        <f>IF($AC48="","",HLOOKUP($AC48,'3.参照データ'!$B$5:$AI$14,8,FALSE)+1)</f>
        <v/>
      </c>
      <c r="AI48" s="119" t="str">
        <f>IF($AC48="","",HLOOKUP($AC48,'3.参照データ'!$B$5:$AI$14,10,FALSE)+AH48)</f>
        <v/>
      </c>
      <c r="AJ48" s="171" t="str">
        <f>IF($AC48="","",INDEX('2.職務給賃金表'!$B$6:$AI$57,MATCH($AG48,'2.職務給賃金表'!$B$6:$B$57,0),MATCH($AC48,'2.職務給賃金表'!$B$6:$AI$6,0)))</f>
        <v/>
      </c>
      <c r="AK48" s="265" t="str">
        <f t="shared" si="18"/>
        <v/>
      </c>
      <c r="AL48" s="222" t="str">
        <f t="shared" si="19"/>
        <v/>
      </c>
      <c r="AM48" s="28" t="str">
        <f t="shared" si="20"/>
        <v/>
      </c>
      <c r="AN48" s="476"/>
      <c r="AO48" s="476"/>
      <c r="AP48" s="71" t="str">
        <f t="shared" si="35"/>
        <v/>
      </c>
      <c r="AQ48" s="71" t="str">
        <f>IF($AL48="","",IF($AM48=$AP48,"",IF(HLOOKUP($AP48,'3.参照データ'!$B$17:$AI$21,4,FALSE)="",HLOOKUP($AP48,'3.参照データ'!$B$17:$AI$21,5,FALSE),HLOOKUP($AP48,'3.参照データ'!$B$17:$AI$21,4,FALSE))))</f>
        <v/>
      </c>
      <c r="AR48" s="71" t="str">
        <f t="shared" si="22"/>
        <v/>
      </c>
      <c r="AS48" s="30" t="str">
        <f>IF($AP48="","",($AR48-HLOOKUP($AP48,'3.参照データ'!$B$5:$AI$14,6,FALSE)))</f>
        <v/>
      </c>
      <c r="AT48" s="28" t="str">
        <f>IF($AP48="","",IF($AN48="",$AG48,IF(ROUNDUP($AS48/HLOOKUP($AP48,'3.参照データ'!$B$5:$AI$14,7,FALSE),0)&lt;=0,1,ROUNDUP($AS48/HLOOKUP($AP48,'3.参照データ'!$B$5:$AI$14,7,FALSE),0)+1)))</f>
        <v/>
      </c>
      <c r="AU48" s="28" t="str">
        <f t="shared" si="36"/>
        <v/>
      </c>
      <c r="AV48" s="105" t="str">
        <f>IF($AP48="","",($AU48-1)*HLOOKUP($AP48,'3.参照データ'!$B$5:$AI$14,7,FALSE))</f>
        <v/>
      </c>
      <c r="AW48" s="30" t="str">
        <f t="shared" si="37"/>
        <v/>
      </c>
      <c r="AX48" s="28" t="str">
        <f>IF($AP48="","",IF($AW48&lt;=0,0,ROUNDUP($AW48/HLOOKUP($AP48,'3.参照データ'!$B$5:$AI$14,9,FALSE),0)))</f>
        <v/>
      </c>
      <c r="AY48" s="28" t="str">
        <f t="shared" si="23"/>
        <v/>
      </c>
      <c r="AZ48" s="28" t="str">
        <f t="shared" si="24"/>
        <v/>
      </c>
      <c r="BA48" s="28" t="str">
        <f>IF($AP48="","",HLOOKUP($AP48,'3.参照データ'!$B$5:$AI$14,8,FALSE)+1)</f>
        <v/>
      </c>
      <c r="BB48" s="28" t="str">
        <f>IF($AP48="","",HLOOKUP($AP48,'3.参照データ'!$B$5:$AI$14,10,FALSE)+BA48)</f>
        <v/>
      </c>
      <c r="BC48" s="28" t="str">
        <f t="shared" si="25"/>
        <v/>
      </c>
      <c r="BD48" s="28" t="str">
        <f t="shared" si="26"/>
        <v/>
      </c>
      <c r="BE48" s="31" t="str">
        <f>IF($AP48="","",INDEX('2.職務給賃金表'!$B$6:$AI$57,MATCH($BD48,'2.職務給賃金表'!$B$6:$B$57,0),MATCH($BC48,'2.職務給賃金表'!$B$6:$AI$6,0)))</f>
        <v/>
      </c>
      <c r="BF48" s="32" t="str">
        <f t="shared" si="38"/>
        <v/>
      </c>
      <c r="BG48" s="474"/>
      <c r="BH48" s="474"/>
      <c r="BI48" s="474"/>
      <c r="BJ48" s="474"/>
      <c r="BK48" s="474"/>
      <c r="BL48" s="474"/>
      <c r="BM48" s="62" t="str">
        <f t="shared" si="27"/>
        <v/>
      </c>
      <c r="BN48" s="59" t="str">
        <f t="shared" si="39"/>
        <v/>
      </c>
      <c r="BO48" s="273" t="str">
        <f t="shared" si="40"/>
        <v/>
      </c>
    </row>
    <row r="49" spans="1:67" ht="11.25" customHeight="1" x14ac:dyDescent="0.15">
      <c r="A49" s="65" t="str">
        <f>IF(C49="","",COUNTA($C$10:C49))</f>
        <v/>
      </c>
      <c r="B49" s="470"/>
      <c r="C49" s="470"/>
      <c r="D49" s="471"/>
      <c r="E49" s="471" t="s">
        <v>71</v>
      </c>
      <c r="F49" s="471"/>
      <c r="G49" s="470"/>
      <c r="H49" s="472"/>
      <c r="I49" s="472"/>
      <c r="J49" s="56" t="str">
        <f t="shared" si="28"/>
        <v/>
      </c>
      <c r="K49" s="56" t="str">
        <f t="shared" si="29"/>
        <v/>
      </c>
      <c r="L49" s="56" t="str">
        <f t="shared" si="30"/>
        <v/>
      </c>
      <c r="M49" s="56" t="str">
        <f t="shared" si="31"/>
        <v/>
      </c>
      <c r="N49" s="473" t="s">
        <v>71</v>
      </c>
      <c r="O49" s="473"/>
      <c r="P49" s="59" t="str">
        <f t="shared" si="32"/>
        <v/>
      </c>
      <c r="Q49" s="474"/>
      <c r="R49" s="474"/>
      <c r="S49" s="474"/>
      <c r="T49" s="474"/>
      <c r="U49" s="474"/>
      <c r="V49" s="474"/>
      <c r="W49" s="62" t="str">
        <f t="shared" si="33"/>
        <v/>
      </c>
      <c r="X49" s="272" t="str">
        <f t="shared" si="34"/>
        <v/>
      </c>
      <c r="Y49" s="267" t="str">
        <f t="shared" si="10"/>
        <v/>
      </c>
      <c r="Z49" s="117" t="str">
        <f t="shared" si="11"/>
        <v/>
      </c>
      <c r="AA49" s="117" t="str">
        <f t="shared" si="12"/>
        <v/>
      </c>
      <c r="AB49" s="117" t="str">
        <f t="shared" si="13"/>
        <v/>
      </c>
      <c r="AC49" s="121" t="str">
        <f t="shared" si="14"/>
        <v/>
      </c>
      <c r="AD49" s="119" t="str">
        <f t="shared" si="15"/>
        <v/>
      </c>
      <c r="AE49" s="475"/>
      <c r="AF49" s="119" t="str">
        <f t="shared" si="16"/>
        <v/>
      </c>
      <c r="AG49" s="119" t="str">
        <f t="shared" si="17"/>
        <v/>
      </c>
      <c r="AH49" s="119" t="str">
        <f>IF($AC49="","",HLOOKUP($AC49,'3.参照データ'!$B$5:$AI$14,8,FALSE)+1)</f>
        <v/>
      </c>
      <c r="AI49" s="119" t="str">
        <f>IF($AC49="","",HLOOKUP($AC49,'3.参照データ'!$B$5:$AI$14,10,FALSE)+AH49)</f>
        <v/>
      </c>
      <c r="AJ49" s="171" t="str">
        <f>IF($AC49="","",INDEX('2.職務給賃金表'!$B$6:$AI$57,MATCH($AG49,'2.職務給賃金表'!$B$6:$B$57,0),MATCH($AC49,'2.職務給賃金表'!$B$6:$AI$6,0)))</f>
        <v/>
      </c>
      <c r="AK49" s="265" t="str">
        <f t="shared" si="18"/>
        <v/>
      </c>
      <c r="AL49" s="222" t="str">
        <f t="shared" si="19"/>
        <v/>
      </c>
      <c r="AM49" s="28" t="str">
        <f t="shared" si="20"/>
        <v/>
      </c>
      <c r="AN49" s="479"/>
      <c r="AO49" s="479"/>
      <c r="AP49" s="71" t="str">
        <f t="shared" si="35"/>
        <v/>
      </c>
      <c r="AQ49" s="71" t="str">
        <f>IF($AL49="","",IF($AM49=$AP49,"",IF(HLOOKUP($AP49,'3.参照データ'!$B$17:$AI$21,4,FALSE)="",HLOOKUP($AP49,'3.参照データ'!$B$17:$AI$21,5,FALSE),HLOOKUP($AP49,'3.参照データ'!$B$17:$AI$21,4,FALSE))))</f>
        <v/>
      </c>
      <c r="AR49" s="71" t="str">
        <f t="shared" si="22"/>
        <v/>
      </c>
      <c r="AS49" s="30" t="str">
        <f>IF($AP49="","",($AR49-HLOOKUP($AP49,'3.参照データ'!$B$5:$AI$14,6,FALSE)))</f>
        <v/>
      </c>
      <c r="AT49" s="28" t="str">
        <f>IF($AP49="","",IF($AN49="",$AG49,IF(ROUNDUP($AS49/HLOOKUP($AP49,'3.参照データ'!$B$5:$AI$14,7,FALSE),0)&lt;=0,1,ROUNDUP($AS49/HLOOKUP($AP49,'3.参照データ'!$B$5:$AI$14,7,FALSE),0)+1)))</f>
        <v/>
      </c>
      <c r="AU49" s="28" t="str">
        <f t="shared" si="36"/>
        <v/>
      </c>
      <c r="AV49" s="105" t="str">
        <f>IF($AP49="","",($AU49-1)*HLOOKUP($AP49,'3.参照データ'!$B$5:$AI$14,7,FALSE))</f>
        <v/>
      </c>
      <c r="AW49" s="30" t="str">
        <f t="shared" si="37"/>
        <v/>
      </c>
      <c r="AX49" s="28" t="str">
        <f>IF($AP49="","",IF($AW49&lt;=0,0,ROUNDUP($AW49/HLOOKUP($AP49,'3.参照データ'!$B$5:$AI$14,9,FALSE),0)))</f>
        <v/>
      </c>
      <c r="AY49" s="28" t="str">
        <f t="shared" si="23"/>
        <v/>
      </c>
      <c r="AZ49" s="28" t="str">
        <f t="shared" si="24"/>
        <v/>
      </c>
      <c r="BA49" s="28" t="str">
        <f>IF($AP49="","",HLOOKUP($AP49,'3.参照データ'!$B$5:$AI$14,8,FALSE)+1)</f>
        <v/>
      </c>
      <c r="BB49" s="28" t="str">
        <f>IF($AP49="","",HLOOKUP($AP49,'3.参照データ'!$B$5:$AI$14,10,FALSE)+BA49)</f>
        <v/>
      </c>
      <c r="BC49" s="28" t="str">
        <f t="shared" si="25"/>
        <v/>
      </c>
      <c r="BD49" s="28" t="str">
        <f t="shared" si="26"/>
        <v/>
      </c>
      <c r="BE49" s="31" t="str">
        <f>IF($AP49="","",INDEX('2.職務給賃金表'!$B$6:$AI$57,MATCH($BD49,'2.職務給賃金表'!$B$6:$B$57,0),MATCH($BC49,'2.職務給賃金表'!$B$6:$AI$6,0)))</f>
        <v/>
      </c>
      <c r="BF49" s="32" t="str">
        <f t="shared" si="38"/>
        <v/>
      </c>
      <c r="BG49" s="474"/>
      <c r="BH49" s="474"/>
      <c r="BI49" s="474"/>
      <c r="BJ49" s="474"/>
      <c r="BK49" s="474"/>
      <c r="BL49" s="474"/>
      <c r="BM49" s="62" t="str">
        <f t="shared" si="27"/>
        <v/>
      </c>
      <c r="BN49" s="59" t="str">
        <f t="shared" si="39"/>
        <v/>
      </c>
      <c r="BO49" s="273" t="str">
        <f t="shared" si="40"/>
        <v/>
      </c>
    </row>
    <row r="50" spans="1:67" ht="11.25" customHeight="1" x14ac:dyDescent="0.15">
      <c r="A50" s="65" t="str">
        <f>IF(C50="","",COUNTA($C$10:C50))</f>
        <v/>
      </c>
      <c r="B50" s="470"/>
      <c r="C50" s="470"/>
      <c r="D50" s="471"/>
      <c r="E50" s="471" t="s">
        <v>71</v>
      </c>
      <c r="F50" s="471"/>
      <c r="G50" s="470"/>
      <c r="H50" s="472"/>
      <c r="I50" s="472"/>
      <c r="J50" s="56" t="str">
        <f t="shared" si="28"/>
        <v/>
      </c>
      <c r="K50" s="56" t="str">
        <f t="shared" si="29"/>
        <v/>
      </c>
      <c r="L50" s="56" t="str">
        <f t="shared" si="30"/>
        <v/>
      </c>
      <c r="M50" s="56" t="str">
        <f t="shared" si="31"/>
        <v/>
      </c>
      <c r="N50" s="473" t="s">
        <v>71</v>
      </c>
      <c r="O50" s="473"/>
      <c r="P50" s="59" t="str">
        <f t="shared" si="32"/>
        <v/>
      </c>
      <c r="Q50" s="474"/>
      <c r="R50" s="474"/>
      <c r="S50" s="474"/>
      <c r="T50" s="474"/>
      <c r="U50" s="474"/>
      <c r="V50" s="474"/>
      <c r="W50" s="62" t="str">
        <f t="shared" si="33"/>
        <v/>
      </c>
      <c r="X50" s="272" t="str">
        <f t="shared" si="34"/>
        <v/>
      </c>
      <c r="Y50" s="267" t="str">
        <f t="shared" si="10"/>
        <v/>
      </c>
      <c r="Z50" s="117" t="str">
        <f t="shared" si="11"/>
        <v/>
      </c>
      <c r="AA50" s="117" t="str">
        <f t="shared" si="12"/>
        <v/>
      </c>
      <c r="AB50" s="117" t="str">
        <f t="shared" si="13"/>
        <v/>
      </c>
      <c r="AC50" s="121" t="str">
        <f t="shared" si="14"/>
        <v/>
      </c>
      <c r="AD50" s="119" t="str">
        <f t="shared" si="15"/>
        <v/>
      </c>
      <c r="AE50" s="475"/>
      <c r="AF50" s="119" t="str">
        <f t="shared" si="16"/>
        <v/>
      </c>
      <c r="AG50" s="119" t="str">
        <f t="shared" si="17"/>
        <v/>
      </c>
      <c r="AH50" s="119" t="str">
        <f>IF($AC50="","",HLOOKUP($AC50,'3.参照データ'!$B$5:$AI$14,8,FALSE)+1)</f>
        <v/>
      </c>
      <c r="AI50" s="119" t="str">
        <f>IF($AC50="","",HLOOKUP($AC50,'3.参照データ'!$B$5:$AI$14,10,FALSE)+AH50)</f>
        <v/>
      </c>
      <c r="AJ50" s="171" t="str">
        <f>IF($AC50="","",INDEX('2.職務給賃金表'!$B$6:$AI$57,MATCH($AG50,'2.職務給賃金表'!$B$6:$B$57,0),MATCH($AC50,'2.職務給賃金表'!$B$6:$AI$6,0)))</f>
        <v/>
      </c>
      <c r="AK50" s="265" t="str">
        <f t="shared" si="18"/>
        <v/>
      </c>
      <c r="AL50" s="222" t="str">
        <f t="shared" si="19"/>
        <v/>
      </c>
      <c r="AM50" s="28" t="str">
        <f t="shared" si="20"/>
        <v/>
      </c>
      <c r="AN50" s="479"/>
      <c r="AO50" s="479"/>
      <c r="AP50" s="71" t="str">
        <f t="shared" si="35"/>
        <v/>
      </c>
      <c r="AQ50" s="71" t="str">
        <f>IF($AL50="","",IF($AM50=$AP50,"",IF(HLOOKUP($AP50,'3.参照データ'!$B$17:$AI$21,4,FALSE)="",HLOOKUP($AP50,'3.参照データ'!$B$17:$AI$21,5,FALSE),HLOOKUP($AP50,'3.参照データ'!$B$17:$AI$21,4,FALSE))))</f>
        <v/>
      </c>
      <c r="AR50" s="71" t="str">
        <f t="shared" si="22"/>
        <v/>
      </c>
      <c r="AS50" s="30" t="str">
        <f>IF($AP50="","",($AR50-HLOOKUP($AP50,'3.参照データ'!$B$5:$AI$14,6,FALSE)))</f>
        <v/>
      </c>
      <c r="AT50" s="28" t="str">
        <f>IF($AP50="","",IF($AN50="",$AG50,IF(ROUNDUP($AS50/HLOOKUP($AP50,'3.参照データ'!$B$5:$AI$14,7,FALSE),0)&lt;=0,1,ROUNDUP($AS50/HLOOKUP($AP50,'3.参照データ'!$B$5:$AI$14,7,FALSE),0)+1)))</f>
        <v/>
      </c>
      <c r="AU50" s="28" t="str">
        <f t="shared" si="36"/>
        <v/>
      </c>
      <c r="AV50" s="105" t="str">
        <f>IF($AP50="","",($AU50-1)*HLOOKUP($AP50,'3.参照データ'!$B$5:$AI$14,7,FALSE))</f>
        <v/>
      </c>
      <c r="AW50" s="30" t="str">
        <f t="shared" si="37"/>
        <v/>
      </c>
      <c r="AX50" s="28" t="str">
        <f>IF($AP50="","",IF($AW50&lt;=0,0,ROUNDUP($AW50/HLOOKUP($AP50,'3.参照データ'!$B$5:$AI$14,9,FALSE),0)))</f>
        <v/>
      </c>
      <c r="AY50" s="28" t="str">
        <f t="shared" si="23"/>
        <v/>
      </c>
      <c r="AZ50" s="28" t="str">
        <f t="shared" si="24"/>
        <v/>
      </c>
      <c r="BA50" s="28" t="str">
        <f>IF($AP50="","",HLOOKUP($AP50,'3.参照データ'!$B$5:$AI$14,8,FALSE)+1)</f>
        <v/>
      </c>
      <c r="BB50" s="28" t="str">
        <f>IF($AP50="","",HLOOKUP($AP50,'3.参照データ'!$B$5:$AI$14,10,FALSE)+BA50)</f>
        <v/>
      </c>
      <c r="BC50" s="28" t="str">
        <f t="shared" si="25"/>
        <v/>
      </c>
      <c r="BD50" s="28" t="str">
        <f t="shared" si="26"/>
        <v/>
      </c>
      <c r="BE50" s="31" t="str">
        <f>IF($AP50="","",INDEX('2.職務給賃金表'!$B$6:$AI$57,MATCH($BD50,'2.職務給賃金表'!$B$6:$B$57,0),MATCH($BC50,'2.職務給賃金表'!$B$6:$AI$6,0)))</f>
        <v/>
      </c>
      <c r="BF50" s="32" t="str">
        <f t="shared" si="38"/>
        <v/>
      </c>
      <c r="BG50" s="474"/>
      <c r="BH50" s="474"/>
      <c r="BI50" s="474"/>
      <c r="BJ50" s="474"/>
      <c r="BK50" s="474"/>
      <c r="BL50" s="474"/>
      <c r="BM50" s="62" t="str">
        <f t="shared" si="27"/>
        <v/>
      </c>
      <c r="BN50" s="59" t="str">
        <f t="shared" si="39"/>
        <v/>
      </c>
      <c r="BO50" s="273" t="str">
        <f t="shared" si="40"/>
        <v/>
      </c>
    </row>
    <row r="51" spans="1:67" ht="11.25" customHeight="1" x14ac:dyDescent="0.15">
      <c r="A51" s="65" t="str">
        <f>IF(C51="","",COUNTA($C$10:C51))</f>
        <v/>
      </c>
      <c r="B51" s="470"/>
      <c r="C51" s="470"/>
      <c r="D51" s="471"/>
      <c r="E51" s="471" t="s">
        <v>71</v>
      </c>
      <c r="F51" s="471"/>
      <c r="G51" s="470"/>
      <c r="H51" s="472"/>
      <c r="I51" s="472"/>
      <c r="J51" s="56" t="str">
        <f t="shared" si="28"/>
        <v/>
      </c>
      <c r="K51" s="56" t="str">
        <f t="shared" si="29"/>
        <v/>
      </c>
      <c r="L51" s="56" t="str">
        <f t="shared" si="30"/>
        <v/>
      </c>
      <c r="M51" s="56" t="str">
        <f t="shared" si="31"/>
        <v/>
      </c>
      <c r="N51" s="473" t="s">
        <v>71</v>
      </c>
      <c r="O51" s="473"/>
      <c r="P51" s="59" t="str">
        <f t="shared" si="32"/>
        <v/>
      </c>
      <c r="Q51" s="474"/>
      <c r="R51" s="474"/>
      <c r="S51" s="474"/>
      <c r="T51" s="474"/>
      <c r="U51" s="474"/>
      <c r="V51" s="474"/>
      <c r="W51" s="62" t="str">
        <f t="shared" si="33"/>
        <v/>
      </c>
      <c r="X51" s="272" t="str">
        <f t="shared" si="34"/>
        <v/>
      </c>
      <c r="Y51" s="267" t="str">
        <f t="shared" si="10"/>
        <v/>
      </c>
      <c r="Z51" s="117" t="str">
        <f t="shared" si="11"/>
        <v/>
      </c>
      <c r="AA51" s="117" t="str">
        <f t="shared" si="12"/>
        <v/>
      </c>
      <c r="AB51" s="117" t="str">
        <f t="shared" si="13"/>
        <v/>
      </c>
      <c r="AC51" s="121" t="str">
        <f t="shared" si="14"/>
        <v/>
      </c>
      <c r="AD51" s="119" t="str">
        <f t="shared" si="15"/>
        <v/>
      </c>
      <c r="AE51" s="475"/>
      <c r="AF51" s="119" t="str">
        <f t="shared" si="16"/>
        <v/>
      </c>
      <c r="AG51" s="119" t="str">
        <f t="shared" si="17"/>
        <v/>
      </c>
      <c r="AH51" s="119" t="str">
        <f>IF($AC51="","",HLOOKUP($AC51,'3.参照データ'!$B$5:$AI$14,8,FALSE)+1)</f>
        <v/>
      </c>
      <c r="AI51" s="119" t="str">
        <f>IF($AC51="","",HLOOKUP($AC51,'3.参照データ'!$B$5:$AI$14,10,FALSE)+AH51)</f>
        <v/>
      </c>
      <c r="AJ51" s="171" t="str">
        <f>IF($AC51="","",INDEX('2.職務給賃金表'!$B$6:$AI$57,MATCH($AG51,'2.職務給賃金表'!$B$6:$B$57,0),MATCH($AC51,'2.職務給賃金表'!$B$6:$AI$6,0)))</f>
        <v/>
      </c>
      <c r="AK51" s="265" t="str">
        <f t="shared" si="18"/>
        <v/>
      </c>
      <c r="AL51" s="222" t="str">
        <f t="shared" si="19"/>
        <v/>
      </c>
      <c r="AM51" s="28" t="str">
        <f t="shared" si="20"/>
        <v/>
      </c>
      <c r="AN51" s="479"/>
      <c r="AO51" s="479"/>
      <c r="AP51" s="71" t="str">
        <f t="shared" si="35"/>
        <v/>
      </c>
      <c r="AQ51" s="71" t="str">
        <f>IF($AL51="","",IF($AM51=$AP51,"",IF(HLOOKUP($AP51,'3.参照データ'!$B$17:$AI$21,4,FALSE)="",HLOOKUP($AP51,'3.参照データ'!$B$17:$AI$21,5,FALSE),HLOOKUP($AP51,'3.参照データ'!$B$17:$AI$21,4,FALSE))))</f>
        <v/>
      </c>
      <c r="AR51" s="71" t="str">
        <f t="shared" si="22"/>
        <v/>
      </c>
      <c r="AS51" s="30" t="str">
        <f>IF($AP51="","",($AR51-HLOOKUP($AP51,'3.参照データ'!$B$5:$AI$14,6,FALSE)))</f>
        <v/>
      </c>
      <c r="AT51" s="28" t="str">
        <f>IF($AP51="","",IF($AN51="",$AG51,IF(ROUNDUP($AS51/HLOOKUP($AP51,'3.参照データ'!$B$5:$AI$14,7,FALSE),0)&lt;=0,1,ROUNDUP($AS51/HLOOKUP($AP51,'3.参照データ'!$B$5:$AI$14,7,FALSE),0)+1)))</f>
        <v/>
      </c>
      <c r="AU51" s="28" t="str">
        <f t="shared" si="36"/>
        <v/>
      </c>
      <c r="AV51" s="105" t="str">
        <f>IF($AP51="","",($AU51-1)*HLOOKUP($AP51,'3.参照データ'!$B$5:$AI$14,7,FALSE))</f>
        <v/>
      </c>
      <c r="AW51" s="30" t="str">
        <f t="shared" si="37"/>
        <v/>
      </c>
      <c r="AX51" s="28" t="str">
        <f>IF($AP51="","",IF($AW51&lt;=0,0,ROUNDUP($AW51/HLOOKUP($AP51,'3.参照データ'!$B$5:$AI$14,9,FALSE),0)))</f>
        <v/>
      </c>
      <c r="AY51" s="28" t="str">
        <f t="shared" si="23"/>
        <v/>
      </c>
      <c r="AZ51" s="28" t="str">
        <f t="shared" si="24"/>
        <v/>
      </c>
      <c r="BA51" s="28" t="str">
        <f>IF($AP51="","",HLOOKUP($AP51,'3.参照データ'!$B$5:$AI$14,8,FALSE)+1)</f>
        <v/>
      </c>
      <c r="BB51" s="28" t="str">
        <f>IF($AP51="","",HLOOKUP($AP51,'3.参照データ'!$B$5:$AI$14,10,FALSE)+BA51)</f>
        <v/>
      </c>
      <c r="BC51" s="28" t="str">
        <f t="shared" si="25"/>
        <v/>
      </c>
      <c r="BD51" s="28" t="str">
        <f t="shared" si="26"/>
        <v/>
      </c>
      <c r="BE51" s="31" t="str">
        <f>IF($AP51="","",INDEX('2.職務給賃金表'!$B$6:$AI$57,MATCH($BD51,'2.職務給賃金表'!$B$6:$B$57,0),MATCH($BC51,'2.職務給賃金表'!$B$6:$AI$6,0)))</f>
        <v/>
      </c>
      <c r="BF51" s="32" t="str">
        <f t="shared" si="38"/>
        <v/>
      </c>
      <c r="BG51" s="474"/>
      <c r="BH51" s="474"/>
      <c r="BI51" s="474"/>
      <c r="BJ51" s="474"/>
      <c r="BK51" s="474"/>
      <c r="BL51" s="474"/>
      <c r="BM51" s="62" t="str">
        <f t="shared" si="27"/>
        <v/>
      </c>
      <c r="BN51" s="59" t="str">
        <f t="shared" si="39"/>
        <v/>
      </c>
      <c r="BO51" s="273" t="str">
        <f t="shared" si="40"/>
        <v/>
      </c>
    </row>
    <row r="52" spans="1:67" ht="11.25" customHeight="1" x14ac:dyDescent="0.15">
      <c r="A52" s="65" t="str">
        <f>IF(C52="","",COUNTA($C$10:C52))</f>
        <v/>
      </c>
      <c r="B52" s="470"/>
      <c r="C52" s="470"/>
      <c r="D52" s="471"/>
      <c r="E52" s="471" t="s">
        <v>71</v>
      </c>
      <c r="F52" s="471"/>
      <c r="G52" s="470"/>
      <c r="H52" s="472"/>
      <c r="I52" s="472"/>
      <c r="J52" s="56" t="str">
        <f t="shared" si="28"/>
        <v/>
      </c>
      <c r="K52" s="56" t="str">
        <f t="shared" si="29"/>
        <v/>
      </c>
      <c r="L52" s="56" t="str">
        <f t="shared" si="30"/>
        <v/>
      </c>
      <c r="M52" s="56" t="str">
        <f t="shared" si="31"/>
        <v/>
      </c>
      <c r="N52" s="473" t="s">
        <v>71</v>
      </c>
      <c r="O52" s="473"/>
      <c r="P52" s="59" t="str">
        <f t="shared" si="32"/>
        <v/>
      </c>
      <c r="Q52" s="474"/>
      <c r="R52" s="474"/>
      <c r="S52" s="474"/>
      <c r="T52" s="474"/>
      <c r="U52" s="474"/>
      <c r="V52" s="474"/>
      <c r="W52" s="62" t="str">
        <f t="shared" si="33"/>
        <v/>
      </c>
      <c r="X52" s="272" t="str">
        <f t="shared" si="34"/>
        <v/>
      </c>
      <c r="Y52" s="267" t="str">
        <f t="shared" si="10"/>
        <v/>
      </c>
      <c r="Z52" s="117" t="str">
        <f t="shared" si="11"/>
        <v/>
      </c>
      <c r="AA52" s="117" t="str">
        <f t="shared" si="12"/>
        <v/>
      </c>
      <c r="AB52" s="117" t="str">
        <f t="shared" si="13"/>
        <v/>
      </c>
      <c r="AC52" s="121" t="str">
        <f t="shared" si="14"/>
        <v/>
      </c>
      <c r="AD52" s="119" t="str">
        <f t="shared" si="15"/>
        <v/>
      </c>
      <c r="AE52" s="475"/>
      <c r="AF52" s="119" t="str">
        <f t="shared" si="16"/>
        <v/>
      </c>
      <c r="AG52" s="119" t="str">
        <f t="shared" si="17"/>
        <v/>
      </c>
      <c r="AH52" s="119" t="str">
        <f>IF($AC52="","",HLOOKUP($AC52,'3.参照データ'!$B$5:$AI$14,8,FALSE)+1)</f>
        <v/>
      </c>
      <c r="AI52" s="119" t="str">
        <f>IF($AC52="","",HLOOKUP($AC52,'3.参照データ'!$B$5:$AI$14,10,FALSE)+AH52)</f>
        <v/>
      </c>
      <c r="AJ52" s="171" t="str">
        <f>IF($AC52="","",INDEX('2.職務給賃金表'!$B$6:$AI$57,MATCH($AG52,'2.職務給賃金表'!$B$6:$B$57,0),MATCH($AC52,'2.職務給賃金表'!$B$6:$AI$6,0)))</f>
        <v/>
      </c>
      <c r="AK52" s="265" t="str">
        <f t="shared" si="18"/>
        <v/>
      </c>
      <c r="AL52" s="222" t="str">
        <f t="shared" si="19"/>
        <v/>
      </c>
      <c r="AM52" s="28" t="str">
        <f t="shared" si="20"/>
        <v/>
      </c>
      <c r="AN52" s="479"/>
      <c r="AO52" s="479"/>
      <c r="AP52" s="71" t="str">
        <f t="shared" si="35"/>
        <v/>
      </c>
      <c r="AQ52" s="71" t="str">
        <f>IF($AL52="","",IF($AM52=$AP52,"",IF(HLOOKUP($AP52,'3.参照データ'!$B$17:$AI$21,4,FALSE)="",HLOOKUP($AP52,'3.参照データ'!$B$17:$AI$21,5,FALSE),HLOOKUP($AP52,'3.参照データ'!$B$17:$AI$21,4,FALSE))))</f>
        <v/>
      </c>
      <c r="AR52" s="71" t="str">
        <f t="shared" si="22"/>
        <v/>
      </c>
      <c r="AS52" s="30" t="str">
        <f>IF($AP52="","",($AR52-HLOOKUP($AP52,'3.参照データ'!$B$5:$AI$14,6,FALSE)))</f>
        <v/>
      </c>
      <c r="AT52" s="28" t="str">
        <f>IF($AP52="","",IF($AN52="",$AG52,IF(ROUNDUP($AS52/HLOOKUP($AP52,'3.参照データ'!$B$5:$AI$14,7,FALSE),0)&lt;=0,1,ROUNDUP($AS52/HLOOKUP($AP52,'3.参照データ'!$B$5:$AI$14,7,FALSE),0)+1)))</f>
        <v/>
      </c>
      <c r="AU52" s="28" t="str">
        <f t="shared" si="36"/>
        <v/>
      </c>
      <c r="AV52" s="105" t="str">
        <f>IF($AP52="","",($AU52-1)*HLOOKUP($AP52,'3.参照データ'!$B$5:$AI$14,7,FALSE))</f>
        <v/>
      </c>
      <c r="AW52" s="30" t="str">
        <f t="shared" si="37"/>
        <v/>
      </c>
      <c r="AX52" s="28" t="str">
        <f>IF($AP52="","",IF($AW52&lt;=0,0,ROUNDUP($AW52/HLOOKUP($AP52,'3.参照データ'!$B$5:$AI$14,9,FALSE),0)))</f>
        <v/>
      </c>
      <c r="AY52" s="28" t="str">
        <f t="shared" si="23"/>
        <v/>
      </c>
      <c r="AZ52" s="28" t="str">
        <f t="shared" si="24"/>
        <v/>
      </c>
      <c r="BA52" s="28" t="str">
        <f>IF($AP52="","",HLOOKUP($AP52,'3.参照データ'!$B$5:$AI$14,8,FALSE)+1)</f>
        <v/>
      </c>
      <c r="BB52" s="28" t="str">
        <f>IF($AP52="","",HLOOKUP($AP52,'3.参照データ'!$B$5:$AI$14,10,FALSE)+BA52)</f>
        <v/>
      </c>
      <c r="BC52" s="28" t="str">
        <f t="shared" si="25"/>
        <v/>
      </c>
      <c r="BD52" s="28" t="str">
        <f t="shared" si="26"/>
        <v/>
      </c>
      <c r="BE52" s="31" t="str">
        <f>IF($AP52="","",INDEX('2.職務給賃金表'!$B$6:$AI$57,MATCH($BD52,'2.職務給賃金表'!$B$6:$B$57,0),MATCH($BC52,'2.職務給賃金表'!$B$6:$AI$6,0)))</f>
        <v/>
      </c>
      <c r="BF52" s="32" t="str">
        <f t="shared" si="38"/>
        <v/>
      </c>
      <c r="BG52" s="474"/>
      <c r="BH52" s="474"/>
      <c r="BI52" s="474"/>
      <c r="BJ52" s="474"/>
      <c r="BK52" s="474"/>
      <c r="BL52" s="474"/>
      <c r="BM52" s="62" t="str">
        <f t="shared" si="27"/>
        <v/>
      </c>
      <c r="BN52" s="59" t="str">
        <f t="shared" si="39"/>
        <v/>
      </c>
      <c r="BO52" s="273" t="str">
        <f t="shared" si="40"/>
        <v/>
      </c>
    </row>
    <row r="53" spans="1:67" ht="11.25" customHeight="1" x14ac:dyDescent="0.15">
      <c r="A53" s="65" t="str">
        <f>IF(C53="","",COUNTA($C$10:C53))</f>
        <v/>
      </c>
      <c r="B53" s="470"/>
      <c r="C53" s="470"/>
      <c r="D53" s="471"/>
      <c r="E53" s="471" t="s">
        <v>71</v>
      </c>
      <c r="F53" s="471"/>
      <c r="G53" s="470"/>
      <c r="H53" s="472"/>
      <c r="I53" s="472"/>
      <c r="J53" s="56" t="str">
        <f t="shared" si="28"/>
        <v/>
      </c>
      <c r="K53" s="56" t="str">
        <f t="shared" si="29"/>
        <v/>
      </c>
      <c r="L53" s="56" t="str">
        <f t="shared" si="30"/>
        <v/>
      </c>
      <c r="M53" s="56" t="str">
        <f t="shared" si="31"/>
        <v/>
      </c>
      <c r="N53" s="473" t="s">
        <v>71</v>
      </c>
      <c r="O53" s="473"/>
      <c r="P53" s="59" t="str">
        <f t="shared" si="32"/>
        <v/>
      </c>
      <c r="Q53" s="474"/>
      <c r="R53" s="474"/>
      <c r="S53" s="474"/>
      <c r="T53" s="474"/>
      <c r="U53" s="474"/>
      <c r="V53" s="474"/>
      <c r="W53" s="62" t="str">
        <f t="shared" si="33"/>
        <v/>
      </c>
      <c r="X53" s="272" t="str">
        <f t="shared" si="34"/>
        <v/>
      </c>
      <c r="Y53" s="267" t="str">
        <f t="shared" si="10"/>
        <v/>
      </c>
      <c r="Z53" s="117" t="str">
        <f t="shared" si="11"/>
        <v/>
      </c>
      <c r="AA53" s="117" t="str">
        <f t="shared" si="12"/>
        <v/>
      </c>
      <c r="AB53" s="117" t="str">
        <f t="shared" si="13"/>
        <v/>
      </c>
      <c r="AC53" s="121" t="str">
        <f t="shared" si="14"/>
        <v/>
      </c>
      <c r="AD53" s="119" t="str">
        <f t="shared" si="15"/>
        <v/>
      </c>
      <c r="AE53" s="475"/>
      <c r="AF53" s="119" t="str">
        <f t="shared" si="16"/>
        <v/>
      </c>
      <c r="AG53" s="119" t="str">
        <f t="shared" si="17"/>
        <v/>
      </c>
      <c r="AH53" s="119" t="str">
        <f>IF($AC53="","",HLOOKUP($AC53,'3.参照データ'!$B$5:$AI$14,8,FALSE)+1)</f>
        <v/>
      </c>
      <c r="AI53" s="119" t="str">
        <f>IF($AC53="","",HLOOKUP($AC53,'3.参照データ'!$B$5:$AI$14,10,FALSE)+AH53)</f>
        <v/>
      </c>
      <c r="AJ53" s="171" t="str">
        <f>IF($AC53="","",INDEX('2.職務給賃金表'!$B$6:$AI$57,MATCH($AG53,'2.職務給賃金表'!$B$6:$B$57,0),MATCH($AC53,'2.職務給賃金表'!$B$6:$AI$6,0)))</f>
        <v/>
      </c>
      <c r="AK53" s="265" t="str">
        <f t="shared" si="18"/>
        <v/>
      </c>
      <c r="AL53" s="222" t="str">
        <f t="shared" si="19"/>
        <v/>
      </c>
      <c r="AM53" s="28" t="str">
        <f t="shared" si="20"/>
        <v/>
      </c>
      <c r="AN53" s="479"/>
      <c r="AO53" s="479"/>
      <c r="AP53" s="71" t="str">
        <f t="shared" si="35"/>
        <v/>
      </c>
      <c r="AQ53" s="71" t="str">
        <f>IF($AL53="","",IF($AM53=$AP53,"",IF(HLOOKUP($AP53,'3.参照データ'!$B$17:$AI$21,4,FALSE)="",HLOOKUP($AP53,'3.参照データ'!$B$17:$AI$21,5,FALSE),HLOOKUP($AP53,'3.参照データ'!$B$17:$AI$21,4,FALSE))))</f>
        <v/>
      </c>
      <c r="AR53" s="71" t="str">
        <f t="shared" si="22"/>
        <v/>
      </c>
      <c r="AS53" s="30" t="str">
        <f>IF($AP53="","",($AR53-HLOOKUP($AP53,'3.参照データ'!$B$5:$AI$14,6,FALSE)))</f>
        <v/>
      </c>
      <c r="AT53" s="28" t="str">
        <f>IF($AP53="","",IF($AN53="",$AG53,IF(ROUNDUP($AS53/HLOOKUP($AP53,'3.参照データ'!$B$5:$AI$14,7,FALSE),0)&lt;=0,1,ROUNDUP($AS53/HLOOKUP($AP53,'3.参照データ'!$B$5:$AI$14,7,FALSE),0)+1)))</f>
        <v/>
      </c>
      <c r="AU53" s="28" t="str">
        <f t="shared" si="36"/>
        <v/>
      </c>
      <c r="AV53" s="105" t="str">
        <f>IF($AP53="","",($AU53-1)*HLOOKUP($AP53,'3.参照データ'!$B$5:$AI$14,7,FALSE))</f>
        <v/>
      </c>
      <c r="AW53" s="30" t="str">
        <f t="shared" si="37"/>
        <v/>
      </c>
      <c r="AX53" s="28" t="str">
        <f>IF($AP53="","",IF($AW53&lt;=0,0,ROUNDUP($AW53/HLOOKUP($AP53,'3.参照データ'!$B$5:$AI$14,9,FALSE),0)))</f>
        <v/>
      </c>
      <c r="AY53" s="28" t="str">
        <f t="shared" si="23"/>
        <v/>
      </c>
      <c r="AZ53" s="28" t="str">
        <f t="shared" si="24"/>
        <v/>
      </c>
      <c r="BA53" s="28" t="str">
        <f>IF($AP53="","",HLOOKUP($AP53,'3.参照データ'!$B$5:$AI$14,8,FALSE)+1)</f>
        <v/>
      </c>
      <c r="BB53" s="28" t="str">
        <f>IF($AP53="","",HLOOKUP($AP53,'3.参照データ'!$B$5:$AI$14,10,FALSE)+BA53)</f>
        <v/>
      </c>
      <c r="BC53" s="28" t="str">
        <f t="shared" si="25"/>
        <v/>
      </c>
      <c r="BD53" s="28" t="str">
        <f t="shared" si="26"/>
        <v/>
      </c>
      <c r="BE53" s="31" t="str">
        <f>IF($AP53="","",INDEX('2.職務給賃金表'!$B$6:$AI$57,MATCH($BD53,'2.職務給賃金表'!$B$6:$B$57,0),MATCH($BC53,'2.職務給賃金表'!$B$6:$AI$6,0)))</f>
        <v/>
      </c>
      <c r="BF53" s="32" t="str">
        <f t="shared" si="38"/>
        <v/>
      </c>
      <c r="BG53" s="474"/>
      <c r="BH53" s="474"/>
      <c r="BI53" s="474"/>
      <c r="BJ53" s="474"/>
      <c r="BK53" s="474"/>
      <c r="BL53" s="474"/>
      <c r="BM53" s="62" t="str">
        <f t="shared" si="27"/>
        <v/>
      </c>
      <c r="BN53" s="59" t="str">
        <f t="shared" si="39"/>
        <v/>
      </c>
      <c r="BO53" s="273" t="str">
        <f t="shared" si="40"/>
        <v/>
      </c>
    </row>
    <row r="54" spans="1:67" ht="11.25" customHeight="1" x14ac:dyDescent="0.15">
      <c r="A54" s="65" t="str">
        <f>IF(C54="","",COUNTA($C$10:C54))</f>
        <v/>
      </c>
      <c r="B54" s="470"/>
      <c r="C54" s="470"/>
      <c r="D54" s="471"/>
      <c r="E54" s="471" t="s">
        <v>71</v>
      </c>
      <c r="F54" s="471"/>
      <c r="G54" s="470"/>
      <c r="H54" s="472"/>
      <c r="I54" s="472"/>
      <c r="J54" s="56" t="str">
        <f t="shared" si="28"/>
        <v/>
      </c>
      <c r="K54" s="56" t="str">
        <f t="shared" si="29"/>
        <v/>
      </c>
      <c r="L54" s="56" t="str">
        <f t="shared" si="30"/>
        <v/>
      </c>
      <c r="M54" s="56" t="str">
        <f t="shared" si="31"/>
        <v/>
      </c>
      <c r="N54" s="473" t="s">
        <v>71</v>
      </c>
      <c r="O54" s="473"/>
      <c r="P54" s="59" t="str">
        <f t="shared" si="32"/>
        <v/>
      </c>
      <c r="Q54" s="474"/>
      <c r="R54" s="474"/>
      <c r="S54" s="474"/>
      <c r="T54" s="474"/>
      <c r="U54" s="474"/>
      <c r="V54" s="474"/>
      <c r="W54" s="62" t="str">
        <f t="shared" si="33"/>
        <v/>
      </c>
      <c r="X54" s="272" t="str">
        <f t="shared" si="34"/>
        <v/>
      </c>
      <c r="Y54" s="267" t="str">
        <f t="shared" si="10"/>
        <v/>
      </c>
      <c r="Z54" s="117" t="str">
        <f t="shared" si="11"/>
        <v/>
      </c>
      <c r="AA54" s="117" t="str">
        <f t="shared" si="12"/>
        <v/>
      </c>
      <c r="AB54" s="117" t="str">
        <f t="shared" si="13"/>
        <v/>
      </c>
      <c r="AC54" s="121" t="str">
        <f t="shared" si="14"/>
        <v/>
      </c>
      <c r="AD54" s="119" t="str">
        <f t="shared" si="15"/>
        <v/>
      </c>
      <c r="AE54" s="475"/>
      <c r="AF54" s="119" t="str">
        <f t="shared" si="16"/>
        <v/>
      </c>
      <c r="AG54" s="119" t="str">
        <f t="shared" si="17"/>
        <v/>
      </c>
      <c r="AH54" s="119" t="str">
        <f>IF($AC54="","",HLOOKUP($AC54,'3.参照データ'!$B$5:$AI$14,8,FALSE)+1)</f>
        <v/>
      </c>
      <c r="AI54" s="119" t="str">
        <f>IF($AC54="","",HLOOKUP($AC54,'3.参照データ'!$B$5:$AI$14,10,FALSE)+AH54)</f>
        <v/>
      </c>
      <c r="AJ54" s="171" t="str">
        <f>IF($AC54="","",INDEX('2.職務給賃金表'!$B$6:$AI$57,MATCH($AG54,'2.職務給賃金表'!$B$6:$B$57,0),MATCH($AC54,'2.職務給賃金表'!$B$6:$AI$6,0)))</f>
        <v/>
      </c>
      <c r="AK54" s="265" t="str">
        <f t="shared" si="18"/>
        <v/>
      </c>
      <c r="AL54" s="222" t="str">
        <f t="shared" si="19"/>
        <v/>
      </c>
      <c r="AM54" s="28" t="str">
        <f t="shared" si="20"/>
        <v/>
      </c>
      <c r="AN54" s="479"/>
      <c r="AO54" s="479"/>
      <c r="AP54" s="71" t="str">
        <f t="shared" si="35"/>
        <v/>
      </c>
      <c r="AQ54" s="71" t="str">
        <f>IF($AL54="","",IF($AM54=$AP54,"",IF(HLOOKUP($AP54,'3.参照データ'!$B$17:$AI$21,4,FALSE)="",HLOOKUP($AP54,'3.参照データ'!$B$17:$AI$21,5,FALSE),HLOOKUP($AP54,'3.参照データ'!$B$17:$AI$21,4,FALSE))))</f>
        <v/>
      </c>
      <c r="AR54" s="71" t="str">
        <f t="shared" si="22"/>
        <v/>
      </c>
      <c r="AS54" s="30" t="str">
        <f>IF($AP54="","",($AR54-HLOOKUP($AP54,'3.参照データ'!$B$5:$AI$14,6,FALSE)))</f>
        <v/>
      </c>
      <c r="AT54" s="28" t="str">
        <f>IF($AP54="","",IF($AN54="",$AG54,IF(ROUNDUP($AS54/HLOOKUP($AP54,'3.参照データ'!$B$5:$AI$14,7,FALSE),0)&lt;=0,1,ROUNDUP($AS54/HLOOKUP($AP54,'3.参照データ'!$B$5:$AI$14,7,FALSE),0)+1)))</f>
        <v/>
      </c>
      <c r="AU54" s="28" t="str">
        <f t="shared" si="36"/>
        <v/>
      </c>
      <c r="AV54" s="105" t="str">
        <f>IF($AP54="","",($AU54-1)*HLOOKUP($AP54,'3.参照データ'!$B$5:$AI$14,7,FALSE))</f>
        <v/>
      </c>
      <c r="AW54" s="30" t="str">
        <f t="shared" si="37"/>
        <v/>
      </c>
      <c r="AX54" s="28" t="str">
        <f>IF($AP54="","",IF($AW54&lt;=0,0,ROUNDUP($AW54/HLOOKUP($AP54,'3.参照データ'!$B$5:$AI$14,9,FALSE),0)))</f>
        <v/>
      </c>
      <c r="AY54" s="28" t="str">
        <f t="shared" si="23"/>
        <v/>
      </c>
      <c r="AZ54" s="28" t="str">
        <f t="shared" si="24"/>
        <v/>
      </c>
      <c r="BA54" s="28" t="str">
        <f>IF($AP54="","",HLOOKUP($AP54,'3.参照データ'!$B$5:$AI$14,8,FALSE)+1)</f>
        <v/>
      </c>
      <c r="BB54" s="28" t="str">
        <f>IF($AP54="","",HLOOKUP($AP54,'3.参照データ'!$B$5:$AI$14,10,FALSE)+BA54)</f>
        <v/>
      </c>
      <c r="BC54" s="28" t="str">
        <f t="shared" si="25"/>
        <v/>
      </c>
      <c r="BD54" s="28" t="str">
        <f t="shared" si="26"/>
        <v/>
      </c>
      <c r="BE54" s="31" t="str">
        <f>IF($AP54="","",INDEX('2.職務給賃金表'!$B$6:$AI$57,MATCH($BD54,'2.職務給賃金表'!$B$6:$B$57,0),MATCH($BC54,'2.職務給賃金表'!$B$6:$AI$6,0)))</f>
        <v/>
      </c>
      <c r="BF54" s="32" t="str">
        <f t="shared" si="38"/>
        <v/>
      </c>
      <c r="BG54" s="474"/>
      <c r="BH54" s="474"/>
      <c r="BI54" s="474"/>
      <c r="BJ54" s="474"/>
      <c r="BK54" s="474"/>
      <c r="BL54" s="474"/>
      <c r="BM54" s="62" t="str">
        <f t="shared" si="27"/>
        <v/>
      </c>
      <c r="BN54" s="59" t="str">
        <f t="shared" si="39"/>
        <v/>
      </c>
      <c r="BO54" s="273" t="str">
        <f t="shared" si="40"/>
        <v/>
      </c>
    </row>
    <row r="55" spans="1:67" x14ac:dyDescent="0.15">
      <c r="A55" s="65" t="str">
        <f>IF(C55="","",COUNTA($C$10:C55))</f>
        <v/>
      </c>
      <c r="B55" s="470"/>
      <c r="C55" s="470"/>
      <c r="D55" s="471"/>
      <c r="E55" s="471" t="s">
        <v>71</v>
      </c>
      <c r="F55" s="471"/>
      <c r="G55" s="470"/>
      <c r="H55" s="472"/>
      <c r="I55" s="472"/>
      <c r="J55" s="56" t="str">
        <f t="shared" si="28"/>
        <v/>
      </c>
      <c r="K55" s="56" t="str">
        <f t="shared" si="29"/>
        <v/>
      </c>
      <c r="L55" s="56" t="str">
        <f t="shared" si="30"/>
        <v/>
      </c>
      <c r="M55" s="56" t="str">
        <f t="shared" si="31"/>
        <v/>
      </c>
      <c r="N55" s="473" t="s">
        <v>71</v>
      </c>
      <c r="O55" s="473"/>
      <c r="P55" s="59" t="str">
        <f t="shared" si="32"/>
        <v/>
      </c>
      <c r="Q55" s="474"/>
      <c r="R55" s="474"/>
      <c r="S55" s="474"/>
      <c r="T55" s="474"/>
      <c r="U55" s="474"/>
      <c r="V55" s="474"/>
      <c r="W55" s="62" t="str">
        <f t="shared" si="33"/>
        <v/>
      </c>
      <c r="X55" s="272" t="str">
        <f t="shared" si="34"/>
        <v/>
      </c>
      <c r="Y55" s="267" t="str">
        <f t="shared" si="10"/>
        <v/>
      </c>
      <c r="Z55" s="117" t="str">
        <f t="shared" si="11"/>
        <v/>
      </c>
      <c r="AA55" s="117" t="str">
        <f t="shared" si="12"/>
        <v/>
      </c>
      <c r="AB55" s="117" t="str">
        <f t="shared" si="13"/>
        <v/>
      </c>
      <c r="AC55" s="121" t="str">
        <f t="shared" si="14"/>
        <v/>
      </c>
      <c r="AD55" s="119" t="str">
        <f t="shared" si="15"/>
        <v/>
      </c>
      <c r="AE55" s="475"/>
      <c r="AF55" s="119" t="str">
        <f t="shared" si="16"/>
        <v/>
      </c>
      <c r="AG55" s="119" t="str">
        <f t="shared" si="17"/>
        <v/>
      </c>
      <c r="AH55" s="119" t="str">
        <f>IF($AC55="","",HLOOKUP($AC55,'3.参照データ'!$B$5:$AI$14,8,FALSE)+1)</f>
        <v/>
      </c>
      <c r="AI55" s="119" t="str">
        <f>IF($AC55="","",HLOOKUP($AC55,'3.参照データ'!$B$5:$AI$14,10,FALSE)+AH55)</f>
        <v/>
      </c>
      <c r="AJ55" s="171" t="str">
        <f>IF($AC55="","",INDEX('2.職務給賃金表'!$B$6:$AI$57,MATCH($AG55,'2.職務給賃金表'!$B$6:$B$57,0),MATCH($AC55,'2.職務給賃金表'!$B$6:$AI$6,0)))</f>
        <v/>
      </c>
      <c r="AK55" s="265" t="str">
        <f t="shared" si="18"/>
        <v/>
      </c>
      <c r="AL55" s="222" t="str">
        <f t="shared" si="19"/>
        <v/>
      </c>
      <c r="AM55" s="28" t="str">
        <f t="shared" si="20"/>
        <v/>
      </c>
      <c r="AN55" s="479"/>
      <c r="AO55" s="479"/>
      <c r="AP55" s="71" t="str">
        <f t="shared" si="35"/>
        <v/>
      </c>
      <c r="AQ55" s="71" t="str">
        <f>IF($AL55="","",IF($AM55=$AP55,"",IF(HLOOKUP($AP55,'3.参照データ'!$B$17:$AI$21,4,FALSE)="",HLOOKUP($AP55,'3.参照データ'!$B$17:$AI$21,5,FALSE),HLOOKUP($AP55,'3.参照データ'!$B$17:$AI$21,4,FALSE))))</f>
        <v/>
      </c>
      <c r="AR55" s="71" t="str">
        <f t="shared" si="22"/>
        <v/>
      </c>
      <c r="AS55" s="30" t="str">
        <f>IF($AP55="","",($AR55-HLOOKUP($AP55,'3.参照データ'!$B$5:$AI$14,6,FALSE)))</f>
        <v/>
      </c>
      <c r="AT55" s="28" t="str">
        <f>IF($AP55="","",IF($AN55="",$AG55,IF(ROUNDUP($AS55/HLOOKUP($AP55,'3.参照データ'!$B$5:$AI$14,7,FALSE),0)&lt;=0,1,ROUNDUP($AS55/HLOOKUP($AP55,'3.参照データ'!$B$5:$AI$14,7,FALSE),0)+1)))</f>
        <v/>
      </c>
      <c r="AU55" s="28" t="str">
        <f t="shared" si="36"/>
        <v/>
      </c>
      <c r="AV55" s="105" t="str">
        <f>IF($AP55="","",($AU55-1)*HLOOKUP($AP55,'3.参照データ'!$B$5:$AI$14,7,FALSE))</f>
        <v/>
      </c>
      <c r="AW55" s="30" t="str">
        <f t="shared" si="37"/>
        <v/>
      </c>
      <c r="AX55" s="28" t="str">
        <f>IF($AP55="","",IF($AW55&lt;=0,0,ROUNDUP($AW55/HLOOKUP($AP55,'3.参照データ'!$B$5:$AI$14,9,FALSE),0)))</f>
        <v/>
      </c>
      <c r="AY55" s="28" t="str">
        <f t="shared" si="23"/>
        <v/>
      </c>
      <c r="AZ55" s="28" t="str">
        <f t="shared" si="24"/>
        <v/>
      </c>
      <c r="BA55" s="28" t="str">
        <f>IF($AP55="","",HLOOKUP($AP55,'3.参照データ'!$B$5:$AI$14,8,FALSE)+1)</f>
        <v/>
      </c>
      <c r="BB55" s="28" t="str">
        <f>IF($AP55="","",HLOOKUP($AP55,'3.参照データ'!$B$5:$AI$14,10,FALSE)+BA55)</f>
        <v/>
      </c>
      <c r="BC55" s="28" t="str">
        <f t="shared" si="25"/>
        <v/>
      </c>
      <c r="BD55" s="28" t="str">
        <f t="shared" si="26"/>
        <v/>
      </c>
      <c r="BE55" s="31" t="str">
        <f>IF($AP55="","",INDEX('2.職務給賃金表'!$B$6:$AI$57,MATCH($BD55,'2.職務給賃金表'!$B$6:$B$57,0),MATCH($BC55,'2.職務給賃金表'!$B$6:$AI$6,0)))</f>
        <v/>
      </c>
      <c r="BF55" s="32" t="str">
        <f t="shared" si="38"/>
        <v/>
      </c>
      <c r="BG55" s="474"/>
      <c r="BH55" s="474"/>
      <c r="BI55" s="474"/>
      <c r="BJ55" s="474"/>
      <c r="BK55" s="474"/>
      <c r="BL55" s="474"/>
      <c r="BM55" s="62" t="str">
        <f t="shared" si="27"/>
        <v/>
      </c>
      <c r="BN55" s="59" t="str">
        <f t="shared" si="39"/>
        <v/>
      </c>
      <c r="BO55" s="273" t="str">
        <f t="shared" si="40"/>
        <v/>
      </c>
    </row>
    <row r="56" spans="1:67" x14ac:dyDescent="0.15">
      <c r="A56" s="65" t="str">
        <f>IF(C56="","",COUNTA($C$10:C56))</f>
        <v/>
      </c>
      <c r="B56" s="470"/>
      <c r="C56" s="470"/>
      <c r="D56" s="471"/>
      <c r="E56" s="471" t="s">
        <v>71</v>
      </c>
      <c r="F56" s="471"/>
      <c r="G56" s="470"/>
      <c r="H56" s="472"/>
      <c r="I56" s="472"/>
      <c r="J56" s="56" t="str">
        <f t="shared" si="28"/>
        <v/>
      </c>
      <c r="K56" s="56" t="str">
        <f t="shared" si="29"/>
        <v/>
      </c>
      <c r="L56" s="56" t="str">
        <f t="shared" si="30"/>
        <v/>
      </c>
      <c r="M56" s="56" t="str">
        <f t="shared" si="31"/>
        <v/>
      </c>
      <c r="N56" s="473" t="s">
        <v>71</v>
      </c>
      <c r="O56" s="473"/>
      <c r="P56" s="59" t="str">
        <f t="shared" si="32"/>
        <v/>
      </c>
      <c r="Q56" s="474"/>
      <c r="R56" s="474"/>
      <c r="S56" s="474"/>
      <c r="T56" s="474"/>
      <c r="U56" s="474"/>
      <c r="V56" s="474"/>
      <c r="W56" s="62" t="str">
        <f t="shared" si="33"/>
        <v/>
      </c>
      <c r="X56" s="272" t="str">
        <f t="shared" si="34"/>
        <v/>
      </c>
      <c r="Y56" s="267" t="str">
        <f t="shared" si="10"/>
        <v/>
      </c>
      <c r="Z56" s="117" t="str">
        <f t="shared" si="11"/>
        <v/>
      </c>
      <c r="AA56" s="117" t="str">
        <f t="shared" si="12"/>
        <v/>
      </c>
      <c r="AB56" s="117" t="str">
        <f t="shared" si="13"/>
        <v/>
      </c>
      <c r="AC56" s="121" t="str">
        <f t="shared" si="14"/>
        <v/>
      </c>
      <c r="AD56" s="119" t="str">
        <f t="shared" si="15"/>
        <v/>
      </c>
      <c r="AE56" s="475"/>
      <c r="AF56" s="119" t="str">
        <f t="shared" si="16"/>
        <v/>
      </c>
      <c r="AG56" s="119" t="str">
        <f t="shared" si="17"/>
        <v/>
      </c>
      <c r="AH56" s="119" t="str">
        <f>IF($AC56="","",HLOOKUP($AC56,'3.参照データ'!$B$5:$AI$14,8,FALSE)+1)</f>
        <v/>
      </c>
      <c r="AI56" s="119" t="str">
        <f>IF($AC56="","",HLOOKUP($AC56,'3.参照データ'!$B$5:$AI$14,10,FALSE)+AH56)</f>
        <v/>
      </c>
      <c r="AJ56" s="171" t="str">
        <f>IF($AC56="","",INDEX('2.職務給賃金表'!$B$6:$AI$57,MATCH($AG56,'2.職務給賃金表'!$B$6:$B$57,0),MATCH($AC56,'2.職務給賃金表'!$B$6:$AI$6,0)))</f>
        <v/>
      </c>
      <c r="AK56" s="265" t="str">
        <f t="shared" si="18"/>
        <v/>
      </c>
      <c r="AL56" s="222" t="str">
        <f t="shared" si="19"/>
        <v/>
      </c>
      <c r="AM56" s="28" t="str">
        <f t="shared" si="20"/>
        <v/>
      </c>
      <c r="AN56" s="479"/>
      <c r="AO56" s="479"/>
      <c r="AP56" s="71" t="str">
        <f t="shared" si="35"/>
        <v/>
      </c>
      <c r="AQ56" s="71" t="str">
        <f>IF($AL56="","",IF($AM56=$AP56,"",IF(HLOOKUP($AP56,'3.参照データ'!$B$17:$AI$21,4,FALSE)="",HLOOKUP($AP56,'3.参照データ'!$B$17:$AI$21,5,FALSE),HLOOKUP($AP56,'3.参照データ'!$B$17:$AI$21,4,FALSE))))</f>
        <v/>
      </c>
      <c r="AR56" s="71" t="str">
        <f t="shared" si="22"/>
        <v/>
      </c>
      <c r="AS56" s="30" t="str">
        <f>IF($AP56="","",($AR56-HLOOKUP($AP56,'3.参照データ'!$B$5:$AI$14,6,FALSE)))</f>
        <v/>
      </c>
      <c r="AT56" s="28" t="str">
        <f>IF($AP56="","",IF($AN56="",$AG56,IF(ROUNDUP($AS56/HLOOKUP($AP56,'3.参照データ'!$B$5:$AI$14,7,FALSE),0)&lt;=0,1,ROUNDUP($AS56/HLOOKUP($AP56,'3.参照データ'!$B$5:$AI$14,7,FALSE),0)+1)))</f>
        <v/>
      </c>
      <c r="AU56" s="28" t="str">
        <f t="shared" si="36"/>
        <v/>
      </c>
      <c r="AV56" s="105" t="str">
        <f>IF($AP56="","",($AU56-1)*HLOOKUP($AP56,'3.参照データ'!$B$5:$AI$14,7,FALSE))</f>
        <v/>
      </c>
      <c r="AW56" s="30" t="str">
        <f t="shared" si="37"/>
        <v/>
      </c>
      <c r="AX56" s="28" t="str">
        <f>IF($AP56="","",IF($AW56&lt;=0,0,ROUNDUP($AW56/HLOOKUP($AP56,'3.参照データ'!$B$5:$AI$14,9,FALSE),0)))</f>
        <v/>
      </c>
      <c r="AY56" s="28" t="str">
        <f t="shared" si="23"/>
        <v/>
      </c>
      <c r="AZ56" s="28" t="str">
        <f t="shared" si="24"/>
        <v/>
      </c>
      <c r="BA56" s="28" t="str">
        <f>IF($AP56="","",HLOOKUP($AP56,'3.参照データ'!$B$5:$AI$14,8,FALSE)+1)</f>
        <v/>
      </c>
      <c r="BB56" s="28" t="str">
        <f>IF($AP56="","",HLOOKUP($AP56,'3.参照データ'!$B$5:$AI$14,10,FALSE)+BA56)</f>
        <v/>
      </c>
      <c r="BC56" s="28" t="str">
        <f t="shared" si="25"/>
        <v/>
      </c>
      <c r="BD56" s="28" t="str">
        <f t="shared" si="26"/>
        <v/>
      </c>
      <c r="BE56" s="31" t="str">
        <f>IF($AP56="","",INDEX('2.職務給賃金表'!$B$6:$AI$57,MATCH($BD56,'2.職務給賃金表'!$B$6:$B$57,0),MATCH($BC56,'2.職務給賃金表'!$B$6:$AI$6,0)))</f>
        <v/>
      </c>
      <c r="BF56" s="32" t="str">
        <f t="shared" si="38"/>
        <v/>
      </c>
      <c r="BG56" s="474"/>
      <c r="BH56" s="474"/>
      <c r="BI56" s="474"/>
      <c r="BJ56" s="474"/>
      <c r="BK56" s="474"/>
      <c r="BL56" s="474"/>
      <c r="BM56" s="62" t="str">
        <f t="shared" si="27"/>
        <v/>
      </c>
      <c r="BN56" s="59" t="str">
        <f t="shared" si="39"/>
        <v/>
      </c>
      <c r="BO56" s="273" t="str">
        <f t="shared" si="40"/>
        <v/>
      </c>
    </row>
    <row r="57" spans="1:67" x14ac:dyDescent="0.15">
      <c r="A57" s="65" t="str">
        <f>IF(C57="","",COUNTA($C$10:C57))</f>
        <v/>
      </c>
      <c r="B57" s="470"/>
      <c r="C57" s="470"/>
      <c r="D57" s="471"/>
      <c r="E57" s="471" t="s">
        <v>71</v>
      </c>
      <c r="F57" s="471"/>
      <c r="G57" s="470"/>
      <c r="H57" s="472"/>
      <c r="I57" s="472"/>
      <c r="J57" s="56" t="str">
        <f t="shared" si="28"/>
        <v/>
      </c>
      <c r="K57" s="56" t="str">
        <f t="shared" si="29"/>
        <v/>
      </c>
      <c r="L57" s="56" t="str">
        <f t="shared" si="30"/>
        <v/>
      </c>
      <c r="M57" s="56" t="str">
        <f t="shared" si="31"/>
        <v/>
      </c>
      <c r="N57" s="473" t="s">
        <v>71</v>
      </c>
      <c r="O57" s="473"/>
      <c r="P57" s="59" t="str">
        <f t="shared" si="32"/>
        <v/>
      </c>
      <c r="Q57" s="474"/>
      <c r="R57" s="474"/>
      <c r="S57" s="474"/>
      <c r="T57" s="474"/>
      <c r="U57" s="474"/>
      <c r="V57" s="474"/>
      <c r="W57" s="62" t="str">
        <f t="shared" si="33"/>
        <v/>
      </c>
      <c r="X57" s="272" t="str">
        <f t="shared" si="34"/>
        <v/>
      </c>
      <c r="Y57" s="267" t="str">
        <f t="shared" si="10"/>
        <v/>
      </c>
      <c r="Z57" s="117" t="str">
        <f t="shared" si="11"/>
        <v/>
      </c>
      <c r="AA57" s="117" t="str">
        <f t="shared" si="12"/>
        <v/>
      </c>
      <c r="AB57" s="117" t="str">
        <f t="shared" si="13"/>
        <v/>
      </c>
      <c r="AC57" s="121" t="str">
        <f t="shared" si="14"/>
        <v/>
      </c>
      <c r="AD57" s="119" t="str">
        <f t="shared" si="15"/>
        <v/>
      </c>
      <c r="AE57" s="475"/>
      <c r="AF57" s="119" t="str">
        <f t="shared" si="16"/>
        <v/>
      </c>
      <c r="AG57" s="119" t="str">
        <f t="shared" si="17"/>
        <v/>
      </c>
      <c r="AH57" s="119" t="str">
        <f>IF($AC57="","",HLOOKUP($AC57,'3.参照データ'!$B$5:$AI$14,8,FALSE)+1)</f>
        <v/>
      </c>
      <c r="AI57" s="119" t="str">
        <f>IF($AC57="","",HLOOKUP($AC57,'3.参照データ'!$B$5:$AI$14,10,FALSE)+AH57)</f>
        <v/>
      </c>
      <c r="AJ57" s="171" t="str">
        <f>IF($AC57="","",INDEX('2.職務給賃金表'!$B$6:$AI$57,MATCH($AG57,'2.職務給賃金表'!$B$6:$B$57,0),MATCH($AC57,'2.職務給賃金表'!$B$6:$AI$6,0)))</f>
        <v/>
      </c>
      <c r="AK57" s="265" t="str">
        <f t="shared" si="18"/>
        <v/>
      </c>
      <c r="AL57" s="222" t="str">
        <f t="shared" si="19"/>
        <v/>
      </c>
      <c r="AM57" s="28" t="str">
        <f t="shared" si="20"/>
        <v/>
      </c>
      <c r="AN57" s="479"/>
      <c r="AO57" s="479"/>
      <c r="AP57" s="71" t="str">
        <f t="shared" si="35"/>
        <v/>
      </c>
      <c r="AQ57" s="71" t="str">
        <f>IF($AL57="","",IF($AM57=$AP57,"",IF(HLOOKUP($AP57,'3.参照データ'!$B$17:$AI$21,4,FALSE)="",HLOOKUP($AP57,'3.参照データ'!$B$17:$AI$21,5,FALSE),HLOOKUP($AP57,'3.参照データ'!$B$17:$AI$21,4,FALSE))))</f>
        <v/>
      </c>
      <c r="AR57" s="71" t="str">
        <f t="shared" si="22"/>
        <v/>
      </c>
      <c r="AS57" s="30" t="str">
        <f>IF($AP57="","",($AR57-HLOOKUP($AP57,'3.参照データ'!$B$5:$AI$14,6,FALSE)))</f>
        <v/>
      </c>
      <c r="AT57" s="28" t="str">
        <f>IF($AP57="","",IF($AN57="",$AG57,IF(ROUNDUP($AS57/HLOOKUP($AP57,'3.参照データ'!$B$5:$AI$14,7,FALSE),0)&lt;=0,1,ROUNDUP($AS57/HLOOKUP($AP57,'3.参照データ'!$B$5:$AI$14,7,FALSE),0)+1)))</f>
        <v/>
      </c>
      <c r="AU57" s="28" t="str">
        <f t="shared" si="36"/>
        <v/>
      </c>
      <c r="AV57" s="105" t="str">
        <f>IF($AP57="","",($AU57-1)*HLOOKUP($AP57,'3.参照データ'!$B$5:$AI$14,7,FALSE))</f>
        <v/>
      </c>
      <c r="AW57" s="30" t="str">
        <f t="shared" si="37"/>
        <v/>
      </c>
      <c r="AX57" s="28" t="str">
        <f>IF($AP57="","",IF($AW57&lt;=0,0,ROUNDUP($AW57/HLOOKUP($AP57,'3.参照データ'!$B$5:$AI$14,9,FALSE),0)))</f>
        <v/>
      </c>
      <c r="AY57" s="28" t="str">
        <f t="shared" si="23"/>
        <v/>
      </c>
      <c r="AZ57" s="28" t="str">
        <f t="shared" si="24"/>
        <v/>
      </c>
      <c r="BA57" s="28" t="str">
        <f>IF($AP57="","",HLOOKUP($AP57,'3.参照データ'!$B$5:$AI$14,8,FALSE)+1)</f>
        <v/>
      </c>
      <c r="BB57" s="28" t="str">
        <f>IF($AP57="","",HLOOKUP($AP57,'3.参照データ'!$B$5:$AI$14,10,FALSE)+BA57)</f>
        <v/>
      </c>
      <c r="BC57" s="28" t="str">
        <f t="shared" si="25"/>
        <v/>
      </c>
      <c r="BD57" s="28" t="str">
        <f t="shared" si="26"/>
        <v/>
      </c>
      <c r="BE57" s="31" t="str">
        <f>IF($AP57="","",INDEX('2.職務給賃金表'!$B$6:$AI$57,MATCH($BD57,'2.職務給賃金表'!$B$6:$B$57,0),MATCH($BC57,'2.職務給賃金表'!$B$6:$AI$6,0)))</f>
        <v/>
      </c>
      <c r="BF57" s="32" t="str">
        <f t="shared" si="38"/>
        <v/>
      </c>
      <c r="BG57" s="474"/>
      <c r="BH57" s="474"/>
      <c r="BI57" s="474"/>
      <c r="BJ57" s="474"/>
      <c r="BK57" s="474"/>
      <c r="BL57" s="474"/>
      <c r="BM57" s="62" t="str">
        <f t="shared" si="27"/>
        <v/>
      </c>
      <c r="BN57" s="59" t="str">
        <f t="shared" si="39"/>
        <v/>
      </c>
      <c r="BO57" s="273" t="str">
        <f t="shared" si="40"/>
        <v/>
      </c>
    </row>
    <row r="58" spans="1:67" x14ac:dyDescent="0.15">
      <c r="A58" s="65" t="str">
        <f>IF(C58="","",COUNTA($C$10:C58))</f>
        <v/>
      </c>
      <c r="B58" s="470"/>
      <c r="C58" s="470"/>
      <c r="D58" s="471"/>
      <c r="E58" s="471" t="s">
        <v>71</v>
      </c>
      <c r="F58" s="471"/>
      <c r="G58" s="470"/>
      <c r="H58" s="472"/>
      <c r="I58" s="472"/>
      <c r="J58" s="56" t="str">
        <f t="shared" si="28"/>
        <v/>
      </c>
      <c r="K58" s="56" t="str">
        <f t="shared" si="29"/>
        <v/>
      </c>
      <c r="L58" s="56" t="str">
        <f t="shared" si="30"/>
        <v/>
      </c>
      <c r="M58" s="56" t="str">
        <f t="shared" si="31"/>
        <v/>
      </c>
      <c r="N58" s="473" t="s">
        <v>71</v>
      </c>
      <c r="O58" s="473"/>
      <c r="P58" s="59" t="str">
        <f t="shared" si="32"/>
        <v/>
      </c>
      <c r="Q58" s="474"/>
      <c r="R58" s="474"/>
      <c r="S58" s="474"/>
      <c r="T58" s="474"/>
      <c r="U58" s="474"/>
      <c r="V58" s="474"/>
      <c r="W58" s="62" t="str">
        <f t="shared" si="33"/>
        <v/>
      </c>
      <c r="X58" s="272" t="str">
        <f t="shared" si="34"/>
        <v/>
      </c>
      <c r="Y58" s="267" t="str">
        <f t="shared" si="10"/>
        <v/>
      </c>
      <c r="Z58" s="117" t="str">
        <f t="shared" si="11"/>
        <v/>
      </c>
      <c r="AA58" s="117" t="str">
        <f t="shared" si="12"/>
        <v/>
      </c>
      <c r="AB58" s="117" t="str">
        <f t="shared" si="13"/>
        <v/>
      </c>
      <c r="AC58" s="121" t="str">
        <f t="shared" si="14"/>
        <v/>
      </c>
      <c r="AD58" s="119" t="str">
        <f t="shared" si="15"/>
        <v/>
      </c>
      <c r="AE58" s="475"/>
      <c r="AF58" s="119" t="str">
        <f t="shared" si="16"/>
        <v/>
      </c>
      <c r="AG58" s="119" t="str">
        <f t="shared" si="17"/>
        <v/>
      </c>
      <c r="AH58" s="119" t="str">
        <f>IF($AC58="","",HLOOKUP($AC58,'3.参照データ'!$B$5:$AI$14,8,FALSE)+1)</f>
        <v/>
      </c>
      <c r="AI58" s="119" t="str">
        <f>IF($AC58="","",HLOOKUP($AC58,'3.参照データ'!$B$5:$AI$14,10,FALSE)+AH58)</f>
        <v/>
      </c>
      <c r="AJ58" s="171" t="str">
        <f>IF($AC58="","",INDEX('2.職務給賃金表'!$B$6:$AI$57,MATCH($AG58,'2.職務給賃金表'!$B$6:$B$57,0),MATCH($AC58,'2.職務給賃金表'!$B$6:$AI$6,0)))</f>
        <v/>
      </c>
      <c r="AK58" s="265" t="str">
        <f t="shared" si="18"/>
        <v/>
      </c>
      <c r="AL58" s="222" t="str">
        <f t="shared" si="19"/>
        <v/>
      </c>
      <c r="AM58" s="28" t="str">
        <f t="shared" si="20"/>
        <v/>
      </c>
      <c r="AN58" s="479"/>
      <c r="AO58" s="479"/>
      <c r="AP58" s="71" t="str">
        <f t="shared" si="35"/>
        <v/>
      </c>
      <c r="AQ58" s="71" t="str">
        <f>IF($AL58="","",IF($AM58=$AP58,"",IF(HLOOKUP($AP58,'3.参照データ'!$B$17:$AI$21,4,FALSE)="",HLOOKUP($AP58,'3.参照データ'!$B$17:$AI$21,5,FALSE),HLOOKUP($AP58,'3.参照データ'!$B$17:$AI$21,4,FALSE))))</f>
        <v/>
      </c>
      <c r="AR58" s="71" t="str">
        <f t="shared" si="22"/>
        <v/>
      </c>
      <c r="AS58" s="30" t="str">
        <f>IF($AP58="","",($AR58-HLOOKUP($AP58,'3.参照データ'!$B$5:$AI$14,6,FALSE)))</f>
        <v/>
      </c>
      <c r="AT58" s="28" t="str">
        <f>IF($AP58="","",IF($AN58="",$AG58,IF(ROUNDUP($AS58/HLOOKUP($AP58,'3.参照データ'!$B$5:$AI$14,7,FALSE),0)&lt;=0,1,ROUNDUP($AS58/HLOOKUP($AP58,'3.参照データ'!$B$5:$AI$14,7,FALSE),0)+1)))</f>
        <v/>
      </c>
      <c r="AU58" s="28" t="str">
        <f t="shared" si="36"/>
        <v/>
      </c>
      <c r="AV58" s="105" t="str">
        <f>IF($AP58="","",($AU58-1)*HLOOKUP($AP58,'3.参照データ'!$B$5:$AI$14,7,FALSE))</f>
        <v/>
      </c>
      <c r="AW58" s="30" t="str">
        <f t="shared" si="37"/>
        <v/>
      </c>
      <c r="AX58" s="28" t="str">
        <f>IF($AP58="","",IF($AW58&lt;=0,0,ROUNDUP($AW58/HLOOKUP($AP58,'3.参照データ'!$B$5:$AI$14,9,FALSE),0)))</f>
        <v/>
      </c>
      <c r="AY58" s="28" t="str">
        <f t="shared" si="23"/>
        <v/>
      </c>
      <c r="AZ58" s="28" t="str">
        <f t="shared" si="24"/>
        <v/>
      </c>
      <c r="BA58" s="28" t="str">
        <f>IF($AP58="","",HLOOKUP($AP58,'3.参照データ'!$B$5:$AI$14,8,FALSE)+1)</f>
        <v/>
      </c>
      <c r="BB58" s="28" t="str">
        <f>IF($AP58="","",HLOOKUP($AP58,'3.参照データ'!$B$5:$AI$14,10,FALSE)+BA58)</f>
        <v/>
      </c>
      <c r="BC58" s="28" t="str">
        <f t="shared" si="25"/>
        <v/>
      </c>
      <c r="BD58" s="28" t="str">
        <f t="shared" si="26"/>
        <v/>
      </c>
      <c r="BE58" s="31" t="str">
        <f>IF($AP58="","",INDEX('2.職務給賃金表'!$B$6:$AI$57,MATCH($BD58,'2.職務給賃金表'!$B$6:$B$57,0),MATCH($BC58,'2.職務給賃金表'!$B$6:$AI$6,0)))</f>
        <v/>
      </c>
      <c r="BF58" s="32" t="str">
        <f t="shared" si="38"/>
        <v/>
      </c>
      <c r="BG58" s="474"/>
      <c r="BH58" s="474"/>
      <c r="BI58" s="474"/>
      <c r="BJ58" s="474"/>
      <c r="BK58" s="474"/>
      <c r="BL58" s="474"/>
      <c r="BM58" s="62" t="str">
        <f t="shared" si="27"/>
        <v/>
      </c>
      <c r="BN58" s="59" t="str">
        <f t="shared" si="39"/>
        <v/>
      </c>
      <c r="BO58" s="273" t="str">
        <f t="shared" si="40"/>
        <v/>
      </c>
    </row>
    <row r="59" spans="1:67" x14ac:dyDescent="0.15">
      <c r="A59" s="65" t="str">
        <f>IF(C59="","",COUNTA($C$10:C59))</f>
        <v/>
      </c>
      <c r="B59" s="470"/>
      <c r="C59" s="470"/>
      <c r="D59" s="471"/>
      <c r="E59" s="471" t="s">
        <v>71</v>
      </c>
      <c r="F59" s="471"/>
      <c r="G59" s="470"/>
      <c r="H59" s="472"/>
      <c r="I59" s="472"/>
      <c r="J59" s="56" t="str">
        <f t="shared" si="28"/>
        <v/>
      </c>
      <c r="K59" s="56" t="str">
        <f t="shared" si="29"/>
        <v/>
      </c>
      <c r="L59" s="56" t="str">
        <f t="shared" si="30"/>
        <v/>
      </c>
      <c r="M59" s="56" t="str">
        <f t="shared" si="31"/>
        <v/>
      </c>
      <c r="N59" s="473" t="s">
        <v>71</v>
      </c>
      <c r="O59" s="473"/>
      <c r="P59" s="59" t="str">
        <f t="shared" si="32"/>
        <v/>
      </c>
      <c r="Q59" s="474"/>
      <c r="R59" s="474"/>
      <c r="S59" s="474"/>
      <c r="T59" s="474"/>
      <c r="U59" s="474"/>
      <c r="V59" s="474"/>
      <c r="W59" s="62" t="str">
        <f t="shared" si="33"/>
        <v/>
      </c>
      <c r="X59" s="272" t="str">
        <f t="shared" si="34"/>
        <v/>
      </c>
      <c r="Y59" s="267" t="str">
        <f t="shared" si="10"/>
        <v/>
      </c>
      <c r="Z59" s="117" t="str">
        <f t="shared" si="11"/>
        <v/>
      </c>
      <c r="AA59" s="117" t="str">
        <f t="shared" si="12"/>
        <v/>
      </c>
      <c r="AB59" s="117" t="str">
        <f t="shared" si="13"/>
        <v/>
      </c>
      <c r="AC59" s="121" t="str">
        <f t="shared" si="14"/>
        <v/>
      </c>
      <c r="AD59" s="119" t="str">
        <f t="shared" si="15"/>
        <v/>
      </c>
      <c r="AE59" s="475"/>
      <c r="AF59" s="119" t="str">
        <f t="shared" si="16"/>
        <v/>
      </c>
      <c r="AG59" s="119" t="str">
        <f t="shared" si="17"/>
        <v/>
      </c>
      <c r="AH59" s="119" t="str">
        <f>IF($AC59="","",HLOOKUP($AC59,'3.参照データ'!$B$5:$AI$14,8,FALSE)+1)</f>
        <v/>
      </c>
      <c r="AI59" s="119" t="str">
        <f>IF($AC59="","",HLOOKUP($AC59,'3.参照データ'!$B$5:$AI$14,10,FALSE)+AH59)</f>
        <v/>
      </c>
      <c r="AJ59" s="171" t="str">
        <f>IF($AC59="","",INDEX('2.職務給賃金表'!$B$6:$AI$57,MATCH($AG59,'2.職務給賃金表'!$B$6:$B$57,0),MATCH($AC59,'2.職務給賃金表'!$B$6:$AI$6,0)))</f>
        <v/>
      </c>
      <c r="AK59" s="265" t="str">
        <f t="shared" si="18"/>
        <v/>
      </c>
      <c r="AL59" s="222" t="str">
        <f t="shared" si="19"/>
        <v/>
      </c>
      <c r="AM59" s="28" t="str">
        <f t="shared" si="20"/>
        <v/>
      </c>
      <c r="AN59" s="479"/>
      <c r="AO59" s="479"/>
      <c r="AP59" s="71" t="str">
        <f t="shared" si="35"/>
        <v/>
      </c>
      <c r="AQ59" s="71" t="str">
        <f>IF($AL59="","",IF($AM59=$AP59,"",IF(HLOOKUP($AP59,'3.参照データ'!$B$17:$AI$21,4,FALSE)="",HLOOKUP($AP59,'3.参照データ'!$B$17:$AI$21,5,FALSE),HLOOKUP($AP59,'3.参照データ'!$B$17:$AI$21,4,FALSE))))</f>
        <v/>
      </c>
      <c r="AR59" s="71" t="str">
        <f t="shared" si="22"/>
        <v/>
      </c>
      <c r="AS59" s="30" t="str">
        <f>IF($AP59="","",($AR59-HLOOKUP($AP59,'3.参照データ'!$B$5:$AI$14,6,FALSE)))</f>
        <v/>
      </c>
      <c r="AT59" s="28" t="str">
        <f>IF($AP59="","",IF($AN59="",$AG59,IF(ROUNDUP($AS59/HLOOKUP($AP59,'3.参照データ'!$B$5:$AI$14,7,FALSE),0)&lt;=0,1,ROUNDUP($AS59/HLOOKUP($AP59,'3.参照データ'!$B$5:$AI$14,7,FALSE),0)+1)))</f>
        <v/>
      </c>
      <c r="AU59" s="28" t="str">
        <f t="shared" si="36"/>
        <v/>
      </c>
      <c r="AV59" s="105" t="str">
        <f>IF($AP59="","",($AU59-1)*HLOOKUP($AP59,'3.参照データ'!$B$5:$AI$14,7,FALSE))</f>
        <v/>
      </c>
      <c r="AW59" s="30" t="str">
        <f t="shared" si="37"/>
        <v/>
      </c>
      <c r="AX59" s="28" t="str">
        <f>IF($AP59="","",IF($AW59&lt;=0,0,ROUNDUP($AW59/HLOOKUP($AP59,'3.参照データ'!$B$5:$AI$14,9,FALSE),0)))</f>
        <v/>
      </c>
      <c r="AY59" s="28" t="str">
        <f t="shared" si="23"/>
        <v/>
      </c>
      <c r="AZ59" s="28" t="str">
        <f t="shared" si="24"/>
        <v/>
      </c>
      <c r="BA59" s="28" t="str">
        <f>IF($AP59="","",HLOOKUP($AP59,'3.参照データ'!$B$5:$AI$14,8,FALSE)+1)</f>
        <v/>
      </c>
      <c r="BB59" s="28" t="str">
        <f>IF($AP59="","",HLOOKUP($AP59,'3.参照データ'!$B$5:$AI$14,10,FALSE)+BA59)</f>
        <v/>
      </c>
      <c r="BC59" s="28" t="str">
        <f t="shared" si="25"/>
        <v/>
      </c>
      <c r="BD59" s="28" t="str">
        <f t="shared" si="26"/>
        <v/>
      </c>
      <c r="BE59" s="31" t="str">
        <f>IF($AP59="","",INDEX('2.職務給賃金表'!$B$6:$AI$57,MATCH($BD59,'2.職務給賃金表'!$B$6:$B$57,0),MATCH($BC59,'2.職務給賃金表'!$B$6:$AI$6,0)))</f>
        <v/>
      </c>
      <c r="BF59" s="32" t="str">
        <f t="shared" si="38"/>
        <v/>
      </c>
      <c r="BG59" s="474"/>
      <c r="BH59" s="474"/>
      <c r="BI59" s="474"/>
      <c r="BJ59" s="474"/>
      <c r="BK59" s="474"/>
      <c r="BL59" s="474"/>
      <c r="BM59" s="62" t="str">
        <f t="shared" si="27"/>
        <v/>
      </c>
      <c r="BN59" s="59" t="str">
        <f t="shared" si="39"/>
        <v/>
      </c>
      <c r="BO59" s="273" t="str">
        <f t="shared" si="40"/>
        <v/>
      </c>
    </row>
    <row r="60" spans="1:67" x14ac:dyDescent="0.15">
      <c r="A60" s="65" t="str">
        <f>IF(C60="","",COUNTA($C$10:C60))</f>
        <v/>
      </c>
      <c r="B60" s="470"/>
      <c r="C60" s="470"/>
      <c r="D60" s="471"/>
      <c r="E60" s="471" t="s">
        <v>71</v>
      </c>
      <c r="F60" s="471"/>
      <c r="G60" s="470"/>
      <c r="H60" s="472"/>
      <c r="I60" s="472"/>
      <c r="J60" s="56" t="str">
        <f t="shared" si="28"/>
        <v/>
      </c>
      <c r="K60" s="56" t="str">
        <f t="shared" si="29"/>
        <v/>
      </c>
      <c r="L60" s="56" t="str">
        <f t="shared" si="30"/>
        <v/>
      </c>
      <c r="M60" s="56" t="str">
        <f t="shared" si="31"/>
        <v/>
      </c>
      <c r="N60" s="473" t="s">
        <v>71</v>
      </c>
      <c r="O60" s="473"/>
      <c r="P60" s="59" t="str">
        <f t="shared" si="32"/>
        <v/>
      </c>
      <c r="Q60" s="474"/>
      <c r="R60" s="474"/>
      <c r="S60" s="474"/>
      <c r="T60" s="474"/>
      <c r="U60" s="474"/>
      <c r="V60" s="474"/>
      <c r="W60" s="62" t="str">
        <f t="shared" si="33"/>
        <v/>
      </c>
      <c r="X60" s="272" t="str">
        <f t="shared" si="34"/>
        <v/>
      </c>
      <c r="Y60" s="267" t="str">
        <f t="shared" si="10"/>
        <v/>
      </c>
      <c r="Z60" s="117" t="str">
        <f t="shared" si="11"/>
        <v/>
      </c>
      <c r="AA60" s="117" t="str">
        <f t="shared" si="12"/>
        <v/>
      </c>
      <c r="AB60" s="117" t="str">
        <f t="shared" si="13"/>
        <v/>
      </c>
      <c r="AC60" s="121" t="str">
        <f t="shared" si="14"/>
        <v/>
      </c>
      <c r="AD60" s="119" t="str">
        <f t="shared" si="15"/>
        <v/>
      </c>
      <c r="AE60" s="475"/>
      <c r="AF60" s="119" t="str">
        <f t="shared" si="16"/>
        <v/>
      </c>
      <c r="AG60" s="119" t="str">
        <f t="shared" si="17"/>
        <v/>
      </c>
      <c r="AH60" s="119" t="str">
        <f>IF($AC60="","",HLOOKUP($AC60,'3.参照データ'!$B$5:$AI$14,8,FALSE)+1)</f>
        <v/>
      </c>
      <c r="AI60" s="119" t="str">
        <f>IF($AC60="","",HLOOKUP($AC60,'3.参照データ'!$B$5:$AI$14,10,FALSE)+AH60)</f>
        <v/>
      </c>
      <c r="AJ60" s="171" t="str">
        <f>IF($AC60="","",INDEX('2.職務給賃金表'!$B$6:$AI$57,MATCH($AG60,'2.職務給賃金表'!$B$6:$B$57,0),MATCH($AC60,'2.職務給賃金表'!$B$6:$AI$6,0)))</f>
        <v/>
      </c>
      <c r="AK60" s="265" t="str">
        <f t="shared" si="18"/>
        <v/>
      </c>
      <c r="AL60" s="222" t="str">
        <f t="shared" si="19"/>
        <v/>
      </c>
      <c r="AM60" s="28" t="str">
        <f t="shared" si="20"/>
        <v/>
      </c>
      <c r="AN60" s="479"/>
      <c r="AO60" s="479"/>
      <c r="AP60" s="71" t="str">
        <f t="shared" si="35"/>
        <v/>
      </c>
      <c r="AQ60" s="71" t="str">
        <f>IF($AL60="","",IF($AM60=$AP60,"",IF(HLOOKUP($AP60,'3.参照データ'!$B$17:$AI$21,4,FALSE)="",HLOOKUP($AP60,'3.参照データ'!$B$17:$AI$21,5,FALSE),HLOOKUP($AP60,'3.参照データ'!$B$17:$AI$21,4,FALSE))))</f>
        <v/>
      </c>
      <c r="AR60" s="71" t="str">
        <f t="shared" si="22"/>
        <v/>
      </c>
      <c r="AS60" s="30" t="str">
        <f>IF($AP60="","",($AR60-HLOOKUP($AP60,'3.参照データ'!$B$5:$AI$14,6,FALSE)))</f>
        <v/>
      </c>
      <c r="AT60" s="28" t="str">
        <f>IF($AP60="","",IF($AN60="",$AG60,IF(ROUNDUP($AS60/HLOOKUP($AP60,'3.参照データ'!$B$5:$AI$14,7,FALSE),0)&lt;=0,1,ROUNDUP($AS60/HLOOKUP($AP60,'3.参照データ'!$B$5:$AI$14,7,FALSE),0)+1)))</f>
        <v/>
      </c>
      <c r="AU60" s="28" t="str">
        <f t="shared" si="36"/>
        <v/>
      </c>
      <c r="AV60" s="105" t="str">
        <f>IF($AP60="","",($AU60-1)*HLOOKUP($AP60,'3.参照データ'!$B$5:$AI$14,7,FALSE))</f>
        <v/>
      </c>
      <c r="AW60" s="30" t="str">
        <f t="shared" si="37"/>
        <v/>
      </c>
      <c r="AX60" s="28" t="str">
        <f>IF($AP60="","",IF($AW60&lt;=0,0,ROUNDUP($AW60/HLOOKUP($AP60,'3.参照データ'!$B$5:$AI$14,9,FALSE),0)))</f>
        <v/>
      </c>
      <c r="AY60" s="28" t="str">
        <f t="shared" si="23"/>
        <v/>
      </c>
      <c r="AZ60" s="28" t="str">
        <f t="shared" si="24"/>
        <v/>
      </c>
      <c r="BA60" s="28" t="str">
        <f>IF($AP60="","",HLOOKUP($AP60,'3.参照データ'!$B$5:$AI$14,8,FALSE)+1)</f>
        <v/>
      </c>
      <c r="BB60" s="28" t="str">
        <f>IF($AP60="","",HLOOKUP($AP60,'3.参照データ'!$B$5:$AI$14,10,FALSE)+BA60)</f>
        <v/>
      </c>
      <c r="BC60" s="28" t="str">
        <f t="shared" si="25"/>
        <v/>
      </c>
      <c r="BD60" s="28" t="str">
        <f t="shared" si="26"/>
        <v/>
      </c>
      <c r="BE60" s="31" t="str">
        <f>IF($AP60="","",INDEX('2.職務給賃金表'!$B$6:$AI$57,MATCH($BD60,'2.職務給賃金表'!$B$6:$B$57,0),MATCH($BC60,'2.職務給賃金表'!$B$6:$AI$6,0)))</f>
        <v/>
      </c>
      <c r="BF60" s="32" t="str">
        <f t="shared" si="38"/>
        <v/>
      </c>
      <c r="BG60" s="474"/>
      <c r="BH60" s="474"/>
      <c r="BI60" s="474"/>
      <c r="BJ60" s="474"/>
      <c r="BK60" s="474"/>
      <c r="BL60" s="474"/>
      <c r="BM60" s="62" t="str">
        <f t="shared" si="27"/>
        <v/>
      </c>
      <c r="BN60" s="59" t="str">
        <f t="shared" si="39"/>
        <v/>
      </c>
      <c r="BO60" s="273" t="str">
        <f t="shared" si="40"/>
        <v/>
      </c>
    </row>
    <row r="61" spans="1:67" x14ac:dyDescent="0.15">
      <c r="A61" s="65" t="str">
        <f>IF(C61="","",COUNTA($C$10:C61))</f>
        <v/>
      </c>
      <c r="B61" s="470"/>
      <c r="C61" s="470"/>
      <c r="D61" s="471"/>
      <c r="E61" s="471" t="s">
        <v>71</v>
      </c>
      <c r="F61" s="471"/>
      <c r="G61" s="470"/>
      <c r="H61" s="472"/>
      <c r="I61" s="472"/>
      <c r="J61" s="56" t="str">
        <f t="shared" si="28"/>
        <v/>
      </c>
      <c r="K61" s="56" t="str">
        <f t="shared" si="29"/>
        <v/>
      </c>
      <c r="L61" s="56" t="str">
        <f t="shared" si="30"/>
        <v/>
      </c>
      <c r="M61" s="56" t="str">
        <f t="shared" si="31"/>
        <v/>
      </c>
      <c r="N61" s="473" t="s">
        <v>71</v>
      </c>
      <c r="O61" s="473"/>
      <c r="P61" s="59" t="str">
        <f t="shared" si="32"/>
        <v/>
      </c>
      <c r="Q61" s="474"/>
      <c r="R61" s="474"/>
      <c r="S61" s="474"/>
      <c r="T61" s="474"/>
      <c r="U61" s="474"/>
      <c r="V61" s="474"/>
      <c r="W61" s="62" t="str">
        <f t="shared" si="33"/>
        <v/>
      </c>
      <c r="X61" s="272" t="str">
        <f t="shared" si="34"/>
        <v/>
      </c>
      <c r="Y61" s="267" t="str">
        <f t="shared" si="10"/>
        <v/>
      </c>
      <c r="Z61" s="117" t="str">
        <f t="shared" si="11"/>
        <v/>
      </c>
      <c r="AA61" s="117" t="str">
        <f t="shared" si="12"/>
        <v/>
      </c>
      <c r="AB61" s="117" t="str">
        <f t="shared" si="13"/>
        <v/>
      </c>
      <c r="AC61" s="121" t="str">
        <f t="shared" si="14"/>
        <v/>
      </c>
      <c r="AD61" s="119" t="str">
        <f t="shared" si="15"/>
        <v/>
      </c>
      <c r="AE61" s="475"/>
      <c r="AF61" s="119" t="str">
        <f t="shared" si="16"/>
        <v/>
      </c>
      <c r="AG61" s="119" t="str">
        <f t="shared" si="17"/>
        <v/>
      </c>
      <c r="AH61" s="119" t="str">
        <f>IF($AC61="","",HLOOKUP($AC61,'3.参照データ'!$B$5:$AI$14,8,FALSE)+1)</f>
        <v/>
      </c>
      <c r="AI61" s="119" t="str">
        <f>IF($AC61="","",HLOOKUP($AC61,'3.参照データ'!$B$5:$AI$14,10,FALSE)+AH61)</f>
        <v/>
      </c>
      <c r="AJ61" s="171" t="str">
        <f>IF($AC61="","",INDEX('2.職務給賃金表'!$B$6:$AI$57,MATCH($AG61,'2.職務給賃金表'!$B$6:$B$57,0),MATCH($AC61,'2.職務給賃金表'!$B$6:$AI$6,0)))</f>
        <v/>
      </c>
      <c r="AK61" s="265" t="str">
        <f t="shared" si="18"/>
        <v/>
      </c>
      <c r="AL61" s="222" t="str">
        <f t="shared" si="19"/>
        <v/>
      </c>
      <c r="AM61" s="28" t="str">
        <f t="shared" si="20"/>
        <v/>
      </c>
      <c r="AN61" s="479"/>
      <c r="AO61" s="479"/>
      <c r="AP61" s="71" t="str">
        <f t="shared" si="35"/>
        <v/>
      </c>
      <c r="AQ61" s="71" t="str">
        <f>IF($AL61="","",IF($AM61=$AP61,"",IF(HLOOKUP($AP61,'3.参照データ'!$B$17:$AI$21,4,FALSE)="",HLOOKUP($AP61,'3.参照データ'!$B$17:$AI$21,5,FALSE),HLOOKUP($AP61,'3.参照データ'!$B$17:$AI$21,4,FALSE))))</f>
        <v/>
      </c>
      <c r="AR61" s="71" t="str">
        <f t="shared" si="22"/>
        <v/>
      </c>
      <c r="AS61" s="30" t="str">
        <f>IF($AP61="","",($AR61-HLOOKUP($AP61,'3.参照データ'!$B$5:$AI$14,6,FALSE)))</f>
        <v/>
      </c>
      <c r="AT61" s="28" t="str">
        <f>IF($AP61="","",IF($AN61="",$AG61,IF(ROUNDUP($AS61/HLOOKUP($AP61,'3.参照データ'!$B$5:$AI$14,7,FALSE),0)&lt;=0,1,ROUNDUP($AS61/HLOOKUP($AP61,'3.参照データ'!$B$5:$AI$14,7,FALSE),0)+1)))</f>
        <v/>
      </c>
      <c r="AU61" s="28" t="str">
        <f t="shared" si="36"/>
        <v/>
      </c>
      <c r="AV61" s="105" t="str">
        <f>IF($AP61="","",($AU61-1)*HLOOKUP($AP61,'3.参照データ'!$B$5:$AI$14,7,FALSE))</f>
        <v/>
      </c>
      <c r="AW61" s="30" t="str">
        <f t="shared" si="37"/>
        <v/>
      </c>
      <c r="AX61" s="28" t="str">
        <f>IF($AP61="","",IF($AW61&lt;=0,0,ROUNDUP($AW61/HLOOKUP($AP61,'3.参照データ'!$B$5:$AI$14,9,FALSE),0)))</f>
        <v/>
      </c>
      <c r="AY61" s="28" t="str">
        <f t="shared" si="23"/>
        <v/>
      </c>
      <c r="AZ61" s="28" t="str">
        <f t="shared" si="24"/>
        <v/>
      </c>
      <c r="BA61" s="28" t="str">
        <f>IF($AP61="","",HLOOKUP($AP61,'3.参照データ'!$B$5:$AI$14,8,FALSE)+1)</f>
        <v/>
      </c>
      <c r="BB61" s="28" t="str">
        <f>IF($AP61="","",HLOOKUP($AP61,'3.参照データ'!$B$5:$AI$14,10,FALSE)+BA61)</f>
        <v/>
      </c>
      <c r="BC61" s="28" t="str">
        <f t="shared" si="25"/>
        <v/>
      </c>
      <c r="BD61" s="28" t="str">
        <f t="shared" si="26"/>
        <v/>
      </c>
      <c r="BE61" s="31" t="str">
        <f>IF($AP61="","",INDEX('2.職務給賃金表'!$B$6:$AI$57,MATCH($BD61,'2.職務給賃金表'!$B$6:$B$57,0),MATCH($BC61,'2.職務給賃金表'!$B$6:$AI$6,0)))</f>
        <v/>
      </c>
      <c r="BF61" s="32" t="str">
        <f t="shared" si="38"/>
        <v/>
      </c>
      <c r="BG61" s="474"/>
      <c r="BH61" s="474"/>
      <c r="BI61" s="474"/>
      <c r="BJ61" s="474"/>
      <c r="BK61" s="474"/>
      <c r="BL61" s="474"/>
      <c r="BM61" s="62" t="str">
        <f t="shared" si="27"/>
        <v/>
      </c>
      <c r="BN61" s="59" t="str">
        <f t="shared" si="39"/>
        <v/>
      </c>
      <c r="BO61" s="273" t="str">
        <f t="shared" si="40"/>
        <v/>
      </c>
    </row>
    <row r="62" spans="1:67" x14ac:dyDescent="0.15">
      <c r="A62" s="65" t="str">
        <f>IF(C62="","",COUNTA($C$10:C62))</f>
        <v/>
      </c>
      <c r="B62" s="470"/>
      <c r="C62" s="470"/>
      <c r="D62" s="471"/>
      <c r="E62" s="471" t="s">
        <v>71</v>
      </c>
      <c r="F62" s="471"/>
      <c r="G62" s="470"/>
      <c r="H62" s="472"/>
      <c r="I62" s="472"/>
      <c r="J62" s="56" t="str">
        <f t="shared" si="28"/>
        <v/>
      </c>
      <c r="K62" s="56" t="str">
        <f t="shared" si="29"/>
        <v/>
      </c>
      <c r="L62" s="56" t="str">
        <f t="shared" si="30"/>
        <v/>
      </c>
      <c r="M62" s="56" t="str">
        <f t="shared" si="31"/>
        <v/>
      </c>
      <c r="N62" s="473" t="s">
        <v>71</v>
      </c>
      <c r="O62" s="473"/>
      <c r="P62" s="59" t="str">
        <f t="shared" si="32"/>
        <v/>
      </c>
      <c r="Q62" s="474"/>
      <c r="R62" s="474"/>
      <c r="S62" s="474"/>
      <c r="T62" s="474"/>
      <c r="U62" s="474"/>
      <c r="V62" s="474"/>
      <c r="W62" s="62" t="str">
        <f t="shared" si="33"/>
        <v/>
      </c>
      <c r="X62" s="272" t="str">
        <f t="shared" si="34"/>
        <v/>
      </c>
      <c r="Y62" s="267" t="str">
        <f t="shared" si="10"/>
        <v/>
      </c>
      <c r="Z62" s="117" t="str">
        <f t="shared" si="11"/>
        <v/>
      </c>
      <c r="AA62" s="117" t="str">
        <f t="shared" si="12"/>
        <v/>
      </c>
      <c r="AB62" s="117" t="str">
        <f t="shared" si="13"/>
        <v/>
      </c>
      <c r="AC62" s="121" t="str">
        <f t="shared" si="14"/>
        <v/>
      </c>
      <c r="AD62" s="119" t="str">
        <f t="shared" si="15"/>
        <v/>
      </c>
      <c r="AE62" s="475"/>
      <c r="AF62" s="119" t="str">
        <f t="shared" si="16"/>
        <v/>
      </c>
      <c r="AG62" s="119" t="str">
        <f t="shared" si="17"/>
        <v/>
      </c>
      <c r="AH62" s="119" t="str">
        <f>IF($AC62="","",HLOOKUP($AC62,'3.参照データ'!$B$5:$AI$14,8,FALSE)+1)</f>
        <v/>
      </c>
      <c r="AI62" s="119" t="str">
        <f>IF($AC62="","",HLOOKUP($AC62,'3.参照データ'!$B$5:$AI$14,10,FALSE)+AH62)</f>
        <v/>
      </c>
      <c r="AJ62" s="171" t="str">
        <f>IF($AC62="","",INDEX('2.職務給賃金表'!$B$6:$AI$57,MATCH($AG62,'2.職務給賃金表'!$B$6:$B$57,0),MATCH($AC62,'2.職務給賃金表'!$B$6:$AI$6,0)))</f>
        <v/>
      </c>
      <c r="AK62" s="265" t="str">
        <f t="shared" si="18"/>
        <v/>
      </c>
      <c r="AL62" s="222" t="str">
        <f t="shared" si="19"/>
        <v/>
      </c>
      <c r="AM62" s="28" t="str">
        <f t="shared" si="20"/>
        <v/>
      </c>
      <c r="AN62" s="479"/>
      <c r="AO62" s="479"/>
      <c r="AP62" s="71" t="str">
        <f t="shared" si="35"/>
        <v/>
      </c>
      <c r="AQ62" s="71" t="str">
        <f>IF($AL62="","",IF($AM62=$AP62,"",IF(HLOOKUP($AP62,'3.参照データ'!$B$17:$AI$21,4,FALSE)="",HLOOKUP($AP62,'3.参照データ'!$B$17:$AI$21,5,FALSE),HLOOKUP($AP62,'3.参照データ'!$B$17:$AI$21,4,FALSE))))</f>
        <v/>
      </c>
      <c r="AR62" s="71" t="str">
        <f t="shared" si="22"/>
        <v/>
      </c>
      <c r="AS62" s="30" t="str">
        <f>IF($AP62="","",($AR62-HLOOKUP($AP62,'3.参照データ'!$B$5:$AI$14,6,FALSE)))</f>
        <v/>
      </c>
      <c r="AT62" s="28" t="str">
        <f>IF($AP62="","",IF($AN62="",$AG62,IF(ROUNDUP($AS62/HLOOKUP($AP62,'3.参照データ'!$B$5:$AI$14,7,FALSE),0)&lt;=0,1,ROUNDUP($AS62/HLOOKUP($AP62,'3.参照データ'!$B$5:$AI$14,7,FALSE),0)+1)))</f>
        <v/>
      </c>
      <c r="AU62" s="28" t="str">
        <f t="shared" si="36"/>
        <v/>
      </c>
      <c r="AV62" s="105" t="str">
        <f>IF($AP62="","",($AU62-1)*HLOOKUP($AP62,'3.参照データ'!$B$5:$AI$14,7,FALSE))</f>
        <v/>
      </c>
      <c r="AW62" s="30" t="str">
        <f t="shared" si="37"/>
        <v/>
      </c>
      <c r="AX62" s="28" t="str">
        <f>IF($AP62="","",IF($AW62&lt;=0,0,ROUNDUP($AW62/HLOOKUP($AP62,'3.参照データ'!$B$5:$AI$14,9,FALSE),0)))</f>
        <v/>
      </c>
      <c r="AY62" s="28" t="str">
        <f t="shared" si="23"/>
        <v/>
      </c>
      <c r="AZ62" s="28" t="str">
        <f t="shared" si="24"/>
        <v/>
      </c>
      <c r="BA62" s="28" t="str">
        <f>IF($AP62="","",HLOOKUP($AP62,'3.参照データ'!$B$5:$AI$14,8,FALSE)+1)</f>
        <v/>
      </c>
      <c r="BB62" s="28" t="str">
        <f>IF($AP62="","",HLOOKUP($AP62,'3.参照データ'!$B$5:$AI$14,10,FALSE)+BA62)</f>
        <v/>
      </c>
      <c r="BC62" s="28" t="str">
        <f t="shared" si="25"/>
        <v/>
      </c>
      <c r="BD62" s="28" t="str">
        <f t="shared" si="26"/>
        <v/>
      </c>
      <c r="BE62" s="31" t="str">
        <f>IF($AP62="","",INDEX('2.職務給賃金表'!$B$6:$AI$57,MATCH($BD62,'2.職務給賃金表'!$B$6:$B$57,0),MATCH($BC62,'2.職務給賃金表'!$B$6:$AI$6,0)))</f>
        <v/>
      </c>
      <c r="BF62" s="32" t="str">
        <f t="shared" si="38"/>
        <v/>
      </c>
      <c r="BG62" s="474"/>
      <c r="BH62" s="474"/>
      <c r="BI62" s="474"/>
      <c r="BJ62" s="474"/>
      <c r="BK62" s="474"/>
      <c r="BL62" s="474"/>
      <c r="BM62" s="62" t="str">
        <f t="shared" si="27"/>
        <v/>
      </c>
      <c r="BN62" s="59" t="str">
        <f t="shared" si="39"/>
        <v/>
      </c>
      <c r="BO62" s="273" t="str">
        <f t="shared" si="40"/>
        <v/>
      </c>
    </row>
    <row r="63" spans="1:67" x14ac:dyDescent="0.15">
      <c r="A63" s="65" t="str">
        <f>IF(C63="","",COUNTA($C$10:C63))</f>
        <v/>
      </c>
      <c r="B63" s="470"/>
      <c r="C63" s="470"/>
      <c r="D63" s="471"/>
      <c r="E63" s="471" t="s">
        <v>71</v>
      </c>
      <c r="F63" s="471"/>
      <c r="G63" s="470"/>
      <c r="H63" s="472"/>
      <c r="I63" s="472"/>
      <c r="J63" s="56" t="str">
        <f t="shared" si="28"/>
        <v/>
      </c>
      <c r="K63" s="56" t="str">
        <f t="shared" si="29"/>
        <v/>
      </c>
      <c r="L63" s="56" t="str">
        <f t="shared" si="30"/>
        <v/>
      </c>
      <c r="M63" s="56" t="str">
        <f t="shared" si="31"/>
        <v/>
      </c>
      <c r="N63" s="473" t="s">
        <v>71</v>
      </c>
      <c r="O63" s="473"/>
      <c r="P63" s="59" t="str">
        <f t="shared" si="32"/>
        <v/>
      </c>
      <c r="Q63" s="474"/>
      <c r="R63" s="474"/>
      <c r="S63" s="474"/>
      <c r="T63" s="474"/>
      <c r="U63" s="474"/>
      <c r="V63" s="474"/>
      <c r="W63" s="62" t="str">
        <f t="shared" si="33"/>
        <v/>
      </c>
      <c r="X63" s="272" t="str">
        <f t="shared" si="34"/>
        <v/>
      </c>
      <c r="Y63" s="267" t="str">
        <f t="shared" si="10"/>
        <v/>
      </c>
      <c r="Z63" s="117" t="str">
        <f t="shared" si="11"/>
        <v/>
      </c>
      <c r="AA63" s="117" t="str">
        <f t="shared" si="12"/>
        <v/>
      </c>
      <c r="AB63" s="117" t="str">
        <f t="shared" si="13"/>
        <v/>
      </c>
      <c r="AC63" s="121" t="str">
        <f t="shared" si="14"/>
        <v/>
      </c>
      <c r="AD63" s="119" t="str">
        <f t="shared" si="15"/>
        <v/>
      </c>
      <c r="AE63" s="475"/>
      <c r="AF63" s="119" t="str">
        <f t="shared" si="16"/>
        <v/>
      </c>
      <c r="AG63" s="119" t="str">
        <f t="shared" si="17"/>
        <v/>
      </c>
      <c r="AH63" s="119" t="str">
        <f>IF($AC63="","",HLOOKUP($AC63,'3.参照データ'!$B$5:$AI$14,8,FALSE)+1)</f>
        <v/>
      </c>
      <c r="AI63" s="119" t="str">
        <f>IF($AC63="","",HLOOKUP($AC63,'3.参照データ'!$B$5:$AI$14,10,FALSE)+AH63)</f>
        <v/>
      </c>
      <c r="AJ63" s="171" t="str">
        <f>IF($AC63="","",INDEX('2.職務給賃金表'!$B$6:$AI$57,MATCH($AG63,'2.職務給賃金表'!$B$6:$B$57,0),MATCH($AC63,'2.職務給賃金表'!$B$6:$AI$6,0)))</f>
        <v/>
      </c>
      <c r="AK63" s="265" t="str">
        <f t="shared" si="18"/>
        <v/>
      </c>
      <c r="AL63" s="222" t="str">
        <f t="shared" si="19"/>
        <v/>
      </c>
      <c r="AM63" s="28" t="str">
        <f t="shared" si="20"/>
        <v/>
      </c>
      <c r="AN63" s="479"/>
      <c r="AO63" s="479"/>
      <c r="AP63" s="71" t="str">
        <f t="shared" si="35"/>
        <v/>
      </c>
      <c r="AQ63" s="71" t="str">
        <f>IF($AL63="","",IF($AM63=$AP63,"",IF(HLOOKUP($AP63,'3.参照データ'!$B$17:$AI$21,4,FALSE)="",HLOOKUP($AP63,'3.参照データ'!$B$17:$AI$21,5,FALSE),HLOOKUP($AP63,'3.参照データ'!$B$17:$AI$21,4,FALSE))))</f>
        <v/>
      </c>
      <c r="AR63" s="71" t="str">
        <f t="shared" si="22"/>
        <v/>
      </c>
      <c r="AS63" s="30" t="str">
        <f>IF($AP63="","",($AR63-HLOOKUP($AP63,'3.参照データ'!$B$5:$AI$14,6,FALSE)))</f>
        <v/>
      </c>
      <c r="AT63" s="28" t="str">
        <f>IF($AP63="","",IF($AN63="",$AG63,IF(ROUNDUP($AS63/HLOOKUP($AP63,'3.参照データ'!$B$5:$AI$14,7,FALSE),0)&lt;=0,1,ROUNDUP($AS63/HLOOKUP($AP63,'3.参照データ'!$B$5:$AI$14,7,FALSE),0)+1)))</f>
        <v/>
      </c>
      <c r="AU63" s="28" t="str">
        <f t="shared" si="36"/>
        <v/>
      </c>
      <c r="AV63" s="105" t="str">
        <f>IF($AP63="","",($AU63-1)*HLOOKUP($AP63,'3.参照データ'!$B$5:$AI$14,7,FALSE))</f>
        <v/>
      </c>
      <c r="AW63" s="30" t="str">
        <f t="shared" si="37"/>
        <v/>
      </c>
      <c r="AX63" s="28" t="str">
        <f>IF($AP63="","",IF($AW63&lt;=0,0,ROUNDUP($AW63/HLOOKUP($AP63,'3.参照データ'!$B$5:$AI$14,9,FALSE),0)))</f>
        <v/>
      </c>
      <c r="AY63" s="28" t="str">
        <f t="shared" si="23"/>
        <v/>
      </c>
      <c r="AZ63" s="28" t="str">
        <f t="shared" si="24"/>
        <v/>
      </c>
      <c r="BA63" s="28" t="str">
        <f>IF($AP63="","",HLOOKUP($AP63,'3.参照データ'!$B$5:$AI$14,8,FALSE)+1)</f>
        <v/>
      </c>
      <c r="BB63" s="28" t="str">
        <f>IF($AP63="","",HLOOKUP($AP63,'3.参照データ'!$B$5:$AI$14,10,FALSE)+BA63)</f>
        <v/>
      </c>
      <c r="BC63" s="28" t="str">
        <f t="shared" si="25"/>
        <v/>
      </c>
      <c r="BD63" s="28" t="str">
        <f t="shared" si="26"/>
        <v/>
      </c>
      <c r="BE63" s="31" t="str">
        <f>IF($AP63="","",INDEX('2.職務給賃金表'!$B$6:$AI$57,MATCH($BD63,'2.職務給賃金表'!$B$6:$B$57,0),MATCH($BC63,'2.職務給賃金表'!$B$6:$AI$6,0)))</f>
        <v/>
      </c>
      <c r="BF63" s="32" t="str">
        <f t="shared" si="38"/>
        <v/>
      </c>
      <c r="BG63" s="474"/>
      <c r="BH63" s="474"/>
      <c r="BI63" s="474"/>
      <c r="BJ63" s="474"/>
      <c r="BK63" s="474"/>
      <c r="BL63" s="474"/>
      <c r="BM63" s="62" t="str">
        <f t="shared" si="27"/>
        <v/>
      </c>
      <c r="BN63" s="59" t="str">
        <f t="shared" si="39"/>
        <v/>
      </c>
      <c r="BO63" s="273" t="str">
        <f t="shared" si="40"/>
        <v/>
      </c>
    </row>
    <row r="64" spans="1:67" x14ac:dyDescent="0.15">
      <c r="A64" s="65" t="str">
        <f>IF(C64="","",COUNTA($C$10:C64))</f>
        <v/>
      </c>
      <c r="B64" s="470"/>
      <c r="C64" s="470"/>
      <c r="D64" s="471"/>
      <c r="E64" s="471" t="s">
        <v>71</v>
      </c>
      <c r="F64" s="471"/>
      <c r="G64" s="470"/>
      <c r="H64" s="472"/>
      <c r="I64" s="472"/>
      <c r="J64" s="56" t="str">
        <f t="shared" si="28"/>
        <v/>
      </c>
      <c r="K64" s="56" t="str">
        <f t="shared" si="29"/>
        <v/>
      </c>
      <c r="L64" s="56" t="str">
        <f t="shared" si="30"/>
        <v/>
      </c>
      <c r="M64" s="56" t="str">
        <f t="shared" si="31"/>
        <v/>
      </c>
      <c r="N64" s="473" t="s">
        <v>71</v>
      </c>
      <c r="O64" s="473"/>
      <c r="P64" s="59" t="str">
        <f t="shared" si="32"/>
        <v/>
      </c>
      <c r="Q64" s="474"/>
      <c r="R64" s="474"/>
      <c r="S64" s="474"/>
      <c r="T64" s="474"/>
      <c r="U64" s="474"/>
      <c r="V64" s="474"/>
      <c r="W64" s="62" t="str">
        <f t="shared" si="33"/>
        <v/>
      </c>
      <c r="X64" s="272" t="str">
        <f t="shared" si="34"/>
        <v/>
      </c>
      <c r="Y64" s="267" t="str">
        <f t="shared" si="10"/>
        <v/>
      </c>
      <c r="Z64" s="117" t="str">
        <f t="shared" si="11"/>
        <v/>
      </c>
      <c r="AA64" s="117" t="str">
        <f t="shared" si="12"/>
        <v/>
      </c>
      <c r="AB64" s="117" t="str">
        <f t="shared" si="13"/>
        <v/>
      </c>
      <c r="AC64" s="121" t="str">
        <f t="shared" si="14"/>
        <v/>
      </c>
      <c r="AD64" s="119" t="str">
        <f t="shared" si="15"/>
        <v/>
      </c>
      <c r="AE64" s="475"/>
      <c r="AF64" s="119" t="str">
        <f t="shared" si="16"/>
        <v/>
      </c>
      <c r="AG64" s="119" t="str">
        <f t="shared" si="17"/>
        <v/>
      </c>
      <c r="AH64" s="119" t="str">
        <f>IF($AC64="","",HLOOKUP($AC64,'3.参照データ'!$B$5:$AI$14,8,FALSE)+1)</f>
        <v/>
      </c>
      <c r="AI64" s="119" t="str">
        <f>IF($AC64="","",HLOOKUP($AC64,'3.参照データ'!$B$5:$AI$14,10,FALSE)+AH64)</f>
        <v/>
      </c>
      <c r="AJ64" s="171" t="str">
        <f>IF($AC64="","",INDEX('2.職務給賃金表'!$B$6:$AI$57,MATCH($AG64,'2.職務給賃金表'!$B$6:$B$57,0),MATCH($AC64,'2.職務給賃金表'!$B$6:$AI$6,0)))</f>
        <v/>
      </c>
      <c r="AK64" s="265" t="str">
        <f t="shared" si="18"/>
        <v/>
      </c>
      <c r="AL64" s="222" t="str">
        <f t="shared" si="19"/>
        <v/>
      </c>
      <c r="AM64" s="28" t="str">
        <f t="shared" si="20"/>
        <v/>
      </c>
      <c r="AN64" s="479"/>
      <c r="AO64" s="479"/>
      <c r="AP64" s="71" t="str">
        <f t="shared" si="35"/>
        <v/>
      </c>
      <c r="AQ64" s="71" t="str">
        <f>IF($AL64="","",IF($AM64=$AP64,"",IF(HLOOKUP($AP64,'3.参照データ'!$B$17:$AI$21,4,FALSE)="",HLOOKUP($AP64,'3.参照データ'!$B$17:$AI$21,5,FALSE),HLOOKUP($AP64,'3.参照データ'!$B$17:$AI$21,4,FALSE))))</f>
        <v/>
      </c>
      <c r="AR64" s="71" t="str">
        <f t="shared" si="22"/>
        <v/>
      </c>
      <c r="AS64" s="30" t="str">
        <f>IF($AP64="","",($AR64-HLOOKUP($AP64,'3.参照データ'!$B$5:$AI$14,6,FALSE)))</f>
        <v/>
      </c>
      <c r="AT64" s="28" t="str">
        <f>IF($AP64="","",IF($AN64="",$AG64,IF(ROUNDUP($AS64/HLOOKUP($AP64,'3.参照データ'!$B$5:$AI$14,7,FALSE),0)&lt;=0,1,ROUNDUP($AS64/HLOOKUP($AP64,'3.参照データ'!$B$5:$AI$14,7,FALSE),0)+1)))</f>
        <v/>
      </c>
      <c r="AU64" s="28" t="str">
        <f t="shared" si="36"/>
        <v/>
      </c>
      <c r="AV64" s="105" t="str">
        <f>IF($AP64="","",($AU64-1)*HLOOKUP($AP64,'3.参照データ'!$B$5:$AI$14,7,FALSE))</f>
        <v/>
      </c>
      <c r="AW64" s="30" t="str">
        <f t="shared" si="37"/>
        <v/>
      </c>
      <c r="AX64" s="28" t="str">
        <f>IF($AP64="","",IF($AW64&lt;=0,0,ROUNDUP($AW64/HLOOKUP($AP64,'3.参照データ'!$B$5:$AI$14,9,FALSE),0)))</f>
        <v/>
      </c>
      <c r="AY64" s="28" t="str">
        <f t="shared" si="23"/>
        <v/>
      </c>
      <c r="AZ64" s="28" t="str">
        <f t="shared" si="24"/>
        <v/>
      </c>
      <c r="BA64" s="28" t="str">
        <f>IF($AP64="","",HLOOKUP($AP64,'3.参照データ'!$B$5:$AI$14,8,FALSE)+1)</f>
        <v/>
      </c>
      <c r="BB64" s="28" t="str">
        <f>IF($AP64="","",HLOOKUP($AP64,'3.参照データ'!$B$5:$AI$14,10,FALSE)+BA64)</f>
        <v/>
      </c>
      <c r="BC64" s="28" t="str">
        <f t="shared" si="25"/>
        <v/>
      </c>
      <c r="BD64" s="28" t="str">
        <f t="shared" si="26"/>
        <v/>
      </c>
      <c r="BE64" s="31" t="str">
        <f>IF($AP64="","",INDEX('2.職務給賃金表'!$B$6:$AI$57,MATCH($BD64,'2.職務給賃金表'!$B$6:$B$57,0),MATCH($BC64,'2.職務給賃金表'!$B$6:$AI$6,0)))</f>
        <v/>
      </c>
      <c r="BF64" s="32" t="str">
        <f t="shared" si="38"/>
        <v/>
      </c>
      <c r="BG64" s="474"/>
      <c r="BH64" s="474"/>
      <c r="BI64" s="474"/>
      <c r="BJ64" s="474"/>
      <c r="BK64" s="474"/>
      <c r="BL64" s="474"/>
      <c r="BM64" s="62" t="str">
        <f t="shared" si="27"/>
        <v/>
      </c>
      <c r="BN64" s="59" t="str">
        <f t="shared" si="39"/>
        <v/>
      </c>
      <c r="BO64" s="273" t="str">
        <f t="shared" si="40"/>
        <v/>
      </c>
    </row>
    <row r="65" spans="1:67" x14ac:dyDescent="0.15">
      <c r="A65" s="65" t="str">
        <f>IF(C65="","",COUNTA($C$10:C65))</f>
        <v/>
      </c>
      <c r="B65" s="470"/>
      <c r="C65" s="470"/>
      <c r="D65" s="471"/>
      <c r="E65" s="471" t="s">
        <v>71</v>
      </c>
      <c r="F65" s="471"/>
      <c r="G65" s="470"/>
      <c r="H65" s="472"/>
      <c r="I65" s="472"/>
      <c r="J65" s="56" t="str">
        <f t="shared" si="28"/>
        <v/>
      </c>
      <c r="K65" s="56" t="str">
        <f t="shared" si="29"/>
        <v/>
      </c>
      <c r="L65" s="56" t="str">
        <f t="shared" si="30"/>
        <v/>
      </c>
      <c r="M65" s="56" t="str">
        <f t="shared" si="31"/>
        <v/>
      </c>
      <c r="N65" s="473" t="s">
        <v>71</v>
      </c>
      <c r="O65" s="473"/>
      <c r="P65" s="59" t="str">
        <f t="shared" si="32"/>
        <v/>
      </c>
      <c r="Q65" s="474"/>
      <c r="R65" s="474"/>
      <c r="S65" s="474"/>
      <c r="T65" s="474"/>
      <c r="U65" s="474"/>
      <c r="V65" s="474"/>
      <c r="W65" s="62" t="str">
        <f t="shared" si="33"/>
        <v/>
      </c>
      <c r="X65" s="272" t="str">
        <f t="shared" si="34"/>
        <v/>
      </c>
      <c r="Y65" s="267" t="str">
        <f t="shared" si="10"/>
        <v/>
      </c>
      <c r="Z65" s="117" t="str">
        <f t="shared" si="11"/>
        <v/>
      </c>
      <c r="AA65" s="117" t="str">
        <f t="shared" si="12"/>
        <v/>
      </c>
      <c r="AB65" s="117" t="str">
        <f t="shared" si="13"/>
        <v/>
      </c>
      <c r="AC65" s="121" t="str">
        <f t="shared" si="14"/>
        <v/>
      </c>
      <c r="AD65" s="119" t="str">
        <f t="shared" si="15"/>
        <v/>
      </c>
      <c r="AE65" s="475"/>
      <c r="AF65" s="119" t="str">
        <f t="shared" si="16"/>
        <v/>
      </c>
      <c r="AG65" s="119" t="str">
        <f t="shared" si="17"/>
        <v/>
      </c>
      <c r="AH65" s="119" t="str">
        <f>IF($AC65="","",HLOOKUP($AC65,'3.参照データ'!$B$5:$AI$14,8,FALSE)+1)</f>
        <v/>
      </c>
      <c r="AI65" s="119" t="str">
        <f>IF($AC65="","",HLOOKUP($AC65,'3.参照データ'!$B$5:$AI$14,10,FALSE)+AH65)</f>
        <v/>
      </c>
      <c r="AJ65" s="171" t="str">
        <f>IF($AC65="","",INDEX('2.職務給賃金表'!$B$6:$AI$57,MATCH($AG65,'2.職務給賃金表'!$B$6:$B$57,0),MATCH($AC65,'2.職務給賃金表'!$B$6:$AI$6,0)))</f>
        <v/>
      </c>
      <c r="AK65" s="265" t="str">
        <f t="shared" si="18"/>
        <v/>
      </c>
      <c r="AL65" s="222" t="str">
        <f t="shared" si="19"/>
        <v/>
      </c>
      <c r="AM65" s="28" t="str">
        <f t="shared" si="20"/>
        <v/>
      </c>
      <c r="AN65" s="479"/>
      <c r="AO65" s="479"/>
      <c r="AP65" s="71" t="str">
        <f t="shared" si="35"/>
        <v/>
      </c>
      <c r="AQ65" s="71" t="str">
        <f>IF($AL65="","",IF($AM65=$AP65,"",IF(HLOOKUP($AP65,'3.参照データ'!$B$17:$AI$21,4,FALSE)="",HLOOKUP($AP65,'3.参照データ'!$B$17:$AI$21,5,FALSE),HLOOKUP($AP65,'3.参照データ'!$B$17:$AI$21,4,FALSE))))</f>
        <v/>
      </c>
      <c r="AR65" s="71" t="str">
        <f t="shared" si="22"/>
        <v/>
      </c>
      <c r="AS65" s="30" t="str">
        <f>IF($AP65="","",($AR65-HLOOKUP($AP65,'3.参照データ'!$B$5:$AI$14,6,FALSE)))</f>
        <v/>
      </c>
      <c r="AT65" s="28" t="str">
        <f>IF($AP65="","",IF($AN65="",$AG65,IF(ROUNDUP($AS65/HLOOKUP($AP65,'3.参照データ'!$B$5:$AI$14,7,FALSE),0)&lt;=0,1,ROUNDUP($AS65/HLOOKUP($AP65,'3.参照データ'!$B$5:$AI$14,7,FALSE),0)+1)))</f>
        <v/>
      </c>
      <c r="AU65" s="28" t="str">
        <f t="shared" si="36"/>
        <v/>
      </c>
      <c r="AV65" s="105" t="str">
        <f>IF($AP65="","",($AU65-1)*HLOOKUP($AP65,'3.参照データ'!$B$5:$AI$14,7,FALSE))</f>
        <v/>
      </c>
      <c r="AW65" s="30" t="str">
        <f t="shared" si="37"/>
        <v/>
      </c>
      <c r="AX65" s="28" t="str">
        <f>IF($AP65="","",IF($AW65&lt;=0,0,ROUNDUP($AW65/HLOOKUP($AP65,'3.参照データ'!$B$5:$AI$14,9,FALSE),0)))</f>
        <v/>
      </c>
      <c r="AY65" s="28" t="str">
        <f t="shared" si="23"/>
        <v/>
      </c>
      <c r="AZ65" s="28" t="str">
        <f t="shared" si="24"/>
        <v/>
      </c>
      <c r="BA65" s="28" t="str">
        <f>IF($AP65="","",HLOOKUP($AP65,'3.参照データ'!$B$5:$AI$14,8,FALSE)+1)</f>
        <v/>
      </c>
      <c r="BB65" s="28" t="str">
        <f>IF($AP65="","",HLOOKUP($AP65,'3.参照データ'!$B$5:$AI$14,10,FALSE)+BA65)</f>
        <v/>
      </c>
      <c r="BC65" s="28" t="str">
        <f t="shared" si="25"/>
        <v/>
      </c>
      <c r="BD65" s="28" t="str">
        <f t="shared" si="26"/>
        <v/>
      </c>
      <c r="BE65" s="31" t="str">
        <f>IF($AP65="","",INDEX('2.職務給賃金表'!$B$6:$AI$57,MATCH($BD65,'2.職務給賃金表'!$B$6:$B$57,0),MATCH($BC65,'2.職務給賃金表'!$B$6:$AI$6,0)))</f>
        <v/>
      </c>
      <c r="BF65" s="32" t="str">
        <f t="shared" si="38"/>
        <v/>
      </c>
      <c r="BG65" s="474"/>
      <c r="BH65" s="474"/>
      <c r="BI65" s="474"/>
      <c r="BJ65" s="474"/>
      <c r="BK65" s="474"/>
      <c r="BL65" s="474"/>
      <c r="BM65" s="62" t="str">
        <f t="shared" si="27"/>
        <v/>
      </c>
      <c r="BN65" s="59" t="str">
        <f t="shared" si="39"/>
        <v/>
      </c>
      <c r="BO65" s="273" t="str">
        <f t="shared" si="40"/>
        <v/>
      </c>
    </row>
    <row r="66" spans="1:67" x14ac:dyDescent="0.15">
      <c r="A66" s="65" t="str">
        <f>IF(C66="","",COUNTA($C$10:C66))</f>
        <v/>
      </c>
      <c r="B66" s="470"/>
      <c r="C66" s="470"/>
      <c r="D66" s="471"/>
      <c r="E66" s="471" t="s">
        <v>71</v>
      </c>
      <c r="F66" s="471"/>
      <c r="G66" s="470"/>
      <c r="H66" s="472"/>
      <c r="I66" s="472"/>
      <c r="J66" s="56" t="str">
        <f t="shared" si="28"/>
        <v/>
      </c>
      <c r="K66" s="56" t="str">
        <f t="shared" si="29"/>
        <v/>
      </c>
      <c r="L66" s="56" t="str">
        <f t="shared" si="30"/>
        <v/>
      </c>
      <c r="M66" s="56" t="str">
        <f t="shared" si="31"/>
        <v/>
      </c>
      <c r="N66" s="473" t="s">
        <v>71</v>
      </c>
      <c r="O66" s="473"/>
      <c r="P66" s="59" t="str">
        <f t="shared" si="32"/>
        <v/>
      </c>
      <c r="Q66" s="474"/>
      <c r="R66" s="474"/>
      <c r="S66" s="474"/>
      <c r="T66" s="474"/>
      <c r="U66" s="474"/>
      <c r="V66" s="474"/>
      <c r="W66" s="62" t="str">
        <f t="shared" si="33"/>
        <v/>
      </c>
      <c r="X66" s="272" t="str">
        <f t="shared" si="34"/>
        <v/>
      </c>
      <c r="Y66" s="267" t="str">
        <f t="shared" si="10"/>
        <v/>
      </c>
      <c r="Z66" s="117" t="str">
        <f t="shared" si="11"/>
        <v/>
      </c>
      <c r="AA66" s="117" t="str">
        <f t="shared" si="12"/>
        <v/>
      </c>
      <c r="AB66" s="117" t="str">
        <f t="shared" si="13"/>
        <v/>
      </c>
      <c r="AC66" s="121" t="str">
        <f t="shared" si="14"/>
        <v/>
      </c>
      <c r="AD66" s="119" t="str">
        <f t="shared" si="15"/>
        <v/>
      </c>
      <c r="AE66" s="475"/>
      <c r="AF66" s="119" t="str">
        <f t="shared" si="16"/>
        <v/>
      </c>
      <c r="AG66" s="119" t="str">
        <f t="shared" si="17"/>
        <v/>
      </c>
      <c r="AH66" s="119" t="str">
        <f>IF($AC66="","",HLOOKUP($AC66,'3.参照データ'!$B$5:$AI$14,8,FALSE)+1)</f>
        <v/>
      </c>
      <c r="AI66" s="119" t="str">
        <f>IF($AC66="","",HLOOKUP($AC66,'3.参照データ'!$B$5:$AI$14,10,FALSE)+AH66)</f>
        <v/>
      </c>
      <c r="AJ66" s="171" t="str">
        <f>IF($AC66="","",INDEX('2.職務給賃金表'!$B$6:$AI$57,MATCH($AG66,'2.職務給賃金表'!$B$6:$B$57,0),MATCH($AC66,'2.職務給賃金表'!$B$6:$AI$6,0)))</f>
        <v/>
      </c>
      <c r="AK66" s="265" t="str">
        <f t="shared" si="18"/>
        <v/>
      </c>
      <c r="AL66" s="222" t="str">
        <f t="shared" si="19"/>
        <v/>
      </c>
      <c r="AM66" s="28" t="str">
        <f t="shared" si="20"/>
        <v/>
      </c>
      <c r="AN66" s="479"/>
      <c r="AO66" s="479"/>
      <c r="AP66" s="71" t="str">
        <f t="shared" si="35"/>
        <v/>
      </c>
      <c r="AQ66" s="71" t="str">
        <f>IF($AL66="","",IF($AM66=$AP66,"",IF(HLOOKUP($AP66,'3.参照データ'!$B$17:$AI$21,4,FALSE)="",HLOOKUP($AP66,'3.参照データ'!$B$17:$AI$21,5,FALSE),HLOOKUP($AP66,'3.参照データ'!$B$17:$AI$21,4,FALSE))))</f>
        <v/>
      </c>
      <c r="AR66" s="71" t="str">
        <f t="shared" si="22"/>
        <v/>
      </c>
      <c r="AS66" s="30" t="str">
        <f>IF($AP66="","",($AR66-HLOOKUP($AP66,'3.参照データ'!$B$5:$AI$14,6,FALSE)))</f>
        <v/>
      </c>
      <c r="AT66" s="28" t="str">
        <f>IF($AP66="","",IF($AN66="",$AG66,IF(ROUNDUP($AS66/HLOOKUP($AP66,'3.参照データ'!$B$5:$AI$14,7,FALSE),0)&lt;=0,1,ROUNDUP($AS66/HLOOKUP($AP66,'3.参照データ'!$B$5:$AI$14,7,FALSE),0)+1)))</f>
        <v/>
      </c>
      <c r="AU66" s="28" t="str">
        <f t="shared" si="36"/>
        <v/>
      </c>
      <c r="AV66" s="105" t="str">
        <f>IF($AP66="","",($AU66-1)*HLOOKUP($AP66,'3.参照データ'!$B$5:$AI$14,7,FALSE))</f>
        <v/>
      </c>
      <c r="AW66" s="30" t="str">
        <f t="shared" si="37"/>
        <v/>
      </c>
      <c r="AX66" s="28" t="str">
        <f>IF($AP66="","",IF($AW66&lt;=0,0,ROUNDUP($AW66/HLOOKUP($AP66,'3.参照データ'!$B$5:$AI$14,9,FALSE),0)))</f>
        <v/>
      </c>
      <c r="AY66" s="28" t="str">
        <f t="shared" si="23"/>
        <v/>
      </c>
      <c r="AZ66" s="28" t="str">
        <f t="shared" si="24"/>
        <v/>
      </c>
      <c r="BA66" s="28" t="str">
        <f>IF($AP66="","",HLOOKUP($AP66,'3.参照データ'!$B$5:$AI$14,8,FALSE)+1)</f>
        <v/>
      </c>
      <c r="BB66" s="28" t="str">
        <f>IF($AP66="","",HLOOKUP($AP66,'3.参照データ'!$B$5:$AI$14,10,FALSE)+BA66)</f>
        <v/>
      </c>
      <c r="BC66" s="28" t="str">
        <f t="shared" si="25"/>
        <v/>
      </c>
      <c r="BD66" s="28" t="str">
        <f t="shared" si="26"/>
        <v/>
      </c>
      <c r="BE66" s="31" t="str">
        <f>IF($AP66="","",INDEX('2.職務給賃金表'!$B$6:$AI$57,MATCH($BD66,'2.職務給賃金表'!$B$6:$B$57,0),MATCH($BC66,'2.職務給賃金表'!$B$6:$AI$6,0)))</f>
        <v/>
      </c>
      <c r="BF66" s="32" t="str">
        <f t="shared" si="38"/>
        <v/>
      </c>
      <c r="BG66" s="474"/>
      <c r="BH66" s="474"/>
      <c r="BI66" s="474"/>
      <c r="BJ66" s="474"/>
      <c r="BK66" s="474"/>
      <c r="BL66" s="474"/>
      <c r="BM66" s="62" t="str">
        <f t="shared" si="27"/>
        <v/>
      </c>
      <c r="BN66" s="59" t="str">
        <f t="shared" si="39"/>
        <v/>
      </c>
      <c r="BO66" s="273" t="str">
        <f t="shared" si="40"/>
        <v/>
      </c>
    </row>
    <row r="67" spans="1:67" x14ac:dyDescent="0.15">
      <c r="A67" s="65" t="str">
        <f>IF(C67="","",COUNTA($C$10:C67))</f>
        <v/>
      </c>
      <c r="B67" s="470"/>
      <c r="C67" s="470"/>
      <c r="D67" s="471"/>
      <c r="E67" s="471" t="s">
        <v>71</v>
      </c>
      <c r="F67" s="471"/>
      <c r="G67" s="470"/>
      <c r="H67" s="472"/>
      <c r="I67" s="472"/>
      <c r="J67" s="56" t="str">
        <f t="shared" si="28"/>
        <v/>
      </c>
      <c r="K67" s="56" t="str">
        <f t="shared" si="29"/>
        <v/>
      </c>
      <c r="L67" s="56" t="str">
        <f t="shared" si="30"/>
        <v/>
      </c>
      <c r="M67" s="56" t="str">
        <f t="shared" si="31"/>
        <v/>
      </c>
      <c r="N67" s="473" t="s">
        <v>71</v>
      </c>
      <c r="O67" s="473"/>
      <c r="P67" s="59" t="str">
        <f t="shared" si="32"/>
        <v/>
      </c>
      <c r="Q67" s="474"/>
      <c r="R67" s="474"/>
      <c r="S67" s="474"/>
      <c r="T67" s="474"/>
      <c r="U67" s="474"/>
      <c r="V67" s="474"/>
      <c r="W67" s="62" t="str">
        <f t="shared" si="33"/>
        <v/>
      </c>
      <c r="X67" s="272" t="str">
        <f t="shared" si="34"/>
        <v/>
      </c>
      <c r="Y67" s="267" t="str">
        <f t="shared" si="10"/>
        <v/>
      </c>
      <c r="Z67" s="117" t="str">
        <f t="shared" si="11"/>
        <v/>
      </c>
      <c r="AA67" s="117" t="str">
        <f t="shared" si="12"/>
        <v/>
      </c>
      <c r="AB67" s="117" t="str">
        <f t="shared" si="13"/>
        <v/>
      </c>
      <c r="AC67" s="121" t="str">
        <f t="shared" si="14"/>
        <v/>
      </c>
      <c r="AD67" s="119" t="str">
        <f t="shared" si="15"/>
        <v/>
      </c>
      <c r="AE67" s="475"/>
      <c r="AF67" s="119" t="str">
        <f t="shared" si="16"/>
        <v/>
      </c>
      <c r="AG67" s="119" t="str">
        <f t="shared" si="17"/>
        <v/>
      </c>
      <c r="AH67" s="119" t="str">
        <f>IF($AC67="","",HLOOKUP($AC67,'3.参照データ'!$B$5:$AI$14,8,FALSE)+1)</f>
        <v/>
      </c>
      <c r="AI67" s="119" t="str">
        <f>IF($AC67="","",HLOOKUP($AC67,'3.参照データ'!$B$5:$AI$14,10,FALSE)+AH67)</f>
        <v/>
      </c>
      <c r="AJ67" s="171" t="str">
        <f>IF($AC67="","",INDEX('2.職務給賃金表'!$B$6:$AI$57,MATCH($AG67,'2.職務給賃金表'!$B$6:$B$57,0),MATCH($AC67,'2.職務給賃金表'!$B$6:$AI$6,0)))</f>
        <v/>
      </c>
      <c r="AK67" s="265" t="str">
        <f t="shared" si="18"/>
        <v/>
      </c>
      <c r="AL67" s="222" t="str">
        <f t="shared" si="19"/>
        <v/>
      </c>
      <c r="AM67" s="28" t="str">
        <f t="shared" si="20"/>
        <v/>
      </c>
      <c r="AN67" s="479"/>
      <c r="AO67" s="479"/>
      <c r="AP67" s="71" t="str">
        <f t="shared" si="35"/>
        <v/>
      </c>
      <c r="AQ67" s="71" t="str">
        <f>IF($AL67="","",IF($AM67=$AP67,"",IF(HLOOKUP($AP67,'3.参照データ'!$B$17:$AI$21,4,FALSE)="",HLOOKUP($AP67,'3.参照データ'!$B$17:$AI$21,5,FALSE),HLOOKUP($AP67,'3.参照データ'!$B$17:$AI$21,4,FALSE))))</f>
        <v/>
      </c>
      <c r="AR67" s="71" t="str">
        <f t="shared" si="22"/>
        <v/>
      </c>
      <c r="AS67" s="30" t="str">
        <f>IF($AP67="","",($AR67-HLOOKUP($AP67,'3.参照データ'!$B$5:$AI$14,6,FALSE)))</f>
        <v/>
      </c>
      <c r="AT67" s="28" t="str">
        <f>IF($AP67="","",IF($AN67="",$AG67,IF(ROUNDUP($AS67/HLOOKUP($AP67,'3.参照データ'!$B$5:$AI$14,7,FALSE),0)&lt;=0,1,ROUNDUP($AS67/HLOOKUP($AP67,'3.参照データ'!$B$5:$AI$14,7,FALSE),0)+1)))</f>
        <v/>
      </c>
      <c r="AU67" s="28" t="str">
        <f t="shared" si="36"/>
        <v/>
      </c>
      <c r="AV67" s="105" t="str">
        <f>IF($AP67="","",($AU67-1)*HLOOKUP($AP67,'3.参照データ'!$B$5:$AI$14,7,FALSE))</f>
        <v/>
      </c>
      <c r="AW67" s="30" t="str">
        <f t="shared" si="37"/>
        <v/>
      </c>
      <c r="AX67" s="28" t="str">
        <f>IF($AP67="","",IF($AW67&lt;=0,0,ROUNDUP($AW67/HLOOKUP($AP67,'3.参照データ'!$B$5:$AI$14,9,FALSE),0)))</f>
        <v/>
      </c>
      <c r="AY67" s="28" t="str">
        <f t="shared" si="23"/>
        <v/>
      </c>
      <c r="AZ67" s="28" t="str">
        <f t="shared" si="24"/>
        <v/>
      </c>
      <c r="BA67" s="28" t="str">
        <f>IF($AP67="","",HLOOKUP($AP67,'3.参照データ'!$B$5:$AI$14,8,FALSE)+1)</f>
        <v/>
      </c>
      <c r="BB67" s="28" t="str">
        <f>IF($AP67="","",HLOOKUP($AP67,'3.参照データ'!$B$5:$AI$14,10,FALSE)+BA67)</f>
        <v/>
      </c>
      <c r="BC67" s="28" t="str">
        <f t="shared" si="25"/>
        <v/>
      </c>
      <c r="BD67" s="28" t="str">
        <f t="shared" si="26"/>
        <v/>
      </c>
      <c r="BE67" s="31" t="str">
        <f>IF($AP67="","",INDEX('2.職務給賃金表'!$B$6:$AI$57,MATCH($BD67,'2.職務給賃金表'!$B$6:$B$57,0),MATCH($BC67,'2.職務給賃金表'!$B$6:$AI$6,0)))</f>
        <v/>
      </c>
      <c r="BF67" s="32" t="str">
        <f t="shared" si="38"/>
        <v/>
      </c>
      <c r="BG67" s="474"/>
      <c r="BH67" s="474"/>
      <c r="BI67" s="474"/>
      <c r="BJ67" s="474"/>
      <c r="BK67" s="474"/>
      <c r="BL67" s="474"/>
      <c r="BM67" s="62" t="str">
        <f t="shared" si="27"/>
        <v/>
      </c>
      <c r="BN67" s="59" t="str">
        <f t="shared" si="39"/>
        <v/>
      </c>
      <c r="BO67" s="273" t="str">
        <f t="shared" si="40"/>
        <v/>
      </c>
    </row>
    <row r="68" spans="1:67" x14ac:dyDescent="0.15">
      <c r="A68" s="65" t="str">
        <f>IF(C68="","",COUNTA($C$10:C68))</f>
        <v/>
      </c>
      <c r="B68" s="470"/>
      <c r="C68" s="470"/>
      <c r="D68" s="471"/>
      <c r="E68" s="471" t="s">
        <v>71</v>
      </c>
      <c r="F68" s="471"/>
      <c r="G68" s="470"/>
      <c r="H68" s="472"/>
      <c r="I68" s="472"/>
      <c r="J68" s="56" t="str">
        <f t="shared" si="28"/>
        <v/>
      </c>
      <c r="K68" s="56" t="str">
        <f t="shared" si="29"/>
        <v/>
      </c>
      <c r="L68" s="56" t="str">
        <f t="shared" si="30"/>
        <v/>
      </c>
      <c r="M68" s="56" t="str">
        <f t="shared" si="31"/>
        <v/>
      </c>
      <c r="N68" s="473" t="s">
        <v>71</v>
      </c>
      <c r="O68" s="473"/>
      <c r="P68" s="59" t="str">
        <f t="shared" si="32"/>
        <v/>
      </c>
      <c r="Q68" s="474"/>
      <c r="R68" s="474"/>
      <c r="S68" s="474"/>
      <c r="T68" s="474"/>
      <c r="U68" s="474"/>
      <c r="V68" s="474"/>
      <c r="W68" s="62" t="str">
        <f t="shared" si="33"/>
        <v/>
      </c>
      <c r="X68" s="272" t="str">
        <f t="shared" si="34"/>
        <v/>
      </c>
      <c r="Y68" s="267" t="str">
        <f t="shared" si="10"/>
        <v/>
      </c>
      <c r="Z68" s="117" t="str">
        <f t="shared" si="11"/>
        <v/>
      </c>
      <c r="AA68" s="117" t="str">
        <f t="shared" si="12"/>
        <v/>
      </c>
      <c r="AB68" s="117" t="str">
        <f t="shared" si="13"/>
        <v/>
      </c>
      <c r="AC68" s="121" t="str">
        <f t="shared" si="14"/>
        <v/>
      </c>
      <c r="AD68" s="119" t="str">
        <f t="shared" si="15"/>
        <v/>
      </c>
      <c r="AE68" s="475"/>
      <c r="AF68" s="119" t="str">
        <f t="shared" si="16"/>
        <v/>
      </c>
      <c r="AG68" s="119" t="str">
        <f t="shared" si="17"/>
        <v/>
      </c>
      <c r="AH68" s="119" t="str">
        <f>IF($AC68="","",HLOOKUP($AC68,'3.参照データ'!$B$5:$AI$14,8,FALSE)+1)</f>
        <v/>
      </c>
      <c r="AI68" s="119" t="str">
        <f>IF($AC68="","",HLOOKUP($AC68,'3.参照データ'!$B$5:$AI$14,10,FALSE)+AH68)</f>
        <v/>
      </c>
      <c r="AJ68" s="171" t="str">
        <f>IF($AC68="","",INDEX('2.職務給賃金表'!$B$6:$AI$57,MATCH($AG68,'2.職務給賃金表'!$B$6:$B$57,0),MATCH($AC68,'2.職務給賃金表'!$B$6:$AI$6,0)))</f>
        <v/>
      </c>
      <c r="AK68" s="265" t="str">
        <f t="shared" si="18"/>
        <v/>
      </c>
      <c r="AL68" s="222" t="str">
        <f t="shared" si="19"/>
        <v/>
      </c>
      <c r="AM68" s="28" t="str">
        <f t="shared" si="20"/>
        <v/>
      </c>
      <c r="AN68" s="479"/>
      <c r="AO68" s="479"/>
      <c r="AP68" s="71" t="str">
        <f t="shared" si="35"/>
        <v/>
      </c>
      <c r="AQ68" s="71" t="str">
        <f>IF($AL68="","",IF($AM68=$AP68,"",IF(HLOOKUP($AP68,'3.参照データ'!$B$17:$AI$21,4,FALSE)="",HLOOKUP($AP68,'3.参照データ'!$B$17:$AI$21,5,FALSE),HLOOKUP($AP68,'3.参照データ'!$B$17:$AI$21,4,FALSE))))</f>
        <v/>
      </c>
      <c r="AR68" s="71" t="str">
        <f t="shared" si="22"/>
        <v/>
      </c>
      <c r="AS68" s="30" t="str">
        <f>IF($AP68="","",($AR68-HLOOKUP($AP68,'3.参照データ'!$B$5:$AI$14,6,FALSE)))</f>
        <v/>
      </c>
      <c r="AT68" s="28" t="str">
        <f>IF($AP68="","",IF($AN68="",$AG68,IF(ROUNDUP($AS68/HLOOKUP($AP68,'3.参照データ'!$B$5:$AI$14,7,FALSE),0)&lt;=0,1,ROUNDUP($AS68/HLOOKUP($AP68,'3.参照データ'!$B$5:$AI$14,7,FALSE),0)+1)))</f>
        <v/>
      </c>
      <c r="AU68" s="28" t="str">
        <f t="shared" si="36"/>
        <v/>
      </c>
      <c r="AV68" s="105" t="str">
        <f>IF($AP68="","",($AU68-1)*HLOOKUP($AP68,'3.参照データ'!$B$5:$AI$14,7,FALSE))</f>
        <v/>
      </c>
      <c r="AW68" s="30" t="str">
        <f t="shared" si="37"/>
        <v/>
      </c>
      <c r="AX68" s="28" t="str">
        <f>IF($AP68="","",IF($AW68&lt;=0,0,ROUNDUP($AW68/HLOOKUP($AP68,'3.参照データ'!$B$5:$AI$14,9,FALSE),0)))</f>
        <v/>
      </c>
      <c r="AY68" s="28" t="str">
        <f t="shared" si="23"/>
        <v/>
      </c>
      <c r="AZ68" s="28" t="str">
        <f t="shared" si="24"/>
        <v/>
      </c>
      <c r="BA68" s="28" t="str">
        <f>IF($AP68="","",HLOOKUP($AP68,'3.参照データ'!$B$5:$AI$14,8,FALSE)+1)</f>
        <v/>
      </c>
      <c r="BB68" s="28" t="str">
        <f>IF($AP68="","",HLOOKUP($AP68,'3.参照データ'!$B$5:$AI$14,10,FALSE)+BA68)</f>
        <v/>
      </c>
      <c r="BC68" s="28" t="str">
        <f t="shared" si="25"/>
        <v/>
      </c>
      <c r="BD68" s="28" t="str">
        <f t="shared" si="26"/>
        <v/>
      </c>
      <c r="BE68" s="31" t="str">
        <f>IF($AP68="","",INDEX('2.職務給賃金表'!$B$6:$AI$57,MATCH($BD68,'2.職務給賃金表'!$B$6:$B$57,0),MATCH($BC68,'2.職務給賃金表'!$B$6:$AI$6,0)))</f>
        <v/>
      </c>
      <c r="BF68" s="32" t="str">
        <f t="shared" si="38"/>
        <v/>
      </c>
      <c r="BG68" s="474"/>
      <c r="BH68" s="474"/>
      <c r="BI68" s="474"/>
      <c r="BJ68" s="474"/>
      <c r="BK68" s="474"/>
      <c r="BL68" s="474"/>
      <c r="BM68" s="62" t="str">
        <f t="shared" si="27"/>
        <v/>
      </c>
      <c r="BN68" s="59" t="str">
        <f t="shared" si="39"/>
        <v/>
      </c>
      <c r="BO68" s="273" t="str">
        <f t="shared" si="40"/>
        <v/>
      </c>
    </row>
    <row r="69" spans="1:67" x14ac:dyDescent="0.15">
      <c r="A69" s="65" t="str">
        <f>IF(C69="","",COUNTA($C$10:C69))</f>
        <v/>
      </c>
      <c r="B69" s="470"/>
      <c r="C69" s="470"/>
      <c r="D69" s="471"/>
      <c r="E69" s="471" t="s">
        <v>71</v>
      </c>
      <c r="F69" s="471"/>
      <c r="G69" s="470"/>
      <c r="H69" s="472"/>
      <c r="I69" s="472"/>
      <c r="J69" s="56" t="str">
        <f t="shared" si="28"/>
        <v/>
      </c>
      <c r="K69" s="56" t="str">
        <f t="shared" si="29"/>
        <v/>
      </c>
      <c r="L69" s="56" t="str">
        <f t="shared" si="30"/>
        <v/>
      </c>
      <c r="M69" s="56" t="str">
        <f t="shared" si="31"/>
        <v/>
      </c>
      <c r="N69" s="473" t="s">
        <v>71</v>
      </c>
      <c r="O69" s="473"/>
      <c r="P69" s="59" t="str">
        <f t="shared" si="32"/>
        <v/>
      </c>
      <c r="Q69" s="474"/>
      <c r="R69" s="474"/>
      <c r="S69" s="474"/>
      <c r="T69" s="474"/>
      <c r="U69" s="474"/>
      <c r="V69" s="474"/>
      <c r="W69" s="62" t="str">
        <f t="shared" si="33"/>
        <v/>
      </c>
      <c r="X69" s="272" t="str">
        <f t="shared" si="34"/>
        <v/>
      </c>
      <c r="Y69" s="267" t="str">
        <f t="shared" si="10"/>
        <v/>
      </c>
      <c r="Z69" s="117" t="str">
        <f t="shared" si="11"/>
        <v/>
      </c>
      <c r="AA69" s="117" t="str">
        <f t="shared" si="12"/>
        <v/>
      </c>
      <c r="AB69" s="117" t="str">
        <f t="shared" si="13"/>
        <v/>
      </c>
      <c r="AC69" s="121" t="str">
        <f t="shared" si="14"/>
        <v/>
      </c>
      <c r="AD69" s="119" t="str">
        <f t="shared" si="15"/>
        <v/>
      </c>
      <c r="AE69" s="475"/>
      <c r="AF69" s="119" t="str">
        <f t="shared" si="16"/>
        <v/>
      </c>
      <c r="AG69" s="119" t="str">
        <f t="shared" si="17"/>
        <v/>
      </c>
      <c r="AH69" s="119" t="str">
        <f>IF($AC69="","",HLOOKUP($AC69,'3.参照データ'!$B$5:$AI$14,8,FALSE)+1)</f>
        <v/>
      </c>
      <c r="AI69" s="119" t="str">
        <f>IF($AC69="","",HLOOKUP($AC69,'3.参照データ'!$B$5:$AI$14,10,FALSE)+AH69)</f>
        <v/>
      </c>
      <c r="AJ69" s="171" t="str">
        <f>IF($AC69="","",INDEX('2.職務給賃金表'!$B$6:$AI$57,MATCH($AG69,'2.職務給賃金表'!$B$6:$B$57,0),MATCH($AC69,'2.職務給賃金表'!$B$6:$AI$6,0)))</f>
        <v/>
      </c>
      <c r="AK69" s="265" t="str">
        <f t="shared" si="18"/>
        <v/>
      </c>
      <c r="AL69" s="222" t="str">
        <f t="shared" si="19"/>
        <v/>
      </c>
      <c r="AM69" s="28" t="str">
        <f t="shared" si="20"/>
        <v/>
      </c>
      <c r="AN69" s="479"/>
      <c r="AO69" s="479"/>
      <c r="AP69" s="71" t="str">
        <f t="shared" si="35"/>
        <v/>
      </c>
      <c r="AQ69" s="71" t="str">
        <f>IF($AL69="","",IF($AM69=$AP69,"",IF(HLOOKUP($AP69,'3.参照データ'!$B$17:$AI$21,4,FALSE)="",HLOOKUP($AP69,'3.参照データ'!$B$17:$AI$21,5,FALSE),HLOOKUP($AP69,'3.参照データ'!$B$17:$AI$21,4,FALSE))))</f>
        <v/>
      </c>
      <c r="AR69" s="71" t="str">
        <f t="shared" si="22"/>
        <v/>
      </c>
      <c r="AS69" s="30" t="str">
        <f>IF($AP69="","",($AR69-HLOOKUP($AP69,'3.参照データ'!$B$5:$AI$14,6,FALSE)))</f>
        <v/>
      </c>
      <c r="AT69" s="28" t="str">
        <f>IF($AP69="","",IF($AN69="",$AG69,IF(ROUNDUP($AS69/HLOOKUP($AP69,'3.参照データ'!$B$5:$AI$14,7,FALSE),0)&lt;=0,1,ROUNDUP($AS69/HLOOKUP($AP69,'3.参照データ'!$B$5:$AI$14,7,FALSE),0)+1)))</f>
        <v/>
      </c>
      <c r="AU69" s="28" t="str">
        <f t="shared" si="36"/>
        <v/>
      </c>
      <c r="AV69" s="105" t="str">
        <f>IF($AP69="","",($AU69-1)*HLOOKUP($AP69,'3.参照データ'!$B$5:$AI$14,7,FALSE))</f>
        <v/>
      </c>
      <c r="AW69" s="30" t="str">
        <f t="shared" si="37"/>
        <v/>
      </c>
      <c r="AX69" s="28" t="str">
        <f>IF($AP69="","",IF($AW69&lt;=0,0,ROUNDUP($AW69/HLOOKUP($AP69,'3.参照データ'!$B$5:$AI$14,9,FALSE),0)))</f>
        <v/>
      </c>
      <c r="AY69" s="28" t="str">
        <f t="shared" si="23"/>
        <v/>
      </c>
      <c r="AZ69" s="28" t="str">
        <f t="shared" si="24"/>
        <v/>
      </c>
      <c r="BA69" s="28" t="str">
        <f>IF($AP69="","",HLOOKUP($AP69,'3.参照データ'!$B$5:$AI$14,8,FALSE)+1)</f>
        <v/>
      </c>
      <c r="BB69" s="28" t="str">
        <f>IF($AP69="","",HLOOKUP($AP69,'3.参照データ'!$B$5:$AI$14,10,FALSE)+BA69)</f>
        <v/>
      </c>
      <c r="BC69" s="28" t="str">
        <f t="shared" si="25"/>
        <v/>
      </c>
      <c r="BD69" s="28" t="str">
        <f t="shared" si="26"/>
        <v/>
      </c>
      <c r="BE69" s="31" t="str">
        <f>IF($AP69="","",INDEX('2.職務給賃金表'!$B$6:$AI$57,MATCH($BD69,'2.職務給賃金表'!$B$6:$B$57,0),MATCH($BC69,'2.職務給賃金表'!$B$6:$AI$6,0)))</f>
        <v/>
      </c>
      <c r="BF69" s="32" t="str">
        <f t="shared" si="38"/>
        <v/>
      </c>
      <c r="BG69" s="474"/>
      <c r="BH69" s="474"/>
      <c r="BI69" s="474"/>
      <c r="BJ69" s="474"/>
      <c r="BK69" s="474"/>
      <c r="BL69" s="474"/>
      <c r="BM69" s="62" t="str">
        <f t="shared" si="27"/>
        <v/>
      </c>
      <c r="BN69" s="59" t="str">
        <f t="shared" si="39"/>
        <v/>
      </c>
      <c r="BO69" s="273" t="str">
        <f t="shared" si="40"/>
        <v/>
      </c>
    </row>
    <row r="70" spans="1:67" x14ac:dyDescent="0.15">
      <c r="A70" s="65" t="str">
        <f>IF(C70="","",COUNTA($C$10:C70))</f>
        <v/>
      </c>
      <c r="B70" s="470"/>
      <c r="C70" s="470"/>
      <c r="D70" s="471"/>
      <c r="E70" s="471" t="s">
        <v>71</v>
      </c>
      <c r="F70" s="471"/>
      <c r="G70" s="470"/>
      <c r="H70" s="472"/>
      <c r="I70" s="472"/>
      <c r="J70" s="56" t="str">
        <f t="shared" si="28"/>
        <v/>
      </c>
      <c r="K70" s="56" t="str">
        <f t="shared" si="29"/>
        <v/>
      </c>
      <c r="L70" s="56" t="str">
        <f t="shared" si="30"/>
        <v/>
      </c>
      <c r="M70" s="56" t="str">
        <f t="shared" si="31"/>
        <v/>
      </c>
      <c r="N70" s="473" t="s">
        <v>71</v>
      </c>
      <c r="O70" s="473"/>
      <c r="P70" s="59" t="str">
        <f t="shared" si="32"/>
        <v/>
      </c>
      <c r="Q70" s="474"/>
      <c r="R70" s="474"/>
      <c r="S70" s="474"/>
      <c r="T70" s="474"/>
      <c r="U70" s="474"/>
      <c r="V70" s="474"/>
      <c r="W70" s="62" t="str">
        <f t="shared" si="33"/>
        <v/>
      </c>
      <c r="X70" s="272" t="str">
        <f t="shared" si="34"/>
        <v/>
      </c>
      <c r="Y70" s="267" t="str">
        <f t="shared" si="10"/>
        <v/>
      </c>
      <c r="Z70" s="117" t="str">
        <f t="shared" si="11"/>
        <v/>
      </c>
      <c r="AA70" s="117" t="str">
        <f t="shared" si="12"/>
        <v/>
      </c>
      <c r="AB70" s="117" t="str">
        <f t="shared" si="13"/>
        <v/>
      </c>
      <c r="AC70" s="121" t="str">
        <f t="shared" si="14"/>
        <v/>
      </c>
      <c r="AD70" s="119" t="str">
        <f t="shared" si="15"/>
        <v/>
      </c>
      <c r="AE70" s="475"/>
      <c r="AF70" s="119" t="str">
        <f t="shared" si="16"/>
        <v/>
      </c>
      <c r="AG70" s="119" t="str">
        <f t="shared" si="17"/>
        <v/>
      </c>
      <c r="AH70" s="119" t="str">
        <f>IF($AC70="","",HLOOKUP($AC70,'3.参照データ'!$B$5:$AI$14,8,FALSE)+1)</f>
        <v/>
      </c>
      <c r="AI70" s="119" t="str">
        <f>IF($AC70="","",HLOOKUP($AC70,'3.参照データ'!$B$5:$AI$14,10,FALSE)+AH70)</f>
        <v/>
      </c>
      <c r="AJ70" s="171" t="str">
        <f>IF($AC70="","",INDEX('2.職務給賃金表'!$B$6:$AI$57,MATCH($AG70,'2.職務給賃金表'!$B$6:$B$57,0),MATCH($AC70,'2.職務給賃金表'!$B$6:$AI$6,0)))</f>
        <v/>
      </c>
      <c r="AK70" s="265" t="str">
        <f t="shared" si="18"/>
        <v/>
      </c>
      <c r="AL70" s="222" t="str">
        <f t="shared" si="19"/>
        <v/>
      </c>
      <c r="AM70" s="28" t="str">
        <f t="shared" si="20"/>
        <v/>
      </c>
      <c r="AN70" s="479"/>
      <c r="AO70" s="479"/>
      <c r="AP70" s="71" t="str">
        <f t="shared" si="35"/>
        <v/>
      </c>
      <c r="AQ70" s="71" t="str">
        <f>IF($AL70="","",IF($AM70=$AP70,"",IF(HLOOKUP($AP70,'3.参照データ'!$B$17:$AI$21,4,FALSE)="",HLOOKUP($AP70,'3.参照データ'!$B$17:$AI$21,5,FALSE),HLOOKUP($AP70,'3.参照データ'!$B$17:$AI$21,4,FALSE))))</f>
        <v/>
      </c>
      <c r="AR70" s="71" t="str">
        <f t="shared" si="22"/>
        <v/>
      </c>
      <c r="AS70" s="30" t="str">
        <f>IF($AP70="","",($AR70-HLOOKUP($AP70,'3.参照データ'!$B$5:$AI$14,6,FALSE)))</f>
        <v/>
      </c>
      <c r="AT70" s="28" t="str">
        <f>IF($AP70="","",IF($AN70="",$AG70,IF(ROUNDUP($AS70/HLOOKUP($AP70,'3.参照データ'!$B$5:$AI$14,7,FALSE),0)&lt;=0,1,ROUNDUP($AS70/HLOOKUP($AP70,'3.参照データ'!$B$5:$AI$14,7,FALSE),0)+1)))</f>
        <v/>
      </c>
      <c r="AU70" s="28" t="str">
        <f t="shared" si="36"/>
        <v/>
      </c>
      <c r="AV70" s="105" t="str">
        <f>IF($AP70="","",($AU70-1)*HLOOKUP($AP70,'3.参照データ'!$B$5:$AI$14,7,FALSE))</f>
        <v/>
      </c>
      <c r="AW70" s="30" t="str">
        <f t="shared" si="37"/>
        <v/>
      </c>
      <c r="AX70" s="28" t="str">
        <f>IF($AP70="","",IF($AW70&lt;=0,0,ROUNDUP($AW70/HLOOKUP($AP70,'3.参照データ'!$B$5:$AI$14,9,FALSE),0)))</f>
        <v/>
      </c>
      <c r="AY70" s="28" t="str">
        <f t="shared" si="23"/>
        <v/>
      </c>
      <c r="AZ70" s="28" t="str">
        <f t="shared" si="24"/>
        <v/>
      </c>
      <c r="BA70" s="28" t="str">
        <f>IF($AP70="","",HLOOKUP($AP70,'3.参照データ'!$B$5:$AI$14,8,FALSE)+1)</f>
        <v/>
      </c>
      <c r="BB70" s="28" t="str">
        <f>IF($AP70="","",HLOOKUP($AP70,'3.参照データ'!$B$5:$AI$14,10,FALSE)+BA70)</f>
        <v/>
      </c>
      <c r="BC70" s="28" t="str">
        <f t="shared" si="25"/>
        <v/>
      </c>
      <c r="BD70" s="28" t="str">
        <f t="shared" si="26"/>
        <v/>
      </c>
      <c r="BE70" s="31" t="str">
        <f>IF($AP70="","",INDEX('2.職務給賃金表'!$B$6:$AI$57,MATCH($BD70,'2.職務給賃金表'!$B$6:$B$57,0),MATCH($BC70,'2.職務給賃金表'!$B$6:$AI$6,0)))</f>
        <v/>
      </c>
      <c r="BF70" s="32" t="str">
        <f t="shared" si="38"/>
        <v/>
      </c>
      <c r="BG70" s="474"/>
      <c r="BH70" s="474"/>
      <c r="BI70" s="474"/>
      <c r="BJ70" s="474"/>
      <c r="BK70" s="474"/>
      <c r="BL70" s="474"/>
      <c r="BM70" s="62" t="str">
        <f t="shared" si="27"/>
        <v/>
      </c>
      <c r="BN70" s="59" t="str">
        <f t="shared" si="39"/>
        <v/>
      </c>
      <c r="BO70" s="273" t="str">
        <f t="shared" si="40"/>
        <v/>
      </c>
    </row>
    <row r="71" spans="1:67" x14ac:dyDescent="0.15">
      <c r="A71" s="65" t="str">
        <f>IF(C71="","",COUNTA($C$10:C71))</f>
        <v/>
      </c>
      <c r="B71" s="470"/>
      <c r="C71" s="470"/>
      <c r="D71" s="471"/>
      <c r="E71" s="471" t="s">
        <v>71</v>
      </c>
      <c r="F71" s="471"/>
      <c r="G71" s="470"/>
      <c r="H71" s="472"/>
      <c r="I71" s="472"/>
      <c r="J71" s="56" t="str">
        <f t="shared" si="28"/>
        <v/>
      </c>
      <c r="K71" s="56" t="str">
        <f t="shared" si="29"/>
        <v/>
      </c>
      <c r="L71" s="56" t="str">
        <f t="shared" si="30"/>
        <v/>
      </c>
      <c r="M71" s="56" t="str">
        <f t="shared" si="31"/>
        <v/>
      </c>
      <c r="N71" s="473" t="s">
        <v>71</v>
      </c>
      <c r="O71" s="473"/>
      <c r="P71" s="59" t="str">
        <f t="shared" si="32"/>
        <v/>
      </c>
      <c r="Q71" s="474"/>
      <c r="R71" s="474"/>
      <c r="S71" s="474"/>
      <c r="T71" s="474"/>
      <c r="U71" s="474"/>
      <c r="V71" s="474"/>
      <c r="W71" s="62" t="str">
        <f t="shared" si="33"/>
        <v/>
      </c>
      <c r="X71" s="272" t="str">
        <f t="shared" si="34"/>
        <v/>
      </c>
      <c r="Y71" s="267" t="str">
        <f t="shared" si="10"/>
        <v/>
      </c>
      <c r="Z71" s="117" t="str">
        <f t="shared" si="11"/>
        <v/>
      </c>
      <c r="AA71" s="117" t="str">
        <f t="shared" si="12"/>
        <v/>
      </c>
      <c r="AB71" s="117" t="str">
        <f t="shared" si="13"/>
        <v/>
      </c>
      <c r="AC71" s="121" t="str">
        <f t="shared" si="14"/>
        <v/>
      </c>
      <c r="AD71" s="119" t="str">
        <f t="shared" si="15"/>
        <v/>
      </c>
      <c r="AE71" s="475"/>
      <c r="AF71" s="119" t="str">
        <f t="shared" si="16"/>
        <v/>
      </c>
      <c r="AG71" s="119" t="str">
        <f t="shared" si="17"/>
        <v/>
      </c>
      <c r="AH71" s="119" t="str">
        <f>IF($AC71="","",HLOOKUP($AC71,'3.参照データ'!$B$5:$AI$14,8,FALSE)+1)</f>
        <v/>
      </c>
      <c r="AI71" s="119" t="str">
        <f>IF($AC71="","",HLOOKUP($AC71,'3.参照データ'!$B$5:$AI$14,10,FALSE)+AH71)</f>
        <v/>
      </c>
      <c r="AJ71" s="171" t="str">
        <f>IF($AC71="","",INDEX('2.職務給賃金表'!$B$6:$AI$57,MATCH($AG71,'2.職務給賃金表'!$B$6:$B$57,0),MATCH($AC71,'2.職務給賃金表'!$B$6:$AI$6,0)))</f>
        <v/>
      </c>
      <c r="AK71" s="265" t="str">
        <f t="shared" si="18"/>
        <v/>
      </c>
      <c r="AL71" s="222" t="str">
        <f t="shared" si="19"/>
        <v/>
      </c>
      <c r="AM71" s="28" t="str">
        <f t="shared" si="20"/>
        <v/>
      </c>
      <c r="AN71" s="479"/>
      <c r="AO71" s="479"/>
      <c r="AP71" s="71" t="str">
        <f t="shared" si="35"/>
        <v/>
      </c>
      <c r="AQ71" s="71" t="str">
        <f>IF($AL71="","",IF($AM71=$AP71,"",IF(HLOOKUP($AP71,'3.参照データ'!$B$17:$AI$21,4,FALSE)="",HLOOKUP($AP71,'3.参照データ'!$B$17:$AI$21,5,FALSE),HLOOKUP($AP71,'3.参照データ'!$B$17:$AI$21,4,FALSE))))</f>
        <v/>
      </c>
      <c r="AR71" s="71" t="str">
        <f t="shared" si="22"/>
        <v/>
      </c>
      <c r="AS71" s="30" t="str">
        <f>IF($AP71="","",($AR71-HLOOKUP($AP71,'3.参照データ'!$B$5:$AI$14,6,FALSE)))</f>
        <v/>
      </c>
      <c r="AT71" s="28" t="str">
        <f>IF($AP71="","",IF($AN71="",$AG71,IF(ROUNDUP($AS71/HLOOKUP($AP71,'3.参照データ'!$B$5:$AI$14,7,FALSE),0)&lt;=0,1,ROUNDUP($AS71/HLOOKUP($AP71,'3.参照データ'!$B$5:$AI$14,7,FALSE),0)+1)))</f>
        <v/>
      </c>
      <c r="AU71" s="28" t="str">
        <f t="shared" si="36"/>
        <v/>
      </c>
      <c r="AV71" s="105" t="str">
        <f>IF($AP71="","",($AU71-1)*HLOOKUP($AP71,'3.参照データ'!$B$5:$AI$14,7,FALSE))</f>
        <v/>
      </c>
      <c r="AW71" s="30" t="str">
        <f t="shared" si="37"/>
        <v/>
      </c>
      <c r="AX71" s="28" t="str">
        <f>IF($AP71="","",IF($AW71&lt;=0,0,ROUNDUP($AW71/HLOOKUP($AP71,'3.参照データ'!$B$5:$AI$14,9,FALSE),0)))</f>
        <v/>
      </c>
      <c r="AY71" s="28" t="str">
        <f t="shared" si="23"/>
        <v/>
      </c>
      <c r="AZ71" s="28" t="str">
        <f t="shared" si="24"/>
        <v/>
      </c>
      <c r="BA71" s="28" t="str">
        <f>IF($AP71="","",HLOOKUP($AP71,'3.参照データ'!$B$5:$AI$14,8,FALSE)+1)</f>
        <v/>
      </c>
      <c r="BB71" s="28" t="str">
        <f>IF($AP71="","",HLOOKUP($AP71,'3.参照データ'!$B$5:$AI$14,10,FALSE)+BA71)</f>
        <v/>
      </c>
      <c r="BC71" s="28" t="str">
        <f t="shared" si="25"/>
        <v/>
      </c>
      <c r="BD71" s="28" t="str">
        <f t="shared" si="26"/>
        <v/>
      </c>
      <c r="BE71" s="31" t="str">
        <f>IF($AP71="","",INDEX('2.職務給賃金表'!$B$6:$AI$57,MATCH($BD71,'2.職務給賃金表'!$B$6:$B$57,0),MATCH($BC71,'2.職務給賃金表'!$B$6:$AI$6,0)))</f>
        <v/>
      </c>
      <c r="BF71" s="32" t="str">
        <f t="shared" si="38"/>
        <v/>
      </c>
      <c r="BG71" s="474"/>
      <c r="BH71" s="474"/>
      <c r="BI71" s="474"/>
      <c r="BJ71" s="474"/>
      <c r="BK71" s="474"/>
      <c r="BL71" s="474"/>
      <c r="BM71" s="62" t="str">
        <f t="shared" si="27"/>
        <v/>
      </c>
      <c r="BN71" s="59" t="str">
        <f t="shared" si="39"/>
        <v/>
      </c>
      <c r="BO71" s="273" t="str">
        <f t="shared" si="40"/>
        <v/>
      </c>
    </row>
    <row r="72" spans="1:67" x14ac:dyDescent="0.15">
      <c r="A72" s="65" t="str">
        <f>IF(C72="","",COUNTA($C$10:C72))</f>
        <v/>
      </c>
      <c r="B72" s="470"/>
      <c r="C72" s="470"/>
      <c r="D72" s="471"/>
      <c r="E72" s="471" t="s">
        <v>71</v>
      </c>
      <c r="F72" s="471"/>
      <c r="G72" s="470"/>
      <c r="H72" s="472"/>
      <c r="I72" s="472"/>
      <c r="J72" s="56" t="str">
        <f t="shared" si="28"/>
        <v/>
      </c>
      <c r="K72" s="56" t="str">
        <f t="shared" si="29"/>
        <v/>
      </c>
      <c r="L72" s="56" t="str">
        <f t="shared" si="30"/>
        <v/>
      </c>
      <c r="M72" s="56" t="str">
        <f t="shared" si="31"/>
        <v/>
      </c>
      <c r="N72" s="473" t="s">
        <v>71</v>
      </c>
      <c r="O72" s="473"/>
      <c r="P72" s="59" t="str">
        <f t="shared" si="32"/>
        <v/>
      </c>
      <c r="Q72" s="474"/>
      <c r="R72" s="474"/>
      <c r="S72" s="474"/>
      <c r="T72" s="474"/>
      <c r="U72" s="474"/>
      <c r="V72" s="474"/>
      <c r="W72" s="62" t="str">
        <f t="shared" si="33"/>
        <v/>
      </c>
      <c r="X72" s="272" t="str">
        <f t="shared" si="34"/>
        <v/>
      </c>
      <c r="Y72" s="267" t="str">
        <f t="shared" si="10"/>
        <v/>
      </c>
      <c r="Z72" s="117" t="str">
        <f t="shared" si="11"/>
        <v/>
      </c>
      <c r="AA72" s="117" t="str">
        <f t="shared" si="12"/>
        <v/>
      </c>
      <c r="AB72" s="117" t="str">
        <f t="shared" si="13"/>
        <v/>
      </c>
      <c r="AC72" s="121" t="str">
        <f t="shared" si="14"/>
        <v/>
      </c>
      <c r="AD72" s="119" t="str">
        <f t="shared" si="15"/>
        <v/>
      </c>
      <c r="AE72" s="475"/>
      <c r="AF72" s="119" t="str">
        <f t="shared" si="16"/>
        <v/>
      </c>
      <c r="AG72" s="119" t="str">
        <f t="shared" si="17"/>
        <v/>
      </c>
      <c r="AH72" s="119" t="str">
        <f>IF($AC72="","",HLOOKUP($AC72,'3.参照データ'!$B$5:$AI$14,8,FALSE)+1)</f>
        <v/>
      </c>
      <c r="AI72" s="119" t="str">
        <f>IF($AC72="","",HLOOKUP($AC72,'3.参照データ'!$B$5:$AI$14,10,FALSE)+AH72)</f>
        <v/>
      </c>
      <c r="AJ72" s="171" t="str">
        <f>IF($AC72="","",INDEX('2.職務給賃金表'!$B$6:$AI$57,MATCH($AG72,'2.職務給賃金表'!$B$6:$B$57,0),MATCH($AC72,'2.職務給賃金表'!$B$6:$AI$6,0)))</f>
        <v/>
      </c>
      <c r="AK72" s="265" t="str">
        <f t="shared" si="18"/>
        <v/>
      </c>
      <c r="AL72" s="222" t="str">
        <f t="shared" si="19"/>
        <v/>
      </c>
      <c r="AM72" s="28" t="str">
        <f t="shared" si="20"/>
        <v/>
      </c>
      <c r="AN72" s="479"/>
      <c r="AO72" s="479"/>
      <c r="AP72" s="71" t="str">
        <f t="shared" si="35"/>
        <v/>
      </c>
      <c r="AQ72" s="71" t="str">
        <f>IF($AL72="","",IF($AM72=$AP72,"",IF(HLOOKUP($AP72,'3.参照データ'!$B$17:$AI$21,4,FALSE)="",HLOOKUP($AP72,'3.参照データ'!$B$17:$AI$21,5,FALSE),HLOOKUP($AP72,'3.参照データ'!$B$17:$AI$21,4,FALSE))))</f>
        <v/>
      </c>
      <c r="AR72" s="71" t="str">
        <f t="shared" si="22"/>
        <v/>
      </c>
      <c r="AS72" s="30" t="str">
        <f>IF($AP72="","",($AR72-HLOOKUP($AP72,'3.参照データ'!$B$5:$AI$14,6,FALSE)))</f>
        <v/>
      </c>
      <c r="AT72" s="28" t="str">
        <f>IF($AP72="","",IF($AN72="",$AG72,IF(ROUNDUP($AS72/HLOOKUP($AP72,'3.参照データ'!$B$5:$AI$14,7,FALSE),0)&lt;=0,1,ROUNDUP($AS72/HLOOKUP($AP72,'3.参照データ'!$B$5:$AI$14,7,FALSE),0)+1)))</f>
        <v/>
      </c>
      <c r="AU72" s="28" t="str">
        <f t="shared" si="36"/>
        <v/>
      </c>
      <c r="AV72" s="105" t="str">
        <f>IF($AP72="","",($AU72-1)*HLOOKUP($AP72,'3.参照データ'!$B$5:$AI$14,7,FALSE))</f>
        <v/>
      </c>
      <c r="AW72" s="30" t="str">
        <f t="shared" si="37"/>
        <v/>
      </c>
      <c r="AX72" s="28" t="str">
        <f>IF($AP72="","",IF($AW72&lt;=0,0,ROUNDUP($AW72/HLOOKUP($AP72,'3.参照データ'!$B$5:$AI$14,9,FALSE),0)))</f>
        <v/>
      </c>
      <c r="AY72" s="28" t="str">
        <f t="shared" si="23"/>
        <v/>
      </c>
      <c r="AZ72" s="28" t="str">
        <f t="shared" si="24"/>
        <v/>
      </c>
      <c r="BA72" s="28" t="str">
        <f>IF($AP72="","",HLOOKUP($AP72,'3.参照データ'!$B$5:$AI$14,8,FALSE)+1)</f>
        <v/>
      </c>
      <c r="BB72" s="28" t="str">
        <f>IF($AP72="","",HLOOKUP($AP72,'3.参照データ'!$B$5:$AI$14,10,FALSE)+BA72)</f>
        <v/>
      </c>
      <c r="BC72" s="28" t="str">
        <f t="shared" si="25"/>
        <v/>
      </c>
      <c r="BD72" s="28" t="str">
        <f t="shared" si="26"/>
        <v/>
      </c>
      <c r="BE72" s="31" t="str">
        <f>IF($AP72="","",INDEX('2.職務給賃金表'!$B$6:$AI$57,MATCH($BD72,'2.職務給賃金表'!$B$6:$B$57,0),MATCH($BC72,'2.職務給賃金表'!$B$6:$AI$6,0)))</f>
        <v/>
      </c>
      <c r="BF72" s="32" t="str">
        <f t="shared" si="38"/>
        <v/>
      </c>
      <c r="BG72" s="474"/>
      <c r="BH72" s="474"/>
      <c r="BI72" s="474"/>
      <c r="BJ72" s="474"/>
      <c r="BK72" s="474"/>
      <c r="BL72" s="474"/>
      <c r="BM72" s="62" t="str">
        <f t="shared" si="27"/>
        <v/>
      </c>
      <c r="BN72" s="59" t="str">
        <f t="shared" si="39"/>
        <v/>
      </c>
      <c r="BO72" s="273" t="str">
        <f t="shared" si="40"/>
        <v/>
      </c>
    </row>
    <row r="73" spans="1:67" x14ac:dyDescent="0.15">
      <c r="A73" s="65" t="str">
        <f>IF(C73="","",COUNTA($C$10:C73))</f>
        <v/>
      </c>
      <c r="B73" s="470"/>
      <c r="C73" s="470"/>
      <c r="D73" s="471"/>
      <c r="E73" s="471" t="s">
        <v>71</v>
      </c>
      <c r="F73" s="471"/>
      <c r="G73" s="470"/>
      <c r="H73" s="472"/>
      <c r="I73" s="472"/>
      <c r="J73" s="56" t="str">
        <f t="shared" si="28"/>
        <v/>
      </c>
      <c r="K73" s="56" t="str">
        <f t="shared" si="29"/>
        <v/>
      </c>
      <c r="L73" s="56" t="str">
        <f t="shared" si="30"/>
        <v/>
      </c>
      <c r="M73" s="56" t="str">
        <f t="shared" si="31"/>
        <v/>
      </c>
      <c r="N73" s="473" t="s">
        <v>71</v>
      </c>
      <c r="O73" s="473"/>
      <c r="P73" s="59" t="str">
        <f t="shared" si="32"/>
        <v/>
      </c>
      <c r="Q73" s="474"/>
      <c r="R73" s="474"/>
      <c r="S73" s="474"/>
      <c r="T73" s="474"/>
      <c r="U73" s="474"/>
      <c r="V73" s="474"/>
      <c r="W73" s="62" t="str">
        <f t="shared" si="33"/>
        <v/>
      </c>
      <c r="X73" s="272" t="str">
        <f t="shared" si="34"/>
        <v/>
      </c>
      <c r="Y73" s="267" t="str">
        <f t="shared" si="10"/>
        <v/>
      </c>
      <c r="Z73" s="117" t="str">
        <f t="shared" si="11"/>
        <v/>
      </c>
      <c r="AA73" s="117" t="str">
        <f t="shared" si="12"/>
        <v/>
      </c>
      <c r="AB73" s="117" t="str">
        <f t="shared" si="13"/>
        <v/>
      </c>
      <c r="AC73" s="121" t="str">
        <f t="shared" si="14"/>
        <v/>
      </c>
      <c r="AD73" s="119" t="str">
        <f t="shared" si="15"/>
        <v/>
      </c>
      <c r="AE73" s="475"/>
      <c r="AF73" s="119" t="str">
        <f t="shared" si="16"/>
        <v/>
      </c>
      <c r="AG73" s="119" t="str">
        <f t="shared" si="17"/>
        <v/>
      </c>
      <c r="AH73" s="119" t="str">
        <f>IF($AC73="","",HLOOKUP($AC73,'3.参照データ'!$B$5:$AI$14,8,FALSE)+1)</f>
        <v/>
      </c>
      <c r="AI73" s="119" t="str">
        <f>IF($AC73="","",HLOOKUP($AC73,'3.参照データ'!$B$5:$AI$14,10,FALSE)+AH73)</f>
        <v/>
      </c>
      <c r="AJ73" s="171" t="str">
        <f>IF($AC73="","",INDEX('2.職務給賃金表'!$B$6:$AI$57,MATCH($AG73,'2.職務給賃金表'!$B$6:$B$57,0),MATCH($AC73,'2.職務給賃金表'!$B$6:$AI$6,0)))</f>
        <v/>
      </c>
      <c r="AK73" s="265" t="str">
        <f t="shared" si="18"/>
        <v/>
      </c>
      <c r="AL73" s="222" t="str">
        <f t="shared" si="19"/>
        <v/>
      </c>
      <c r="AM73" s="28" t="str">
        <f t="shared" si="20"/>
        <v/>
      </c>
      <c r="AN73" s="479"/>
      <c r="AO73" s="479"/>
      <c r="AP73" s="71" t="str">
        <f t="shared" si="35"/>
        <v/>
      </c>
      <c r="AQ73" s="71" t="str">
        <f>IF($AL73="","",IF($AM73=$AP73,"",IF(HLOOKUP($AP73,'3.参照データ'!$B$17:$AI$21,4,FALSE)="",HLOOKUP($AP73,'3.参照データ'!$B$17:$AI$21,5,FALSE),HLOOKUP($AP73,'3.参照データ'!$B$17:$AI$21,4,FALSE))))</f>
        <v/>
      </c>
      <c r="AR73" s="71" t="str">
        <f t="shared" si="22"/>
        <v/>
      </c>
      <c r="AS73" s="30" t="str">
        <f>IF($AP73="","",($AR73-HLOOKUP($AP73,'3.参照データ'!$B$5:$AI$14,6,FALSE)))</f>
        <v/>
      </c>
      <c r="AT73" s="28" t="str">
        <f>IF($AP73="","",IF($AN73="",$AG73,IF(ROUNDUP($AS73/HLOOKUP($AP73,'3.参照データ'!$B$5:$AI$14,7,FALSE),0)&lt;=0,1,ROUNDUP($AS73/HLOOKUP($AP73,'3.参照データ'!$B$5:$AI$14,7,FALSE),0)+1)))</f>
        <v/>
      </c>
      <c r="AU73" s="28" t="str">
        <f t="shared" si="36"/>
        <v/>
      </c>
      <c r="AV73" s="105" t="str">
        <f>IF($AP73="","",($AU73-1)*HLOOKUP($AP73,'3.参照データ'!$B$5:$AI$14,7,FALSE))</f>
        <v/>
      </c>
      <c r="AW73" s="30" t="str">
        <f t="shared" si="37"/>
        <v/>
      </c>
      <c r="AX73" s="28" t="str">
        <f>IF($AP73="","",IF($AW73&lt;=0,0,ROUNDUP($AW73/HLOOKUP($AP73,'3.参照データ'!$B$5:$AI$14,9,FALSE),0)))</f>
        <v/>
      </c>
      <c r="AY73" s="28" t="str">
        <f t="shared" si="23"/>
        <v/>
      </c>
      <c r="AZ73" s="28" t="str">
        <f t="shared" si="24"/>
        <v/>
      </c>
      <c r="BA73" s="28" t="str">
        <f>IF($AP73="","",HLOOKUP($AP73,'3.参照データ'!$B$5:$AI$14,8,FALSE)+1)</f>
        <v/>
      </c>
      <c r="BB73" s="28" t="str">
        <f>IF($AP73="","",HLOOKUP($AP73,'3.参照データ'!$B$5:$AI$14,10,FALSE)+BA73)</f>
        <v/>
      </c>
      <c r="BC73" s="28" t="str">
        <f t="shared" si="25"/>
        <v/>
      </c>
      <c r="BD73" s="28" t="str">
        <f t="shared" si="26"/>
        <v/>
      </c>
      <c r="BE73" s="31" t="str">
        <f>IF($AP73="","",INDEX('2.職務給賃金表'!$B$6:$AI$57,MATCH($BD73,'2.職務給賃金表'!$B$6:$B$57,0),MATCH($BC73,'2.職務給賃金表'!$B$6:$AI$6,0)))</f>
        <v/>
      </c>
      <c r="BF73" s="32" t="str">
        <f t="shared" si="38"/>
        <v/>
      </c>
      <c r="BG73" s="474"/>
      <c r="BH73" s="474"/>
      <c r="BI73" s="474"/>
      <c r="BJ73" s="474"/>
      <c r="BK73" s="474"/>
      <c r="BL73" s="474"/>
      <c r="BM73" s="62" t="str">
        <f t="shared" si="27"/>
        <v/>
      </c>
      <c r="BN73" s="59" t="str">
        <f t="shared" si="39"/>
        <v/>
      </c>
      <c r="BO73" s="273" t="str">
        <f t="shared" si="40"/>
        <v/>
      </c>
    </row>
    <row r="74" spans="1:67" x14ac:dyDescent="0.15">
      <c r="A74" s="65" t="str">
        <f>IF(C74="","",COUNTA($C$10:C74))</f>
        <v/>
      </c>
      <c r="B74" s="470"/>
      <c r="C74" s="470"/>
      <c r="D74" s="471"/>
      <c r="E74" s="471" t="s">
        <v>71</v>
      </c>
      <c r="F74" s="471"/>
      <c r="G74" s="470"/>
      <c r="H74" s="472"/>
      <c r="I74" s="472"/>
      <c r="J74" s="56" t="str">
        <f t="shared" si="28"/>
        <v/>
      </c>
      <c r="K74" s="56" t="str">
        <f t="shared" si="29"/>
        <v/>
      </c>
      <c r="L74" s="56" t="str">
        <f t="shared" si="30"/>
        <v/>
      </c>
      <c r="M74" s="56" t="str">
        <f t="shared" si="31"/>
        <v/>
      </c>
      <c r="N74" s="473" t="s">
        <v>71</v>
      </c>
      <c r="O74" s="473"/>
      <c r="P74" s="59" t="str">
        <f t="shared" ref="P74:P105" si="41">IF($C74="","",SUM(N74:O74))</f>
        <v/>
      </c>
      <c r="Q74" s="474"/>
      <c r="R74" s="474"/>
      <c r="S74" s="474"/>
      <c r="T74" s="474"/>
      <c r="U74" s="474"/>
      <c r="V74" s="474"/>
      <c r="W74" s="62" t="str">
        <f t="shared" ref="W74:W105" si="42">IF(C74="","",SUM(Q74:V74))</f>
        <v/>
      </c>
      <c r="X74" s="272" t="str">
        <f t="shared" ref="X74:X105" si="43">IF(C74="","",P74+W74)</f>
        <v/>
      </c>
      <c r="Y74" s="267" t="str">
        <f t="shared" si="10"/>
        <v/>
      </c>
      <c r="Z74" s="117" t="str">
        <f t="shared" si="11"/>
        <v/>
      </c>
      <c r="AA74" s="117" t="str">
        <f t="shared" si="12"/>
        <v/>
      </c>
      <c r="AB74" s="117" t="str">
        <f t="shared" si="13"/>
        <v/>
      </c>
      <c r="AC74" s="121" t="str">
        <f t="shared" si="14"/>
        <v/>
      </c>
      <c r="AD74" s="119" t="str">
        <f t="shared" si="15"/>
        <v/>
      </c>
      <c r="AE74" s="475"/>
      <c r="AF74" s="119" t="str">
        <f t="shared" si="16"/>
        <v/>
      </c>
      <c r="AG74" s="119" t="str">
        <f t="shared" si="17"/>
        <v/>
      </c>
      <c r="AH74" s="119" t="str">
        <f>IF($AC74="","",HLOOKUP($AC74,'3.参照データ'!$B$5:$AI$14,8,FALSE)+1)</f>
        <v/>
      </c>
      <c r="AI74" s="119" t="str">
        <f>IF($AC74="","",HLOOKUP($AC74,'3.参照データ'!$B$5:$AI$14,10,FALSE)+AH74)</f>
        <v/>
      </c>
      <c r="AJ74" s="171" t="str">
        <f>IF($AC74="","",INDEX('2.職務給賃金表'!$B$6:$AI$57,MATCH($AG74,'2.職務給賃金表'!$B$6:$B$57,0),MATCH($AC74,'2.職務給賃金表'!$B$6:$AI$6,0)))</f>
        <v/>
      </c>
      <c r="AK74" s="265" t="str">
        <f t="shared" si="18"/>
        <v/>
      </c>
      <c r="AL74" s="222" t="str">
        <f t="shared" si="19"/>
        <v/>
      </c>
      <c r="AM74" s="28" t="str">
        <f t="shared" si="20"/>
        <v/>
      </c>
      <c r="AN74" s="479"/>
      <c r="AO74" s="479"/>
      <c r="AP74" s="71" t="str">
        <f t="shared" ref="AP74:AP105" si="44">IF($AM74="","",IF($AN74="",$AM74,$AN74))</f>
        <v/>
      </c>
      <c r="AQ74" s="71" t="str">
        <f>IF($AL74="","",IF($AM74=$AP74,"",IF(HLOOKUP($AP74,'3.参照データ'!$B$17:$AI$21,4,FALSE)="",HLOOKUP($AP74,'3.参照データ'!$B$17:$AI$21,5,FALSE),HLOOKUP($AP74,'3.参照データ'!$B$17:$AI$21,4,FALSE))))</f>
        <v/>
      </c>
      <c r="AR74" s="71" t="str">
        <f t="shared" si="22"/>
        <v/>
      </c>
      <c r="AS74" s="30" t="str">
        <f>IF($AP74="","",($AR74-HLOOKUP($AP74,'3.参照データ'!$B$5:$AI$14,6,FALSE)))</f>
        <v/>
      </c>
      <c r="AT74" s="28" t="str">
        <f>IF($AP74="","",IF($AN74="",$AG74,IF(ROUNDUP($AS74/HLOOKUP($AP74,'3.参照データ'!$B$5:$AI$14,7,FALSE),0)&lt;=0,1,ROUNDUP($AS74/HLOOKUP($AP74,'3.参照データ'!$B$5:$AI$14,7,FALSE),0)+1)))</f>
        <v/>
      </c>
      <c r="AU74" s="28" t="str">
        <f t="shared" ref="AU74:AU105" si="45">IF($AP74="","",IF($AT74&gt;=$BA74,$BA74,$AT74))</f>
        <v/>
      </c>
      <c r="AV74" s="105" t="str">
        <f>IF($AP74="","",($AU74-1)*HLOOKUP($AP74,'3.参照データ'!$B$5:$AI$14,7,FALSE))</f>
        <v/>
      </c>
      <c r="AW74" s="30" t="str">
        <f t="shared" ref="AW74:AW105" si="46">IF($AP74="","",$AS74-$AV74)</f>
        <v/>
      </c>
      <c r="AX74" s="28" t="str">
        <f>IF($AP74="","",IF($AW74&lt;=0,0,ROUNDUP($AW74/HLOOKUP($AP74,'3.参照データ'!$B$5:$AI$14,9,FALSE),0)))</f>
        <v/>
      </c>
      <c r="AY74" s="28" t="str">
        <f t="shared" si="23"/>
        <v/>
      </c>
      <c r="AZ74" s="28" t="str">
        <f t="shared" si="24"/>
        <v/>
      </c>
      <c r="BA74" s="28" t="str">
        <f>IF($AP74="","",HLOOKUP($AP74,'3.参照データ'!$B$5:$AI$14,8,FALSE)+1)</f>
        <v/>
      </c>
      <c r="BB74" s="28" t="str">
        <f>IF($AP74="","",HLOOKUP($AP74,'3.参照データ'!$B$5:$AI$14,10,FALSE)+BA74)</f>
        <v/>
      </c>
      <c r="BC74" s="28" t="str">
        <f t="shared" si="25"/>
        <v/>
      </c>
      <c r="BD74" s="28" t="str">
        <f t="shared" si="26"/>
        <v/>
      </c>
      <c r="BE74" s="31" t="str">
        <f>IF($AP74="","",INDEX('2.職務給賃金表'!$B$6:$AI$57,MATCH($BD74,'2.職務給賃金表'!$B$6:$B$57,0),MATCH($BC74,'2.職務給賃金表'!$B$6:$AI$6,0)))</f>
        <v/>
      </c>
      <c r="BF74" s="32" t="str">
        <f t="shared" ref="BF74:BF105" si="47">IF($AP74="","",$BE74-$X74)</f>
        <v/>
      </c>
      <c r="BG74" s="474"/>
      <c r="BH74" s="474"/>
      <c r="BI74" s="474"/>
      <c r="BJ74" s="474"/>
      <c r="BK74" s="474"/>
      <c r="BL74" s="474"/>
      <c r="BM74" s="62" t="str">
        <f t="shared" si="27"/>
        <v/>
      </c>
      <c r="BN74" s="59" t="str">
        <f t="shared" ref="BN74:BN105" si="48">IF($AP74="","",$BE74+$BM74)</f>
        <v/>
      </c>
      <c r="BO74" s="273" t="str">
        <f t="shared" ref="BO74:BO105" si="49">IF($AP74="","",$BN74-$X74)</f>
        <v/>
      </c>
    </row>
    <row r="75" spans="1:67" x14ac:dyDescent="0.15">
      <c r="A75" s="65" t="str">
        <f>IF(C75="","",COUNTA($C$10:C75))</f>
        <v/>
      </c>
      <c r="B75" s="470"/>
      <c r="C75" s="470"/>
      <c r="D75" s="471"/>
      <c r="E75" s="471" t="s">
        <v>71</v>
      </c>
      <c r="F75" s="471"/>
      <c r="G75" s="470"/>
      <c r="H75" s="472"/>
      <c r="I75" s="472"/>
      <c r="J75" s="56" t="str">
        <f t="shared" si="28"/>
        <v/>
      </c>
      <c r="K75" s="56" t="str">
        <f t="shared" si="29"/>
        <v/>
      </c>
      <c r="L75" s="56" t="str">
        <f t="shared" si="30"/>
        <v/>
      </c>
      <c r="M75" s="56" t="str">
        <f t="shared" si="31"/>
        <v/>
      </c>
      <c r="N75" s="473" t="s">
        <v>71</v>
      </c>
      <c r="O75" s="473"/>
      <c r="P75" s="59" t="str">
        <f t="shared" si="41"/>
        <v/>
      </c>
      <c r="Q75" s="474"/>
      <c r="R75" s="474"/>
      <c r="S75" s="474"/>
      <c r="T75" s="474"/>
      <c r="U75" s="474"/>
      <c r="V75" s="474"/>
      <c r="W75" s="62" t="str">
        <f t="shared" si="42"/>
        <v/>
      </c>
      <c r="X75" s="272" t="str">
        <f t="shared" si="43"/>
        <v/>
      </c>
      <c r="Y75" s="267" t="str">
        <f t="shared" ref="Y75:Y138" si="50">IF(H75="","",DATEDIF(H75-1,$Y$4,"Y"))</f>
        <v/>
      </c>
      <c r="Z75" s="117" t="str">
        <f t="shared" ref="Z75:Z138" si="51">IF(H75="","",DATEDIF(H75-1,$Y$4,"YM"))</f>
        <v/>
      </c>
      <c r="AA75" s="117" t="str">
        <f t="shared" ref="AA75:AA138" si="52">IF(I75="","",DATEDIF(I75-1,$Y$4,"Y"))</f>
        <v/>
      </c>
      <c r="AB75" s="117" t="str">
        <f t="shared" ref="AB75:AB138" si="53">IF(I75="","",DATEDIF(I75-1,$Y$4,"YM"))</f>
        <v/>
      </c>
      <c r="AC75" s="121" t="str">
        <f t="shared" ref="AC75:AC138" si="54">IF($C75="","",IF(Y75&gt;=$Z$6,"",$E75))</f>
        <v/>
      </c>
      <c r="AD75" s="119" t="str">
        <f t="shared" ref="AD75:AD138" si="55">IF($AC75="","",IF($Y75&gt;=$Y$6,$F75+$AD$6,$F75+$AD$5))</f>
        <v/>
      </c>
      <c r="AE75" s="475"/>
      <c r="AF75" s="119" t="str">
        <f t="shared" ref="AF75:AF138" si="56">IF($AC75="","",$AD75+$AE75)</f>
        <v/>
      </c>
      <c r="AG75" s="119" t="str">
        <f t="shared" ref="AG75:AG138" si="57">IF($AC75="","",IF($AF75&gt;=$AI75,$AI75,$AF75))</f>
        <v/>
      </c>
      <c r="AH75" s="119" t="str">
        <f>IF($AC75="","",HLOOKUP($AC75,'3.参照データ'!$B$5:$AI$14,8,FALSE)+1)</f>
        <v/>
      </c>
      <c r="AI75" s="119" t="str">
        <f>IF($AC75="","",HLOOKUP($AC75,'3.参照データ'!$B$5:$AI$14,10,FALSE)+AH75)</f>
        <v/>
      </c>
      <c r="AJ75" s="171" t="str">
        <f>IF($AC75="","",INDEX('2.職務給賃金表'!$B$6:$AI$57,MATCH($AG75,'2.職務給賃金表'!$B$6:$B$57,0),MATCH($AC75,'2.職務給賃金表'!$B$6:$AI$6,0)))</f>
        <v/>
      </c>
      <c r="AK75" s="265" t="str">
        <f t="shared" ref="AK75:AK138" si="58">IF($AC75="","",$AJ75-$N75)</f>
        <v/>
      </c>
      <c r="AL75" s="222" t="str">
        <f t="shared" ref="AL75:AL138" si="59">IF($C75="","",$AJ75)</f>
        <v/>
      </c>
      <c r="AM75" s="28" t="str">
        <f t="shared" ref="AM75:AM138" si="60">IF($C75="","",$AC75)</f>
        <v/>
      </c>
      <c r="AN75" s="479"/>
      <c r="AO75" s="479"/>
      <c r="AP75" s="71" t="str">
        <f t="shared" si="44"/>
        <v/>
      </c>
      <c r="AQ75" s="71" t="str">
        <f>IF($AL75="","",IF($AM75=$AP75,"",IF(HLOOKUP($AP75,'3.参照データ'!$B$17:$AI$21,4,FALSE)="",HLOOKUP($AP75,'3.参照データ'!$B$17:$AI$21,5,FALSE),HLOOKUP($AP75,'3.参照データ'!$B$17:$AI$21,4,FALSE))))</f>
        <v/>
      </c>
      <c r="AR75" s="71" t="str">
        <f t="shared" ref="AR75:AR138" si="61">IF($AL75="","",IF($AQ75="",$AL75,$AL75+$AQ75))</f>
        <v/>
      </c>
      <c r="AS75" s="30" t="str">
        <f>IF($AP75="","",($AR75-HLOOKUP($AP75,'3.参照データ'!$B$5:$AI$14,6,FALSE)))</f>
        <v/>
      </c>
      <c r="AT75" s="28" t="str">
        <f>IF($AP75="","",IF($AN75="",$AG75,IF(ROUNDUP($AS75/HLOOKUP($AP75,'3.参照データ'!$B$5:$AI$14,7,FALSE),0)&lt;=0,1,ROUNDUP($AS75/HLOOKUP($AP75,'3.参照データ'!$B$5:$AI$14,7,FALSE),0)+1)))</f>
        <v/>
      </c>
      <c r="AU75" s="28" t="str">
        <f t="shared" si="45"/>
        <v/>
      </c>
      <c r="AV75" s="105" t="str">
        <f>IF($AP75="","",($AU75-1)*HLOOKUP($AP75,'3.参照データ'!$B$5:$AI$14,7,FALSE))</f>
        <v/>
      </c>
      <c r="AW75" s="30" t="str">
        <f t="shared" si="46"/>
        <v/>
      </c>
      <c r="AX75" s="28" t="str">
        <f>IF($AP75="","",IF($AW75&lt;=0,0,ROUNDUP($AW75/HLOOKUP($AP75,'3.参照データ'!$B$5:$AI$14,9,FALSE),0)))</f>
        <v/>
      </c>
      <c r="AY75" s="28" t="str">
        <f t="shared" ref="AY75:AY138" si="62">IF($AP75="","",IF($Y75&lt;$Y$6,0,IF(AND($Y75&gt;=$Y$6,$AO75=""),$AG75,$AO75)))</f>
        <v/>
      </c>
      <c r="AZ75" s="28" t="str">
        <f t="shared" ref="AZ75:AZ138" si="63">IF($AP75="","",IF($Y75&gt;=$Y$6,$AY75,IF($AU75+$AX75&gt;=$BB75,$BB75,$AU75+$AX75)))</f>
        <v/>
      </c>
      <c r="BA75" s="28" t="str">
        <f>IF($AP75="","",HLOOKUP($AP75,'3.参照データ'!$B$5:$AI$14,8,FALSE)+1)</f>
        <v/>
      </c>
      <c r="BB75" s="28" t="str">
        <f>IF($AP75="","",HLOOKUP($AP75,'3.参照データ'!$B$5:$AI$14,10,FALSE)+BA75)</f>
        <v/>
      </c>
      <c r="BC75" s="28" t="str">
        <f t="shared" ref="BC75:BC138" si="64">$AP75</f>
        <v/>
      </c>
      <c r="BD75" s="28" t="str">
        <f t="shared" ref="BD75:BD138" si="65">$AZ75</f>
        <v/>
      </c>
      <c r="BE75" s="31" t="str">
        <f>IF($AP75="","",INDEX('2.職務給賃金表'!$B$6:$AI$57,MATCH($BD75,'2.職務給賃金表'!$B$6:$B$57,0),MATCH($BC75,'2.職務給賃金表'!$B$6:$AI$6,0)))</f>
        <v/>
      </c>
      <c r="BF75" s="32" t="str">
        <f t="shared" si="47"/>
        <v/>
      </c>
      <c r="BG75" s="474"/>
      <c r="BH75" s="474"/>
      <c r="BI75" s="474"/>
      <c r="BJ75" s="474"/>
      <c r="BK75" s="474"/>
      <c r="BL75" s="474"/>
      <c r="BM75" s="62" t="str">
        <f t="shared" ref="BM75:BM138" si="66">IF($AP75="","",SUM(BG75:BL75))</f>
        <v/>
      </c>
      <c r="BN75" s="59" t="str">
        <f t="shared" si="48"/>
        <v/>
      </c>
      <c r="BO75" s="273" t="str">
        <f t="shared" si="49"/>
        <v/>
      </c>
    </row>
    <row r="76" spans="1:67" x14ac:dyDescent="0.15">
      <c r="A76" s="65" t="str">
        <f>IF(C76="","",COUNTA($C$10:C76))</f>
        <v/>
      </c>
      <c r="B76" s="470"/>
      <c r="C76" s="470"/>
      <c r="D76" s="471"/>
      <c r="E76" s="471" t="s">
        <v>71</v>
      </c>
      <c r="F76" s="471"/>
      <c r="G76" s="470"/>
      <c r="H76" s="472"/>
      <c r="I76" s="472"/>
      <c r="J76" s="56" t="str">
        <f t="shared" ref="J76:J139" si="67">IF(H76="","",DATEDIF(H76-1,$J$6,"Y"))</f>
        <v/>
      </c>
      <c r="K76" s="56" t="str">
        <f t="shared" ref="K76:K139" si="68">IF(H76="","",DATEDIF(H76-1,$J$6,"YM"))</f>
        <v/>
      </c>
      <c r="L76" s="56" t="str">
        <f t="shared" ref="L76:L139" si="69">IF(I76="","",DATEDIF(I76-1,$J$6,"Y"))</f>
        <v/>
      </c>
      <c r="M76" s="56" t="str">
        <f t="shared" ref="M76:M139" si="70">IF(I76="","",DATEDIF(I76-1,$J$6,"YM"))</f>
        <v/>
      </c>
      <c r="N76" s="473" t="s">
        <v>71</v>
      </c>
      <c r="O76" s="473"/>
      <c r="P76" s="59" t="str">
        <f t="shared" si="41"/>
        <v/>
      </c>
      <c r="Q76" s="474"/>
      <c r="R76" s="474"/>
      <c r="S76" s="474"/>
      <c r="T76" s="474"/>
      <c r="U76" s="474"/>
      <c r="V76" s="474"/>
      <c r="W76" s="62" t="str">
        <f t="shared" si="42"/>
        <v/>
      </c>
      <c r="X76" s="272" t="str">
        <f t="shared" si="43"/>
        <v/>
      </c>
      <c r="Y76" s="267" t="str">
        <f t="shared" si="50"/>
        <v/>
      </c>
      <c r="Z76" s="117" t="str">
        <f t="shared" si="51"/>
        <v/>
      </c>
      <c r="AA76" s="117" t="str">
        <f t="shared" si="52"/>
        <v/>
      </c>
      <c r="AB76" s="117" t="str">
        <f t="shared" si="53"/>
        <v/>
      </c>
      <c r="AC76" s="121" t="str">
        <f t="shared" si="54"/>
        <v/>
      </c>
      <c r="AD76" s="119" t="str">
        <f t="shared" si="55"/>
        <v/>
      </c>
      <c r="AE76" s="475"/>
      <c r="AF76" s="119" t="str">
        <f t="shared" si="56"/>
        <v/>
      </c>
      <c r="AG76" s="119" t="str">
        <f t="shared" si="57"/>
        <v/>
      </c>
      <c r="AH76" s="119" t="str">
        <f>IF($AC76="","",HLOOKUP($AC76,'3.参照データ'!$B$5:$AI$14,8,FALSE)+1)</f>
        <v/>
      </c>
      <c r="AI76" s="119" t="str">
        <f>IF($AC76="","",HLOOKUP($AC76,'3.参照データ'!$B$5:$AI$14,10,FALSE)+AH76)</f>
        <v/>
      </c>
      <c r="AJ76" s="171" t="str">
        <f>IF($AC76="","",INDEX('2.職務給賃金表'!$B$6:$AI$57,MATCH($AG76,'2.職務給賃金表'!$B$6:$B$57,0),MATCH($AC76,'2.職務給賃金表'!$B$6:$AI$6,0)))</f>
        <v/>
      </c>
      <c r="AK76" s="265" t="str">
        <f t="shared" si="58"/>
        <v/>
      </c>
      <c r="AL76" s="222" t="str">
        <f t="shared" si="59"/>
        <v/>
      </c>
      <c r="AM76" s="28" t="str">
        <f t="shared" si="60"/>
        <v/>
      </c>
      <c r="AN76" s="479"/>
      <c r="AO76" s="479"/>
      <c r="AP76" s="71" t="str">
        <f t="shared" si="44"/>
        <v/>
      </c>
      <c r="AQ76" s="71" t="str">
        <f>IF($AL76="","",IF($AM76=$AP76,"",IF(HLOOKUP($AP76,'3.参照データ'!$B$17:$AI$21,4,FALSE)="",HLOOKUP($AP76,'3.参照データ'!$B$17:$AI$21,5,FALSE),HLOOKUP($AP76,'3.参照データ'!$B$17:$AI$21,4,FALSE))))</f>
        <v/>
      </c>
      <c r="AR76" s="71" t="str">
        <f t="shared" si="61"/>
        <v/>
      </c>
      <c r="AS76" s="30" t="str">
        <f>IF($AP76="","",($AR76-HLOOKUP($AP76,'3.参照データ'!$B$5:$AI$14,6,FALSE)))</f>
        <v/>
      </c>
      <c r="AT76" s="28" t="str">
        <f>IF($AP76="","",IF($AN76="",$AG76,IF(ROUNDUP($AS76/HLOOKUP($AP76,'3.参照データ'!$B$5:$AI$14,7,FALSE),0)&lt;=0,1,ROUNDUP($AS76/HLOOKUP($AP76,'3.参照データ'!$B$5:$AI$14,7,FALSE),0)+1)))</f>
        <v/>
      </c>
      <c r="AU76" s="28" t="str">
        <f t="shared" si="45"/>
        <v/>
      </c>
      <c r="AV76" s="105" t="str">
        <f>IF($AP76="","",($AU76-1)*HLOOKUP($AP76,'3.参照データ'!$B$5:$AI$14,7,FALSE))</f>
        <v/>
      </c>
      <c r="AW76" s="30" t="str">
        <f t="shared" si="46"/>
        <v/>
      </c>
      <c r="AX76" s="28" t="str">
        <f>IF($AP76="","",IF($AW76&lt;=0,0,ROUNDUP($AW76/HLOOKUP($AP76,'3.参照データ'!$B$5:$AI$14,9,FALSE),0)))</f>
        <v/>
      </c>
      <c r="AY76" s="28" t="str">
        <f t="shared" si="62"/>
        <v/>
      </c>
      <c r="AZ76" s="28" t="str">
        <f t="shared" si="63"/>
        <v/>
      </c>
      <c r="BA76" s="28" t="str">
        <f>IF($AP76="","",HLOOKUP($AP76,'3.参照データ'!$B$5:$AI$14,8,FALSE)+1)</f>
        <v/>
      </c>
      <c r="BB76" s="28" t="str">
        <f>IF($AP76="","",HLOOKUP($AP76,'3.参照データ'!$B$5:$AI$14,10,FALSE)+BA76)</f>
        <v/>
      </c>
      <c r="BC76" s="28" t="str">
        <f t="shared" si="64"/>
        <v/>
      </c>
      <c r="BD76" s="28" t="str">
        <f t="shared" si="65"/>
        <v/>
      </c>
      <c r="BE76" s="31" t="str">
        <f>IF($AP76="","",INDEX('2.職務給賃金表'!$B$6:$AI$57,MATCH($BD76,'2.職務給賃金表'!$B$6:$B$57,0),MATCH($BC76,'2.職務給賃金表'!$B$6:$AI$6,0)))</f>
        <v/>
      </c>
      <c r="BF76" s="32" t="str">
        <f t="shared" si="47"/>
        <v/>
      </c>
      <c r="BG76" s="474"/>
      <c r="BH76" s="474"/>
      <c r="BI76" s="474"/>
      <c r="BJ76" s="474"/>
      <c r="BK76" s="474"/>
      <c r="BL76" s="474"/>
      <c r="BM76" s="62" t="str">
        <f t="shared" si="66"/>
        <v/>
      </c>
      <c r="BN76" s="59" t="str">
        <f t="shared" si="48"/>
        <v/>
      </c>
      <c r="BO76" s="273" t="str">
        <f t="shared" si="49"/>
        <v/>
      </c>
    </row>
    <row r="77" spans="1:67" x14ac:dyDescent="0.15">
      <c r="A77" s="65" t="str">
        <f>IF(C77="","",COUNTA($C$10:C77))</f>
        <v/>
      </c>
      <c r="B77" s="470"/>
      <c r="C77" s="470"/>
      <c r="D77" s="471"/>
      <c r="E77" s="471" t="s">
        <v>71</v>
      </c>
      <c r="F77" s="471"/>
      <c r="G77" s="470"/>
      <c r="H77" s="472"/>
      <c r="I77" s="472"/>
      <c r="J77" s="56" t="str">
        <f t="shared" si="67"/>
        <v/>
      </c>
      <c r="K77" s="56" t="str">
        <f t="shared" si="68"/>
        <v/>
      </c>
      <c r="L77" s="56" t="str">
        <f t="shared" si="69"/>
        <v/>
      </c>
      <c r="M77" s="56" t="str">
        <f t="shared" si="70"/>
        <v/>
      </c>
      <c r="N77" s="473" t="s">
        <v>71</v>
      </c>
      <c r="O77" s="473"/>
      <c r="P77" s="59" t="str">
        <f t="shared" si="41"/>
        <v/>
      </c>
      <c r="Q77" s="474"/>
      <c r="R77" s="474"/>
      <c r="S77" s="474"/>
      <c r="T77" s="474"/>
      <c r="U77" s="474"/>
      <c r="V77" s="474"/>
      <c r="W77" s="62" t="str">
        <f t="shared" si="42"/>
        <v/>
      </c>
      <c r="X77" s="272" t="str">
        <f t="shared" si="43"/>
        <v/>
      </c>
      <c r="Y77" s="267" t="str">
        <f t="shared" si="50"/>
        <v/>
      </c>
      <c r="Z77" s="117" t="str">
        <f t="shared" si="51"/>
        <v/>
      </c>
      <c r="AA77" s="117" t="str">
        <f t="shared" si="52"/>
        <v/>
      </c>
      <c r="AB77" s="117" t="str">
        <f t="shared" si="53"/>
        <v/>
      </c>
      <c r="AC77" s="121" t="str">
        <f t="shared" si="54"/>
        <v/>
      </c>
      <c r="AD77" s="119" t="str">
        <f t="shared" si="55"/>
        <v/>
      </c>
      <c r="AE77" s="475"/>
      <c r="AF77" s="119" t="str">
        <f t="shared" si="56"/>
        <v/>
      </c>
      <c r="AG77" s="119" t="str">
        <f t="shared" si="57"/>
        <v/>
      </c>
      <c r="AH77" s="119" t="str">
        <f>IF($AC77="","",HLOOKUP($AC77,'3.参照データ'!$B$5:$AI$14,8,FALSE)+1)</f>
        <v/>
      </c>
      <c r="AI77" s="119" t="str">
        <f>IF($AC77="","",HLOOKUP($AC77,'3.参照データ'!$B$5:$AI$14,10,FALSE)+AH77)</f>
        <v/>
      </c>
      <c r="AJ77" s="171" t="str">
        <f>IF($AC77="","",INDEX('2.職務給賃金表'!$B$6:$AI$57,MATCH($AG77,'2.職務給賃金表'!$B$6:$B$57,0),MATCH($AC77,'2.職務給賃金表'!$B$6:$AI$6,0)))</f>
        <v/>
      </c>
      <c r="AK77" s="265" t="str">
        <f t="shared" si="58"/>
        <v/>
      </c>
      <c r="AL77" s="222" t="str">
        <f t="shared" si="59"/>
        <v/>
      </c>
      <c r="AM77" s="28" t="str">
        <f t="shared" si="60"/>
        <v/>
      </c>
      <c r="AN77" s="479"/>
      <c r="AO77" s="479"/>
      <c r="AP77" s="71" t="str">
        <f t="shared" si="44"/>
        <v/>
      </c>
      <c r="AQ77" s="71" t="str">
        <f>IF($AL77="","",IF($AM77=$AP77,"",IF(HLOOKUP($AP77,'3.参照データ'!$B$17:$AI$21,4,FALSE)="",HLOOKUP($AP77,'3.参照データ'!$B$17:$AI$21,5,FALSE),HLOOKUP($AP77,'3.参照データ'!$B$17:$AI$21,4,FALSE))))</f>
        <v/>
      </c>
      <c r="AR77" s="71" t="str">
        <f t="shared" si="61"/>
        <v/>
      </c>
      <c r="AS77" s="30" t="str">
        <f>IF($AP77="","",($AR77-HLOOKUP($AP77,'3.参照データ'!$B$5:$AI$14,6,FALSE)))</f>
        <v/>
      </c>
      <c r="AT77" s="28" t="str">
        <f>IF($AP77="","",IF($AN77="",$AG77,IF(ROUNDUP($AS77/HLOOKUP($AP77,'3.参照データ'!$B$5:$AI$14,7,FALSE),0)&lt;=0,1,ROUNDUP($AS77/HLOOKUP($AP77,'3.参照データ'!$B$5:$AI$14,7,FALSE),0)+1)))</f>
        <v/>
      </c>
      <c r="AU77" s="28" t="str">
        <f t="shared" si="45"/>
        <v/>
      </c>
      <c r="AV77" s="105" t="str">
        <f>IF($AP77="","",($AU77-1)*HLOOKUP($AP77,'3.参照データ'!$B$5:$AI$14,7,FALSE))</f>
        <v/>
      </c>
      <c r="AW77" s="30" t="str">
        <f t="shared" si="46"/>
        <v/>
      </c>
      <c r="AX77" s="28" t="str">
        <f>IF($AP77="","",IF($AW77&lt;=0,0,ROUNDUP($AW77/HLOOKUP($AP77,'3.参照データ'!$B$5:$AI$14,9,FALSE),0)))</f>
        <v/>
      </c>
      <c r="AY77" s="28" t="str">
        <f t="shared" si="62"/>
        <v/>
      </c>
      <c r="AZ77" s="28" t="str">
        <f t="shared" si="63"/>
        <v/>
      </c>
      <c r="BA77" s="28" t="str">
        <f>IF($AP77="","",HLOOKUP($AP77,'3.参照データ'!$B$5:$AI$14,8,FALSE)+1)</f>
        <v/>
      </c>
      <c r="BB77" s="28" t="str">
        <f>IF($AP77="","",HLOOKUP($AP77,'3.参照データ'!$B$5:$AI$14,10,FALSE)+BA77)</f>
        <v/>
      </c>
      <c r="BC77" s="28" t="str">
        <f t="shared" si="64"/>
        <v/>
      </c>
      <c r="BD77" s="28" t="str">
        <f t="shared" si="65"/>
        <v/>
      </c>
      <c r="BE77" s="31" t="str">
        <f>IF($AP77="","",INDEX('2.職務給賃金表'!$B$6:$AI$57,MATCH($BD77,'2.職務給賃金表'!$B$6:$B$57,0),MATCH($BC77,'2.職務給賃金表'!$B$6:$AI$6,0)))</f>
        <v/>
      </c>
      <c r="BF77" s="32" t="str">
        <f t="shared" si="47"/>
        <v/>
      </c>
      <c r="BG77" s="474"/>
      <c r="BH77" s="474"/>
      <c r="BI77" s="474"/>
      <c r="BJ77" s="474"/>
      <c r="BK77" s="474"/>
      <c r="BL77" s="474"/>
      <c r="BM77" s="62" t="str">
        <f t="shared" si="66"/>
        <v/>
      </c>
      <c r="BN77" s="59" t="str">
        <f t="shared" si="48"/>
        <v/>
      </c>
      <c r="BO77" s="273" t="str">
        <f t="shared" si="49"/>
        <v/>
      </c>
    </row>
    <row r="78" spans="1:67" x14ac:dyDescent="0.15">
      <c r="A78" s="65" t="str">
        <f>IF(C78="","",COUNTA($C$10:C78))</f>
        <v/>
      </c>
      <c r="B78" s="470"/>
      <c r="C78" s="470"/>
      <c r="D78" s="471"/>
      <c r="E78" s="471" t="s">
        <v>71</v>
      </c>
      <c r="F78" s="471"/>
      <c r="G78" s="470"/>
      <c r="H78" s="472"/>
      <c r="I78" s="472"/>
      <c r="J78" s="56" t="str">
        <f t="shared" si="67"/>
        <v/>
      </c>
      <c r="K78" s="56" t="str">
        <f t="shared" si="68"/>
        <v/>
      </c>
      <c r="L78" s="56" t="str">
        <f t="shared" si="69"/>
        <v/>
      </c>
      <c r="M78" s="56" t="str">
        <f t="shared" si="70"/>
        <v/>
      </c>
      <c r="N78" s="473" t="s">
        <v>71</v>
      </c>
      <c r="O78" s="473"/>
      <c r="P78" s="59" t="str">
        <f t="shared" si="41"/>
        <v/>
      </c>
      <c r="Q78" s="474"/>
      <c r="R78" s="474"/>
      <c r="S78" s="474"/>
      <c r="T78" s="474"/>
      <c r="U78" s="474"/>
      <c r="V78" s="474"/>
      <c r="W78" s="62" t="str">
        <f t="shared" si="42"/>
        <v/>
      </c>
      <c r="X78" s="272" t="str">
        <f t="shared" si="43"/>
        <v/>
      </c>
      <c r="Y78" s="267" t="str">
        <f t="shared" si="50"/>
        <v/>
      </c>
      <c r="Z78" s="117" t="str">
        <f t="shared" si="51"/>
        <v/>
      </c>
      <c r="AA78" s="117" t="str">
        <f t="shared" si="52"/>
        <v/>
      </c>
      <c r="AB78" s="117" t="str">
        <f t="shared" si="53"/>
        <v/>
      </c>
      <c r="AC78" s="121" t="str">
        <f t="shared" si="54"/>
        <v/>
      </c>
      <c r="AD78" s="119" t="str">
        <f t="shared" si="55"/>
        <v/>
      </c>
      <c r="AE78" s="475"/>
      <c r="AF78" s="119" t="str">
        <f t="shared" si="56"/>
        <v/>
      </c>
      <c r="AG78" s="119" t="str">
        <f t="shared" si="57"/>
        <v/>
      </c>
      <c r="AH78" s="119" t="str">
        <f>IF($AC78="","",HLOOKUP($AC78,'3.参照データ'!$B$5:$AI$14,8,FALSE)+1)</f>
        <v/>
      </c>
      <c r="AI78" s="119" t="str">
        <f>IF($AC78="","",HLOOKUP($AC78,'3.参照データ'!$B$5:$AI$14,10,FALSE)+AH78)</f>
        <v/>
      </c>
      <c r="AJ78" s="171" t="str">
        <f>IF($AC78="","",INDEX('2.職務給賃金表'!$B$6:$AI$57,MATCH($AG78,'2.職務給賃金表'!$B$6:$B$57,0),MATCH($AC78,'2.職務給賃金表'!$B$6:$AI$6,0)))</f>
        <v/>
      </c>
      <c r="AK78" s="265" t="str">
        <f t="shared" si="58"/>
        <v/>
      </c>
      <c r="AL78" s="222" t="str">
        <f t="shared" si="59"/>
        <v/>
      </c>
      <c r="AM78" s="28" t="str">
        <f t="shared" si="60"/>
        <v/>
      </c>
      <c r="AN78" s="479"/>
      <c r="AO78" s="479"/>
      <c r="AP78" s="71" t="str">
        <f t="shared" si="44"/>
        <v/>
      </c>
      <c r="AQ78" s="71" t="str">
        <f>IF($AL78="","",IF($AM78=$AP78,"",IF(HLOOKUP($AP78,'3.参照データ'!$B$17:$AI$21,4,FALSE)="",HLOOKUP($AP78,'3.参照データ'!$B$17:$AI$21,5,FALSE),HLOOKUP($AP78,'3.参照データ'!$B$17:$AI$21,4,FALSE))))</f>
        <v/>
      </c>
      <c r="AR78" s="71" t="str">
        <f t="shared" si="61"/>
        <v/>
      </c>
      <c r="AS78" s="30" t="str">
        <f>IF($AP78="","",($AR78-HLOOKUP($AP78,'3.参照データ'!$B$5:$AI$14,6,FALSE)))</f>
        <v/>
      </c>
      <c r="AT78" s="28" t="str">
        <f>IF($AP78="","",IF($AN78="",$AG78,IF(ROUNDUP($AS78/HLOOKUP($AP78,'3.参照データ'!$B$5:$AI$14,7,FALSE),0)&lt;=0,1,ROUNDUP($AS78/HLOOKUP($AP78,'3.参照データ'!$B$5:$AI$14,7,FALSE),0)+1)))</f>
        <v/>
      </c>
      <c r="AU78" s="28" t="str">
        <f t="shared" si="45"/>
        <v/>
      </c>
      <c r="AV78" s="105" t="str">
        <f>IF($AP78="","",($AU78-1)*HLOOKUP($AP78,'3.参照データ'!$B$5:$AI$14,7,FALSE))</f>
        <v/>
      </c>
      <c r="AW78" s="30" t="str">
        <f t="shared" si="46"/>
        <v/>
      </c>
      <c r="AX78" s="28" t="str">
        <f>IF($AP78="","",IF($AW78&lt;=0,0,ROUNDUP($AW78/HLOOKUP($AP78,'3.参照データ'!$B$5:$AI$14,9,FALSE),0)))</f>
        <v/>
      </c>
      <c r="AY78" s="28" t="str">
        <f t="shared" si="62"/>
        <v/>
      </c>
      <c r="AZ78" s="28" t="str">
        <f t="shared" si="63"/>
        <v/>
      </c>
      <c r="BA78" s="28" t="str">
        <f>IF($AP78="","",HLOOKUP($AP78,'3.参照データ'!$B$5:$AI$14,8,FALSE)+1)</f>
        <v/>
      </c>
      <c r="BB78" s="28" t="str">
        <f>IF($AP78="","",HLOOKUP($AP78,'3.参照データ'!$B$5:$AI$14,10,FALSE)+BA78)</f>
        <v/>
      </c>
      <c r="BC78" s="28" t="str">
        <f t="shared" si="64"/>
        <v/>
      </c>
      <c r="BD78" s="28" t="str">
        <f t="shared" si="65"/>
        <v/>
      </c>
      <c r="BE78" s="31" t="str">
        <f>IF($AP78="","",INDEX('2.職務給賃金表'!$B$6:$AI$57,MATCH($BD78,'2.職務給賃金表'!$B$6:$B$57,0),MATCH($BC78,'2.職務給賃金表'!$B$6:$AI$6,0)))</f>
        <v/>
      </c>
      <c r="BF78" s="32" t="str">
        <f t="shared" si="47"/>
        <v/>
      </c>
      <c r="BG78" s="474"/>
      <c r="BH78" s="474"/>
      <c r="BI78" s="474"/>
      <c r="BJ78" s="474"/>
      <c r="BK78" s="474"/>
      <c r="BL78" s="474"/>
      <c r="BM78" s="62" t="str">
        <f t="shared" si="66"/>
        <v/>
      </c>
      <c r="BN78" s="59" t="str">
        <f t="shared" si="48"/>
        <v/>
      </c>
      <c r="BO78" s="273" t="str">
        <f t="shared" si="49"/>
        <v/>
      </c>
    </row>
    <row r="79" spans="1:67" x14ac:dyDescent="0.15">
      <c r="A79" s="65" t="str">
        <f>IF(C79="","",COUNTA($C$10:C79))</f>
        <v/>
      </c>
      <c r="B79" s="470"/>
      <c r="C79" s="470"/>
      <c r="D79" s="471"/>
      <c r="E79" s="471" t="s">
        <v>71</v>
      </c>
      <c r="F79" s="471"/>
      <c r="G79" s="470"/>
      <c r="H79" s="472"/>
      <c r="I79" s="472"/>
      <c r="J79" s="56" t="str">
        <f t="shared" si="67"/>
        <v/>
      </c>
      <c r="K79" s="56" t="str">
        <f t="shared" si="68"/>
        <v/>
      </c>
      <c r="L79" s="56" t="str">
        <f t="shared" si="69"/>
        <v/>
      </c>
      <c r="M79" s="56" t="str">
        <f t="shared" si="70"/>
        <v/>
      </c>
      <c r="N79" s="473" t="s">
        <v>71</v>
      </c>
      <c r="O79" s="473"/>
      <c r="P79" s="59" t="str">
        <f t="shared" si="41"/>
        <v/>
      </c>
      <c r="Q79" s="474"/>
      <c r="R79" s="474"/>
      <c r="S79" s="474"/>
      <c r="T79" s="474"/>
      <c r="U79" s="474"/>
      <c r="V79" s="474"/>
      <c r="W79" s="62" t="str">
        <f t="shared" si="42"/>
        <v/>
      </c>
      <c r="X79" s="272" t="str">
        <f t="shared" si="43"/>
        <v/>
      </c>
      <c r="Y79" s="267" t="str">
        <f t="shared" si="50"/>
        <v/>
      </c>
      <c r="Z79" s="117" t="str">
        <f t="shared" si="51"/>
        <v/>
      </c>
      <c r="AA79" s="117" t="str">
        <f t="shared" si="52"/>
        <v/>
      </c>
      <c r="AB79" s="117" t="str">
        <f t="shared" si="53"/>
        <v/>
      </c>
      <c r="AC79" s="121" t="str">
        <f t="shared" si="54"/>
        <v/>
      </c>
      <c r="AD79" s="119" t="str">
        <f t="shared" si="55"/>
        <v/>
      </c>
      <c r="AE79" s="475"/>
      <c r="AF79" s="119" t="str">
        <f t="shared" si="56"/>
        <v/>
      </c>
      <c r="AG79" s="119" t="str">
        <f t="shared" si="57"/>
        <v/>
      </c>
      <c r="AH79" s="119" t="str">
        <f>IF($AC79="","",HLOOKUP($AC79,'3.参照データ'!$B$5:$AI$14,8,FALSE)+1)</f>
        <v/>
      </c>
      <c r="AI79" s="119" t="str">
        <f>IF($AC79="","",HLOOKUP($AC79,'3.参照データ'!$B$5:$AI$14,10,FALSE)+AH79)</f>
        <v/>
      </c>
      <c r="AJ79" s="171" t="str">
        <f>IF($AC79="","",INDEX('2.職務給賃金表'!$B$6:$AI$57,MATCH($AG79,'2.職務給賃金表'!$B$6:$B$57,0),MATCH($AC79,'2.職務給賃金表'!$B$6:$AI$6,0)))</f>
        <v/>
      </c>
      <c r="AK79" s="265" t="str">
        <f t="shared" si="58"/>
        <v/>
      </c>
      <c r="AL79" s="222" t="str">
        <f t="shared" si="59"/>
        <v/>
      </c>
      <c r="AM79" s="28" t="str">
        <f t="shared" si="60"/>
        <v/>
      </c>
      <c r="AN79" s="479"/>
      <c r="AO79" s="479"/>
      <c r="AP79" s="71" t="str">
        <f t="shared" si="44"/>
        <v/>
      </c>
      <c r="AQ79" s="71" t="str">
        <f>IF($AL79="","",IF($AM79=$AP79,"",IF(HLOOKUP($AP79,'3.参照データ'!$B$17:$AI$21,4,FALSE)="",HLOOKUP($AP79,'3.参照データ'!$B$17:$AI$21,5,FALSE),HLOOKUP($AP79,'3.参照データ'!$B$17:$AI$21,4,FALSE))))</f>
        <v/>
      </c>
      <c r="AR79" s="71" t="str">
        <f t="shared" si="61"/>
        <v/>
      </c>
      <c r="AS79" s="30" t="str">
        <f>IF($AP79="","",($AR79-HLOOKUP($AP79,'3.参照データ'!$B$5:$AI$14,6,FALSE)))</f>
        <v/>
      </c>
      <c r="AT79" s="28" t="str">
        <f>IF($AP79="","",IF($AN79="",$AG79,IF(ROUNDUP($AS79/HLOOKUP($AP79,'3.参照データ'!$B$5:$AI$14,7,FALSE),0)&lt;=0,1,ROUNDUP($AS79/HLOOKUP($AP79,'3.参照データ'!$B$5:$AI$14,7,FALSE),0)+1)))</f>
        <v/>
      </c>
      <c r="AU79" s="28" t="str">
        <f t="shared" si="45"/>
        <v/>
      </c>
      <c r="AV79" s="105" t="str">
        <f>IF($AP79="","",($AU79-1)*HLOOKUP($AP79,'3.参照データ'!$B$5:$AI$14,7,FALSE))</f>
        <v/>
      </c>
      <c r="AW79" s="30" t="str">
        <f t="shared" si="46"/>
        <v/>
      </c>
      <c r="AX79" s="28" t="str">
        <f>IF($AP79="","",IF($AW79&lt;=0,0,ROUNDUP($AW79/HLOOKUP($AP79,'3.参照データ'!$B$5:$AI$14,9,FALSE),0)))</f>
        <v/>
      </c>
      <c r="AY79" s="28" t="str">
        <f t="shared" si="62"/>
        <v/>
      </c>
      <c r="AZ79" s="28" t="str">
        <f t="shared" si="63"/>
        <v/>
      </c>
      <c r="BA79" s="28" t="str">
        <f>IF($AP79="","",HLOOKUP($AP79,'3.参照データ'!$B$5:$AI$14,8,FALSE)+1)</f>
        <v/>
      </c>
      <c r="BB79" s="28" t="str">
        <f>IF($AP79="","",HLOOKUP($AP79,'3.参照データ'!$B$5:$AI$14,10,FALSE)+BA79)</f>
        <v/>
      </c>
      <c r="BC79" s="28" t="str">
        <f t="shared" si="64"/>
        <v/>
      </c>
      <c r="BD79" s="28" t="str">
        <f t="shared" si="65"/>
        <v/>
      </c>
      <c r="BE79" s="31" t="str">
        <f>IF($AP79="","",INDEX('2.職務給賃金表'!$B$6:$AI$57,MATCH($BD79,'2.職務給賃金表'!$B$6:$B$57,0),MATCH($BC79,'2.職務給賃金表'!$B$6:$AI$6,0)))</f>
        <v/>
      </c>
      <c r="BF79" s="32" t="str">
        <f t="shared" si="47"/>
        <v/>
      </c>
      <c r="BG79" s="474"/>
      <c r="BH79" s="474"/>
      <c r="BI79" s="474"/>
      <c r="BJ79" s="474"/>
      <c r="BK79" s="474"/>
      <c r="BL79" s="474"/>
      <c r="BM79" s="62" t="str">
        <f t="shared" si="66"/>
        <v/>
      </c>
      <c r="BN79" s="59" t="str">
        <f t="shared" si="48"/>
        <v/>
      </c>
      <c r="BO79" s="273" t="str">
        <f t="shared" si="49"/>
        <v/>
      </c>
    </row>
    <row r="80" spans="1:67" x14ac:dyDescent="0.15">
      <c r="A80" s="65" t="str">
        <f>IF(C80="","",COUNTA($C$10:C80))</f>
        <v/>
      </c>
      <c r="B80" s="470"/>
      <c r="C80" s="470"/>
      <c r="D80" s="471"/>
      <c r="E80" s="471" t="s">
        <v>71</v>
      </c>
      <c r="F80" s="471"/>
      <c r="G80" s="470"/>
      <c r="H80" s="472"/>
      <c r="I80" s="472"/>
      <c r="J80" s="56" t="str">
        <f t="shared" si="67"/>
        <v/>
      </c>
      <c r="K80" s="56" t="str">
        <f t="shared" si="68"/>
        <v/>
      </c>
      <c r="L80" s="56" t="str">
        <f t="shared" si="69"/>
        <v/>
      </c>
      <c r="M80" s="56" t="str">
        <f t="shared" si="70"/>
        <v/>
      </c>
      <c r="N80" s="473" t="s">
        <v>71</v>
      </c>
      <c r="O80" s="473"/>
      <c r="P80" s="59" t="str">
        <f t="shared" si="41"/>
        <v/>
      </c>
      <c r="Q80" s="474"/>
      <c r="R80" s="474"/>
      <c r="S80" s="474"/>
      <c r="T80" s="474"/>
      <c r="U80" s="474"/>
      <c r="V80" s="474"/>
      <c r="W80" s="62" t="str">
        <f t="shared" si="42"/>
        <v/>
      </c>
      <c r="X80" s="272" t="str">
        <f t="shared" si="43"/>
        <v/>
      </c>
      <c r="Y80" s="267" t="str">
        <f t="shared" si="50"/>
        <v/>
      </c>
      <c r="Z80" s="117" t="str">
        <f t="shared" si="51"/>
        <v/>
      </c>
      <c r="AA80" s="117" t="str">
        <f t="shared" si="52"/>
        <v/>
      </c>
      <c r="AB80" s="117" t="str">
        <f t="shared" si="53"/>
        <v/>
      </c>
      <c r="AC80" s="121" t="str">
        <f t="shared" si="54"/>
        <v/>
      </c>
      <c r="AD80" s="119" t="str">
        <f t="shared" si="55"/>
        <v/>
      </c>
      <c r="AE80" s="475"/>
      <c r="AF80" s="119" t="str">
        <f t="shared" si="56"/>
        <v/>
      </c>
      <c r="AG80" s="119" t="str">
        <f t="shared" si="57"/>
        <v/>
      </c>
      <c r="AH80" s="119" t="str">
        <f>IF($AC80="","",HLOOKUP($AC80,'3.参照データ'!$B$5:$AI$14,8,FALSE)+1)</f>
        <v/>
      </c>
      <c r="AI80" s="119" t="str">
        <f>IF($AC80="","",HLOOKUP($AC80,'3.参照データ'!$B$5:$AI$14,10,FALSE)+AH80)</f>
        <v/>
      </c>
      <c r="AJ80" s="171" t="str">
        <f>IF($AC80="","",INDEX('2.職務給賃金表'!$B$6:$AI$57,MATCH($AG80,'2.職務給賃金表'!$B$6:$B$57,0),MATCH($AC80,'2.職務給賃金表'!$B$6:$AI$6,0)))</f>
        <v/>
      </c>
      <c r="AK80" s="265" t="str">
        <f t="shared" si="58"/>
        <v/>
      </c>
      <c r="AL80" s="222" t="str">
        <f t="shared" si="59"/>
        <v/>
      </c>
      <c r="AM80" s="28" t="str">
        <f t="shared" si="60"/>
        <v/>
      </c>
      <c r="AN80" s="479"/>
      <c r="AO80" s="479"/>
      <c r="AP80" s="71" t="str">
        <f t="shared" si="44"/>
        <v/>
      </c>
      <c r="AQ80" s="71" t="str">
        <f>IF($AL80="","",IF($AM80=$AP80,"",IF(HLOOKUP($AP80,'3.参照データ'!$B$17:$AI$21,4,FALSE)="",HLOOKUP($AP80,'3.参照データ'!$B$17:$AI$21,5,FALSE),HLOOKUP($AP80,'3.参照データ'!$B$17:$AI$21,4,FALSE))))</f>
        <v/>
      </c>
      <c r="AR80" s="71" t="str">
        <f t="shared" si="61"/>
        <v/>
      </c>
      <c r="AS80" s="30" t="str">
        <f>IF($AP80="","",($AR80-HLOOKUP($AP80,'3.参照データ'!$B$5:$AI$14,6,FALSE)))</f>
        <v/>
      </c>
      <c r="AT80" s="28" t="str">
        <f>IF($AP80="","",IF($AN80="",$AG80,IF(ROUNDUP($AS80/HLOOKUP($AP80,'3.参照データ'!$B$5:$AI$14,7,FALSE),0)&lt;=0,1,ROUNDUP($AS80/HLOOKUP($AP80,'3.参照データ'!$B$5:$AI$14,7,FALSE),0)+1)))</f>
        <v/>
      </c>
      <c r="AU80" s="28" t="str">
        <f t="shared" si="45"/>
        <v/>
      </c>
      <c r="AV80" s="105" t="str">
        <f>IF($AP80="","",($AU80-1)*HLOOKUP($AP80,'3.参照データ'!$B$5:$AI$14,7,FALSE))</f>
        <v/>
      </c>
      <c r="AW80" s="30" t="str">
        <f t="shared" si="46"/>
        <v/>
      </c>
      <c r="AX80" s="28" t="str">
        <f>IF($AP80="","",IF($AW80&lt;=0,0,ROUNDUP($AW80/HLOOKUP($AP80,'3.参照データ'!$B$5:$AI$14,9,FALSE),0)))</f>
        <v/>
      </c>
      <c r="AY80" s="28" t="str">
        <f t="shared" si="62"/>
        <v/>
      </c>
      <c r="AZ80" s="28" t="str">
        <f t="shared" si="63"/>
        <v/>
      </c>
      <c r="BA80" s="28" t="str">
        <f>IF($AP80="","",HLOOKUP($AP80,'3.参照データ'!$B$5:$AI$14,8,FALSE)+1)</f>
        <v/>
      </c>
      <c r="BB80" s="28" t="str">
        <f>IF($AP80="","",HLOOKUP($AP80,'3.参照データ'!$B$5:$AI$14,10,FALSE)+BA80)</f>
        <v/>
      </c>
      <c r="BC80" s="28" t="str">
        <f t="shared" si="64"/>
        <v/>
      </c>
      <c r="BD80" s="28" t="str">
        <f t="shared" si="65"/>
        <v/>
      </c>
      <c r="BE80" s="31" t="str">
        <f>IF($AP80="","",INDEX('2.職務給賃金表'!$B$6:$AI$57,MATCH($BD80,'2.職務給賃金表'!$B$6:$B$57,0),MATCH($BC80,'2.職務給賃金表'!$B$6:$AI$6,0)))</f>
        <v/>
      </c>
      <c r="BF80" s="32" t="str">
        <f t="shared" si="47"/>
        <v/>
      </c>
      <c r="BG80" s="474"/>
      <c r="BH80" s="474"/>
      <c r="BI80" s="474"/>
      <c r="BJ80" s="474"/>
      <c r="BK80" s="474"/>
      <c r="BL80" s="474"/>
      <c r="BM80" s="62" t="str">
        <f t="shared" si="66"/>
        <v/>
      </c>
      <c r="BN80" s="59" t="str">
        <f t="shared" si="48"/>
        <v/>
      </c>
      <c r="BO80" s="273" t="str">
        <f t="shared" si="49"/>
        <v/>
      </c>
    </row>
    <row r="81" spans="1:67" x14ac:dyDescent="0.15">
      <c r="A81" s="65" t="str">
        <f>IF(C81="","",COUNTA($C$10:C81))</f>
        <v/>
      </c>
      <c r="B81" s="470"/>
      <c r="C81" s="470"/>
      <c r="D81" s="471"/>
      <c r="E81" s="471" t="s">
        <v>71</v>
      </c>
      <c r="F81" s="471"/>
      <c r="G81" s="470"/>
      <c r="H81" s="472"/>
      <c r="I81" s="472"/>
      <c r="J81" s="56" t="str">
        <f t="shared" si="67"/>
        <v/>
      </c>
      <c r="K81" s="56" t="str">
        <f t="shared" si="68"/>
        <v/>
      </c>
      <c r="L81" s="56" t="str">
        <f t="shared" si="69"/>
        <v/>
      </c>
      <c r="M81" s="56" t="str">
        <f t="shared" si="70"/>
        <v/>
      </c>
      <c r="N81" s="473" t="s">
        <v>71</v>
      </c>
      <c r="O81" s="473"/>
      <c r="P81" s="59" t="str">
        <f t="shared" si="41"/>
        <v/>
      </c>
      <c r="Q81" s="474"/>
      <c r="R81" s="474"/>
      <c r="S81" s="474"/>
      <c r="T81" s="474"/>
      <c r="U81" s="474"/>
      <c r="V81" s="474"/>
      <c r="W81" s="62" t="str">
        <f t="shared" si="42"/>
        <v/>
      </c>
      <c r="X81" s="272" t="str">
        <f t="shared" si="43"/>
        <v/>
      </c>
      <c r="Y81" s="267" t="str">
        <f t="shared" si="50"/>
        <v/>
      </c>
      <c r="Z81" s="117" t="str">
        <f t="shared" si="51"/>
        <v/>
      </c>
      <c r="AA81" s="117" t="str">
        <f t="shared" si="52"/>
        <v/>
      </c>
      <c r="AB81" s="117" t="str">
        <f t="shared" si="53"/>
        <v/>
      </c>
      <c r="AC81" s="121" t="str">
        <f t="shared" si="54"/>
        <v/>
      </c>
      <c r="AD81" s="119" t="str">
        <f t="shared" si="55"/>
        <v/>
      </c>
      <c r="AE81" s="475"/>
      <c r="AF81" s="119" t="str">
        <f t="shared" si="56"/>
        <v/>
      </c>
      <c r="AG81" s="119" t="str">
        <f t="shared" si="57"/>
        <v/>
      </c>
      <c r="AH81" s="119" t="str">
        <f>IF($AC81="","",HLOOKUP($AC81,'3.参照データ'!$B$5:$AI$14,8,FALSE)+1)</f>
        <v/>
      </c>
      <c r="AI81" s="119" t="str">
        <f>IF($AC81="","",HLOOKUP($AC81,'3.参照データ'!$B$5:$AI$14,10,FALSE)+AH81)</f>
        <v/>
      </c>
      <c r="AJ81" s="171" t="str">
        <f>IF($AC81="","",INDEX('2.職務給賃金表'!$B$6:$AI$57,MATCH($AG81,'2.職務給賃金表'!$B$6:$B$57,0),MATCH($AC81,'2.職務給賃金表'!$B$6:$AI$6,0)))</f>
        <v/>
      </c>
      <c r="AK81" s="265" t="str">
        <f t="shared" si="58"/>
        <v/>
      </c>
      <c r="AL81" s="222" t="str">
        <f t="shared" si="59"/>
        <v/>
      </c>
      <c r="AM81" s="28" t="str">
        <f t="shared" si="60"/>
        <v/>
      </c>
      <c r="AN81" s="479"/>
      <c r="AO81" s="479"/>
      <c r="AP81" s="71" t="str">
        <f t="shared" si="44"/>
        <v/>
      </c>
      <c r="AQ81" s="71" t="str">
        <f>IF($AL81="","",IF($AM81=$AP81,"",IF(HLOOKUP($AP81,'3.参照データ'!$B$17:$AI$21,4,FALSE)="",HLOOKUP($AP81,'3.参照データ'!$B$17:$AI$21,5,FALSE),HLOOKUP($AP81,'3.参照データ'!$B$17:$AI$21,4,FALSE))))</f>
        <v/>
      </c>
      <c r="AR81" s="71" t="str">
        <f t="shared" si="61"/>
        <v/>
      </c>
      <c r="AS81" s="30" t="str">
        <f>IF($AP81="","",($AR81-HLOOKUP($AP81,'3.参照データ'!$B$5:$AI$14,6,FALSE)))</f>
        <v/>
      </c>
      <c r="AT81" s="28" t="str">
        <f>IF($AP81="","",IF($AN81="",$AG81,IF(ROUNDUP($AS81/HLOOKUP($AP81,'3.参照データ'!$B$5:$AI$14,7,FALSE),0)&lt;=0,1,ROUNDUP($AS81/HLOOKUP($AP81,'3.参照データ'!$B$5:$AI$14,7,FALSE),0)+1)))</f>
        <v/>
      </c>
      <c r="AU81" s="28" t="str">
        <f t="shared" si="45"/>
        <v/>
      </c>
      <c r="AV81" s="105" t="str">
        <f>IF($AP81="","",($AU81-1)*HLOOKUP($AP81,'3.参照データ'!$B$5:$AI$14,7,FALSE))</f>
        <v/>
      </c>
      <c r="AW81" s="30" t="str">
        <f t="shared" si="46"/>
        <v/>
      </c>
      <c r="AX81" s="28" t="str">
        <f>IF($AP81="","",IF($AW81&lt;=0,0,ROUNDUP($AW81/HLOOKUP($AP81,'3.参照データ'!$B$5:$AI$14,9,FALSE),0)))</f>
        <v/>
      </c>
      <c r="AY81" s="28" t="str">
        <f t="shared" si="62"/>
        <v/>
      </c>
      <c r="AZ81" s="28" t="str">
        <f t="shared" si="63"/>
        <v/>
      </c>
      <c r="BA81" s="28" t="str">
        <f>IF($AP81="","",HLOOKUP($AP81,'3.参照データ'!$B$5:$AI$14,8,FALSE)+1)</f>
        <v/>
      </c>
      <c r="BB81" s="28" t="str">
        <f>IF($AP81="","",HLOOKUP($AP81,'3.参照データ'!$B$5:$AI$14,10,FALSE)+BA81)</f>
        <v/>
      </c>
      <c r="BC81" s="28" t="str">
        <f t="shared" si="64"/>
        <v/>
      </c>
      <c r="BD81" s="28" t="str">
        <f t="shared" si="65"/>
        <v/>
      </c>
      <c r="BE81" s="31" t="str">
        <f>IF($AP81="","",INDEX('2.職務給賃金表'!$B$6:$AI$57,MATCH($BD81,'2.職務給賃金表'!$B$6:$B$57,0),MATCH($BC81,'2.職務給賃金表'!$B$6:$AI$6,0)))</f>
        <v/>
      </c>
      <c r="BF81" s="32" t="str">
        <f t="shared" si="47"/>
        <v/>
      </c>
      <c r="BG81" s="474"/>
      <c r="BH81" s="474"/>
      <c r="BI81" s="474"/>
      <c r="BJ81" s="474"/>
      <c r="BK81" s="474"/>
      <c r="BL81" s="474"/>
      <c r="BM81" s="62" t="str">
        <f t="shared" si="66"/>
        <v/>
      </c>
      <c r="BN81" s="59" t="str">
        <f t="shared" si="48"/>
        <v/>
      </c>
      <c r="BO81" s="273" t="str">
        <f t="shared" si="49"/>
        <v/>
      </c>
    </row>
    <row r="82" spans="1:67" x14ac:dyDescent="0.15">
      <c r="A82" s="65" t="str">
        <f>IF(C82="","",COUNTA($C$10:C82))</f>
        <v/>
      </c>
      <c r="B82" s="470"/>
      <c r="C82" s="470"/>
      <c r="D82" s="471"/>
      <c r="E82" s="471" t="s">
        <v>71</v>
      </c>
      <c r="F82" s="471"/>
      <c r="G82" s="470"/>
      <c r="H82" s="472"/>
      <c r="I82" s="472"/>
      <c r="J82" s="56" t="str">
        <f t="shared" si="67"/>
        <v/>
      </c>
      <c r="K82" s="56" t="str">
        <f t="shared" si="68"/>
        <v/>
      </c>
      <c r="L82" s="56" t="str">
        <f t="shared" si="69"/>
        <v/>
      </c>
      <c r="M82" s="56" t="str">
        <f t="shared" si="70"/>
        <v/>
      </c>
      <c r="N82" s="473" t="s">
        <v>71</v>
      </c>
      <c r="O82" s="473"/>
      <c r="P82" s="59" t="str">
        <f t="shared" si="41"/>
        <v/>
      </c>
      <c r="Q82" s="474"/>
      <c r="R82" s="474"/>
      <c r="S82" s="474"/>
      <c r="T82" s="474"/>
      <c r="U82" s="474"/>
      <c r="V82" s="474"/>
      <c r="W82" s="62" t="str">
        <f t="shared" si="42"/>
        <v/>
      </c>
      <c r="X82" s="272" t="str">
        <f t="shared" si="43"/>
        <v/>
      </c>
      <c r="Y82" s="267" t="str">
        <f t="shared" si="50"/>
        <v/>
      </c>
      <c r="Z82" s="117" t="str">
        <f t="shared" si="51"/>
        <v/>
      </c>
      <c r="AA82" s="117" t="str">
        <f t="shared" si="52"/>
        <v/>
      </c>
      <c r="AB82" s="117" t="str">
        <f t="shared" si="53"/>
        <v/>
      </c>
      <c r="AC82" s="121" t="str">
        <f t="shared" si="54"/>
        <v/>
      </c>
      <c r="AD82" s="119" t="str">
        <f t="shared" si="55"/>
        <v/>
      </c>
      <c r="AE82" s="475"/>
      <c r="AF82" s="119" t="str">
        <f t="shared" si="56"/>
        <v/>
      </c>
      <c r="AG82" s="119" t="str">
        <f t="shared" si="57"/>
        <v/>
      </c>
      <c r="AH82" s="119" t="str">
        <f>IF($AC82="","",HLOOKUP($AC82,'3.参照データ'!$B$5:$AI$14,8,FALSE)+1)</f>
        <v/>
      </c>
      <c r="AI82" s="119" t="str">
        <f>IF($AC82="","",HLOOKUP($AC82,'3.参照データ'!$B$5:$AI$14,10,FALSE)+AH82)</f>
        <v/>
      </c>
      <c r="AJ82" s="171" t="str">
        <f>IF($AC82="","",INDEX('2.職務給賃金表'!$B$6:$AI$57,MATCH($AG82,'2.職務給賃金表'!$B$6:$B$57,0),MATCH($AC82,'2.職務給賃金表'!$B$6:$AI$6,0)))</f>
        <v/>
      </c>
      <c r="AK82" s="265" t="str">
        <f t="shared" si="58"/>
        <v/>
      </c>
      <c r="AL82" s="222" t="str">
        <f t="shared" si="59"/>
        <v/>
      </c>
      <c r="AM82" s="28" t="str">
        <f t="shared" si="60"/>
        <v/>
      </c>
      <c r="AN82" s="479"/>
      <c r="AO82" s="479"/>
      <c r="AP82" s="71" t="str">
        <f t="shared" si="44"/>
        <v/>
      </c>
      <c r="AQ82" s="71" t="str">
        <f>IF($AL82="","",IF($AM82=$AP82,"",IF(HLOOKUP($AP82,'3.参照データ'!$B$17:$AI$21,4,FALSE)="",HLOOKUP($AP82,'3.参照データ'!$B$17:$AI$21,5,FALSE),HLOOKUP($AP82,'3.参照データ'!$B$17:$AI$21,4,FALSE))))</f>
        <v/>
      </c>
      <c r="AR82" s="71" t="str">
        <f t="shared" si="61"/>
        <v/>
      </c>
      <c r="AS82" s="30" t="str">
        <f>IF($AP82="","",($AR82-HLOOKUP($AP82,'3.参照データ'!$B$5:$AI$14,6,FALSE)))</f>
        <v/>
      </c>
      <c r="AT82" s="28" t="str">
        <f>IF($AP82="","",IF($AN82="",$AG82,IF(ROUNDUP($AS82/HLOOKUP($AP82,'3.参照データ'!$B$5:$AI$14,7,FALSE),0)&lt;=0,1,ROUNDUP($AS82/HLOOKUP($AP82,'3.参照データ'!$B$5:$AI$14,7,FALSE),0)+1)))</f>
        <v/>
      </c>
      <c r="AU82" s="28" t="str">
        <f t="shared" si="45"/>
        <v/>
      </c>
      <c r="AV82" s="105" t="str">
        <f>IF($AP82="","",($AU82-1)*HLOOKUP($AP82,'3.参照データ'!$B$5:$AI$14,7,FALSE))</f>
        <v/>
      </c>
      <c r="AW82" s="30" t="str">
        <f t="shared" si="46"/>
        <v/>
      </c>
      <c r="AX82" s="28" t="str">
        <f>IF($AP82="","",IF($AW82&lt;=0,0,ROUNDUP($AW82/HLOOKUP($AP82,'3.参照データ'!$B$5:$AI$14,9,FALSE),0)))</f>
        <v/>
      </c>
      <c r="AY82" s="28" t="str">
        <f t="shared" si="62"/>
        <v/>
      </c>
      <c r="AZ82" s="28" t="str">
        <f t="shared" si="63"/>
        <v/>
      </c>
      <c r="BA82" s="28" t="str">
        <f>IF($AP82="","",HLOOKUP($AP82,'3.参照データ'!$B$5:$AI$14,8,FALSE)+1)</f>
        <v/>
      </c>
      <c r="BB82" s="28" t="str">
        <f>IF($AP82="","",HLOOKUP($AP82,'3.参照データ'!$B$5:$AI$14,10,FALSE)+BA82)</f>
        <v/>
      </c>
      <c r="BC82" s="28" t="str">
        <f t="shared" si="64"/>
        <v/>
      </c>
      <c r="BD82" s="28" t="str">
        <f t="shared" si="65"/>
        <v/>
      </c>
      <c r="BE82" s="31" t="str">
        <f>IF($AP82="","",INDEX('2.職務給賃金表'!$B$6:$AI$57,MATCH($BD82,'2.職務給賃金表'!$B$6:$B$57,0),MATCH($BC82,'2.職務給賃金表'!$B$6:$AI$6,0)))</f>
        <v/>
      </c>
      <c r="BF82" s="32" t="str">
        <f t="shared" si="47"/>
        <v/>
      </c>
      <c r="BG82" s="474"/>
      <c r="BH82" s="474"/>
      <c r="BI82" s="474"/>
      <c r="BJ82" s="474"/>
      <c r="BK82" s="474"/>
      <c r="BL82" s="474"/>
      <c r="BM82" s="62" t="str">
        <f t="shared" si="66"/>
        <v/>
      </c>
      <c r="BN82" s="59" t="str">
        <f t="shared" si="48"/>
        <v/>
      </c>
      <c r="BO82" s="273" t="str">
        <f t="shared" si="49"/>
        <v/>
      </c>
    </row>
    <row r="83" spans="1:67" x14ac:dyDescent="0.15">
      <c r="A83" s="65" t="str">
        <f>IF(C83="","",COUNTA($C$10:C83))</f>
        <v/>
      </c>
      <c r="B83" s="470"/>
      <c r="C83" s="470"/>
      <c r="D83" s="471"/>
      <c r="E83" s="471" t="s">
        <v>71</v>
      </c>
      <c r="F83" s="471"/>
      <c r="G83" s="470"/>
      <c r="H83" s="472"/>
      <c r="I83" s="472"/>
      <c r="J83" s="56" t="str">
        <f t="shared" si="67"/>
        <v/>
      </c>
      <c r="K83" s="56" t="str">
        <f t="shared" si="68"/>
        <v/>
      </c>
      <c r="L83" s="56" t="str">
        <f t="shared" si="69"/>
        <v/>
      </c>
      <c r="M83" s="56" t="str">
        <f t="shared" si="70"/>
        <v/>
      </c>
      <c r="N83" s="473" t="s">
        <v>71</v>
      </c>
      <c r="O83" s="473"/>
      <c r="P83" s="59" t="str">
        <f t="shared" si="41"/>
        <v/>
      </c>
      <c r="Q83" s="474"/>
      <c r="R83" s="474"/>
      <c r="S83" s="474"/>
      <c r="T83" s="474"/>
      <c r="U83" s="474"/>
      <c r="V83" s="474"/>
      <c r="W83" s="62" t="str">
        <f t="shared" si="42"/>
        <v/>
      </c>
      <c r="X83" s="272" t="str">
        <f t="shared" si="43"/>
        <v/>
      </c>
      <c r="Y83" s="267" t="str">
        <f t="shared" si="50"/>
        <v/>
      </c>
      <c r="Z83" s="117" t="str">
        <f t="shared" si="51"/>
        <v/>
      </c>
      <c r="AA83" s="117" t="str">
        <f t="shared" si="52"/>
        <v/>
      </c>
      <c r="AB83" s="117" t="str">
        <f t="shared" si="53"/>
        <v/>
      </c>
      <c r="AC83" s="121" t="str">
        <f t="shared" si="54"/>
        <v/>
      </c>
      <c r="AD83" s="119" t="str">
        <f t="shared" si="55"/>
        <v/>
      </c>
      <c r="AE83" s="475"/>
      <c r="AF83" s="119" t="str">
        <f t="shared" si="56"/>
        <v/>
      </c>
      <c r="AG83" s="119" t="str">
        <f t="shared" si="57"/>
        <v/>
      </c>
      <c r="AH83" s="119" t="str">
        <f>IF($AC83="","",HLOOKUP($AC83,'3.参照データ'!$B$5:$AI$14,8,FALSE)+1)</f>
        <v/>
      </c>
      <c r="AI83" s="119" t="str">
        <f>IF($AC83="","",HLOOKUP($AC83,'3.参照データ'!$B$5:$AI$14,10,FALSE)+AH83)</f>
        <v/>
      </c>
      <c r="AJ83" s="171" t="str">
        <f>IF($AC83="","",INDEX('2.職務給賃金表'!$B$6:$AI$57,MATCH($AG83,'2.職務給賃金表'!$B$6:$B$57,0),MATCH($AC83,'2.職務給賃金表'!$B$6:$AI$6,0)))</f>
        <v/>
      </c>
      <c r="AK83" s="265" t="str">
        <f t="shared" si="58"/>
        <v/>
      </c>
      <c r="AL83" s="222" t="str">
        <f t="shared" si="59"/>
        <v/>
      </c>
      <c r="AM83" s="28" t="str">
        <f t="shared" si="60"/>
        <v/>
      </c>
      <c r="AN83" s="479"/>
      <c r="AO83" s="479"/>
      <c r="AP83" s="71" t="str">
        <f t="shared" si="44"/>
        <v/>
      </c>
      <c r="AQ83" s="71" t="str">
        <f>IF($AL83="","",IF($AM83=$AP83,"",IF(HLOOKUP($AP83,'3.参照データ'!$B$17:$AI$21,4,FALSE)="",HLOOKUP($AP83,'3.参照データ'!$B$17:$AI$21,5,FALSE),HLOOKUP($AP83,'3.参照データ'!$B$17:$AI$21,4,FALSE))))</f>
        <v/>
      </c>
      <c r="AR83" s="71" t="str">
        <f t="shared" si="61"/>
        <v/>
      </c>
      <c r="AS83" s="30" t="str">
        <f>IF($AP83="","",($AR83-HLOOKUP($AP83,'3.参照データ'!$B$5:$AI$14,6,FALSE)))</f>
        <v/>
      </c>
      <c r="AT83" s="28" t="str">
        <f>IF($AP83="","",IF($AN83="",$AG83,IF(ROUNDUP($AS83/HLOOKUP($AP83,'3.参照データ'!$B$5:$AI$14,7,FALSE),0)&lt;=0,1,ROUNDUP($AS83/HLOOKUP($AP83,'3.参照データ'!$B$5:$AI$14,7,FALSE),0)+1)))</f>
        <v/>
      </c>
      <c r="AU83" s="28" t="str">
        <f t="shared" si="45"/>
        <v/>
      </c>
      <c r="AV83" s="105" t="str">
        <f>IF($AP83="","",($AU83-1)*HLOOKUP($AP83,'3.参照データ'!$B$5:$AI$14,7,FALSE))</f>
        <v/>
      </c>
      <c r="AW83" s="30" t="str">
        <f t="shared" si="46"/>
        <v/>
      </c>
      <c r="AX83" s="28" t="str">
        <f>IF($AP83="","",IF($AW83&lt;=0,0,ROUNDUP($AW83/HLOOKUP($AP83,'3.参照データ'!$B$5:$AI$14,9,FALSE),0)))</f>
        <v/>
      </c>
      <c r="AY83" s="28" t="str">
        <f t="shared" si="62"/>
        <v/>
      </c>
      <c r="AZ83" s="28" t="str">
        <f t="shared" si="63"/>
        <v/>
      </c>
      <c r="BA83" s="28" t="str">
        <f>IF($AP83="","",HLOOKUP($AP83,'3.参照データ'!$B$5:$AI$14,8,FALSE)+1)</f>
        <v/>
      </c>
      <c r="BB83" s="28" t="str">
        <f>IF($AP83="","",HLOOKUP($AP83,'3.参照データ'!$B$5:$AI$14,10,FALSE)+BA83)</f>
        <v/>
      </c>
      <c r="BC83" s="28" t="str">
        <f t="shared" si="64"/>
        <v/>
      </c>
      <c r="BD83" s="28" t="str">
        <f t="shared" si="65"/>
        <v/>
      </c>
      <c r="BE83" s="31" t="str">
        <f>IF($AP83="","",INDEX('2.職務給賃金表'!$B$6:$AI$57,MATCH($BD83,'2.職務給賃金表'!$B$6:$B$57,0),MATCH($BC83,'2.職務給賃金表'!$B$6:$AI$6,0)))</f>
        <v/>
      </c>
      <c r="BF83" s="32" t="str">
        <f t="shared" si="47"/>
        <v/>
      </c>
      <c r="BG83" s="474"/>
      <c r="BH83" s="474"/>
      <c r="BI83" s="474"/>
      <c r="BJ83" s="474"/>
      <c r="BK83" s="474"/>
      <c r="BL83" s="474"/>
      <c r="BM83" s="62" t="str">
        <f t="shared" si="66"/>
        <v/>
      </c>
      <c r="BN83" s="59" t="str">
        <f t="shared" si="48"/>
        <v/>
      </c>
      <c r="BO83" s="273" t="str">
        <f t="shared" si="49"/>
        <v/>
      </c>
    </row>
    <row r="84" spans="1:67" x14ac:dyDescent="0.15">
      <c r="A84" s="65" t="str">
        <f>IF(C84="","",COUNTA($C$10:C84))</f>
        <v/>
      </c>
      <c r="B84" s="470"/>
      <c r="C84" s="470"/>
      <c r="D84" s="471"/>
      <c r="E84" s="471" t="s">
        <v>71</v>
      </c>
      <c r="F84" s="471"/>
      <c r="G84" s="470"/>
      <c r="H84" s="472"/>
      <c r="I84" s="472"/>
      <c r="J84" s="56" t="str">
        <f t="shared" si="67"/>
        <v/>
      </c>
      <c r="K84" s="56" t="str">
        <f t="shared" si="68"/>
        <v/>
      </c>
      <c r="L84" s="56" t="str">
        <f t="shared" si="69"/>
        <v/>
      </c>
      <c r="M84" s="56" t="str">
        <f t="shared" si="70"/>
        <v/>
      </c>
      <c r="N84" s="473" t="s">
        <v>71</v>
      </c>
      <c r="O84" s="473"/>
      <c r="P84" s="59" t="str">
        <f t="shared" si="41"/>
        <v/>
      </c>
      <c r="Q84" s="474"/>
      <c r="R84" s="474"/>
      <c r="S84" s="474"/>
      <c r="T84" s="474"/>
      <c r="U84" s="474"/>
      <c r="V84" s="474"/>
      <c r="W84" s="62" t="str">
        <f t="shared" si="42"/>
        <v/>
      </c>
      <c r="X84" s="272" t="str">
        <f t="shared" si="43"/>
        <v/>
      </c>
      <c r="Y84" s="267" t="str">
        <f t="shared" si="50"/>
        <v/>
      </c>
      <c r="Z84" s="117" t="str">
        <f t="shared" si="51"/>
        <v/>
      </c>
      <c r="AA84" s="117" t="str">
        <f t="shared" si="52"/>
        <v/>
      </c>
      <c r="AB84" s="117" t="str">
        <f t="shared" si="53"/>
        <v/>
      </c>
      <c r="AC84" s="121" t="str">
        <f t="shared" si="54"/>
        <v/>
      </c>
      <c r="AD84" s="119" t="str">
        <f t="shared" si="55"/>
        <v/>
      </c>
      <c r="AE84" s="475"/>
      <c r="AF84" s="119" t="str">
        <f t="shared" si="56"/>
        <v/>
      </c>
      <c r="AG84" s="119" t="str">
        <f t="shared" si="57"/>
        <v/>
      </c>
      <c r="AH84" s="119" t="str">
        <f>IF($AC84="","",HLOOKUP($AC84,'3.参照データ'!$B$5:$AI$14,8,FALSE)+1)</f>
        <v/>
      </c>
      <c r="AI84" s="119" t="str">
        <f>IF($AC84="","",HLOOKUP($AC84,'3.参照データ'!$B$5:$AI$14,10,FALSE)+AH84)</f>
        <v/>
      </c>
      <c r="AJ84" s="171" t="str">
        <f>IF($AC84="","",INDEX('2.職務給賃金表'!$B$6:$AI$57,MATCH($AG84,'2.職務給賃金表'!$B$6:$B$57,0),MATCH($AC84,'2.職務給賃金表'!$B$6:$AI$6,0)))</f>
        <v/>
      </c>
      <c r="AK84" s="265" t="str">
        <f t="shared" si="58"/>
        <v/>
      </c>
      <c r="AL84" s="222" t="str">
        <f t="shared" si="59"/>
        <v/>
      </c>
      <c r="AM84" s="28" t="str">
        <f t="shared" si="60"/>
        <v/>
      </c>
      <c r="AN84" s="479"/>
      <c r="AO84" s="479"/>
      <c r="AP84" s="71" t="str">
        <f t="shared" si="44"/>
        <v/>
      </c>
      <c r="AQ84" s="71" t="str">
        <f>IF($AL84="","",IF($AM84=$AP84,"",IF(HLOOKUP($AP84,'3.参照データ'!$B$17:$AI$21,4,FALSE)="",HLOOKUP($AP84,'3.参照データ'!$B$17:$AI$21,5,FALSE),HLOOKUP($AP84,'3.参照データ'!$B$17:$AI$21,4,FALSE))))</f>
        <v/>
      </c>
      <c r="AR84" s="71" t="str">
        <f t="shared" si="61"/>
        <v/>
      </c>
      <c r="AS84" s="30" t="str">
        <f>IF($AP84="","",($AR84-HLOOKUP($AP84,'3.参照データ'!$B$5:$AI$14,6,FALSE)))</f>
        <v/>
      </c>
      <c r="AT84" s="28" t="str">
        <f>IF($AP84="","",IF($AN84="",$AG84,IF(ROUNDUP($AS84/HLOOKUP($AP84,'3.参照データ'!$B$5:$AI$14,7,FALSE),0)&lt;=0,1,ROUNDUP($AS84/HLOOKUP($AP84,'3.参照データ'!$B$5:$AI$14,7,FALSE),0)+1)))</f>
        <v/>
      </c>
      <c r="AU84" s="28" t="str">
        <f t="shared" si="45"/>
        <v/>
      </c>
      <c r="AV84" s="105" t="str">
        <f>IF($AP84="","",($AU84-1)*HLOOKUP($AP84,'3.参照データ'!$B$5:$AI$14,7,FALSE))</f>
        <v/>
      </c>
      <c r="AW84" s="30" t="str">
        <f t="shared" si="46"/>
        <v/>
      </c>
      <c r="AX84" s="28" t="str">
        <f>IF($AP84="","",IF($AW84&lt;=0,0,ROUNDUP($AW84/HLOOKUP($AP84,'3.参照データ'!$B$5:$AI$14,9,FALSE),0)))</f>
        <v/>
      </c>
      <c r="AY84" s="28" t="str">
        <f t="shared" si="62"/>
        <v/>
      </c>
      <c r="AZ84" s="28" t="str">
        <f t="shared" si="63"/>
        <v/>
      </c>
      <c r="BA84" s="28" t="str">
        <f>IF($AP84="","",HLOOKUP($AP84,'3.参照データ'!$B$5:$AI$14,8,FALSE)+1)</f>
        <v/>
      </c>
      <c r="BB84" s="28" t="str">
        <f>IF($AP84="","",HLOOKUP($AP84,'3.参照データ'!$B$5:$AI$14,10,FALSE)+BA84)</f>
        <v/>
      </c>
      <c r="BC84" s="28" t="str">
        <f t="shared" si="64"/>
        <v/>
      </c>
      <c r="BD84" s="28" t="str">
        <f t="shared" si="65"/>
        <v/>
      </c>
      <c r="BE84" s="31" t="str">
        <f>IF($AP84="","",INDEX('2.職務給賃金表'!$B$6:$AI$57,MATCH($BD84,'2.職務給賃金表'!$B$6:$B$57,0),MATCH($BC84,'2.職務給賃金表'!$B$6:$AI$6,0)))</f>
        <v/>
      </c>
      <c r="BF84" s="32" t="str">
        <f t="shared" si="47"/>
        <v/>
      </c>
      <c r="BG84" s="474"/>
      <c r="BH84" s="474"/>
      <c r="BI84" s="474"/>
      <c r="BJ84" s="474"/>
      <c r="BK84" s="474"/>
      <c r="BL84" s="474"/>
      <c r="BM84" s="62" t="str">
        <f t="shared" si="66"/>
        <v/>
      </c>
      <c r="BN84" s="59" t="str">
        <f t="shared" si="48"/>
        <v/>
      </c>
      <c r="BO84" s="273" t="str">
        <f t="shared" si="49"/>
        <v/>
      </c>
    </row>
    <row r="85" spans="1:67" x14ac:dyDescent="0.15">
      <c r="A85" s="65" t="str">
        <f>IF(C85="","",COUNTA($C$10:C85))</f>
        <v/>
      </c>
      <c r="B85" s="470"/>
      <c r="C85" s="470"/>
      <c r="D85" s="471"/>
      <c r="E85" s="471" t="s">
        <v>71</v>
      </c>
      <c r="F85" s="471"/>
      <c r="G85" s="470"/>
      <c r="H85" s="472"/>
      <c r="I85" s="472"/>
      <c r="J85" s="56" t="str">
        <f t="shared" si="67"/>
        <v/>
      </c>
      <c r="K85" s="56" t="str">
        <f t="shared" si="68"/>
        <v/>
      </c>
      <c r="L85" s="56" t="str">
        <f t="shared" si="69"/>
        <v/>
      </c>
      <c r="M85" s="56" t="str">
        <f t="shared" si="70"/>
        <v/>
      </c>
      <c r="N85" s="473" t="s">
        <v>71</v>
      </c>
      <c r="O85" s="473"/>
      <c r="P85" s="59" t="str">
        <f t="shared" si="41"/>
        <v/>
      </c>
      <c r="Q85" s="474"/>
      <c r="R85" s="474"/>
      <c r="S85" s="474"/>
      <c r="T85" s="474"/>
      <c r="U85" s="474"/>
      <c r="V85" s="474"/>
      <c r="W85" s="62" t="str">
        <f t="shared" si="42"/>
        <v/>
      </c>
      <c r="X85" s="272" t="str">
        <f t="shared" si="43"/>
        <v/>
      </c>
      <c r="Y85" s="267" t="str">
        <f t="shared" si="50"/>
        <v/>
      </c>
      <c r="Z85" s="117" t="str">
        <f t="shared" si="51"/>
        <v/>
      </c>
      <c r="AA85" s="117" t="str">
        <f t="shared" si="52"/>
        <v/>
      </c>
      <c r="AB85" s="117" t="str">
        <f t="shared" si="53"/>
        <v/>
      </c>
      <c r="AC85" s="121" t="str">
        <f t="shared" si="54"/>
        <v/>
      </c>
      <c r="AD85" s="119" t="str">
        <f t="shared" si="55"/>
        <v/>
      </c>
      <c r="AE85" s="475"/>
      <c r="AF85" s="119" t="str">
        <f t="shared" si="56"/>
        <v/>
      </c>
      <c r="AG85" s="119" t="str">
        <f t="shared" si="57"/>
        <v/>
      </c>
      <c r="AH85" s="119" t="str">
        <f>IF($AC85="","",HLOOKUP($AC85,'3.参照データ'!$B$5:$AI$14,8,FALSE)+1)</f>
        <v/>
      </c>
      <c r="AI85" s="119" t="str">
        <f>IF($AC85="","",HLOOKUP($AC85,'3.参照データ'!$B$5:$AI$14,10,FALSE)+AH85)</f>
        <v/>
      </c>
      <c r="AJ85" s="171" t="str">
        <f>IF($AC85="","",INDEX('2.職務給賃金表'!$B$6:$AI$57,MATCH($AG85,'2.職務給賃金表'!$B$6:$B$57,0),MATCH($AC85,'2.職務給賃金表'!$B$6:$AI$6,0)))</f>
        <v/>
      </c>
      <c r="AK85" s="265" t="str">
        <f t="shared" si="58"/>
        <v/>
      </c>
      <c r="AL85" s="222" t="str">
        <f t="shared" si="59"/>
        <v/>
      </c>
      <c r="AM85" s="28" t="str">
        <f t="shared" si="60"/>
        <v/>
      </c>
      <c r="AN85" s="479"/>
      <c r="AO85" s="479"/>
      <c r="AP85" s="71" t="str">
        <f t="shared" si="44"/>
        <v/>
      </c>
      <c r="AQ85" s="71" t="str">
        <f>IF($AL85="","",IF($AM85=$AP85,"",IF(HLOOKUP($AP85,'3.参照データ'!$B$17:$AI$21,4,FALSE)="",HLOOKUP($AP85,'3.参照データ'!$B$17:$AI$21,5,FALSE),HLOOKUP($AP85,'3.参照データ'!$B$17:$AI$21,4,FALSE))))</f>
        <v/>
      </c>
      <c r="AR85" s="71" t="str">
        <f t="shared" si="61"/>
        <v/>
      </c>
      <c r="AS85" s="30" t="str">
        <f>IF($AP85="","",($AR85-HLOOKUP($AP85,'3.参照データ'!$B$5:$AI$14,6,FALSE)))</f>
        <v/>
      </c>
      <c r="AT85" s="28" t="str">
        <f>IF($AP85="","",IF($AN85="",$AG85,IF(ROUNDUP($AS85/HLOOKUP($AP85,'3.参照データ'!$B$5:$AI$14,7,FALSE),0)&lt;=0,1,ROUNDUP($AS85/HLOOKUP($AP85,'3.参照データ'!$B$5:$AI$14,7,FALSE),0)+1)))</f>
        <v/>
      </c>
      <c r="AU85" s="28" t="str">
        <f t="shared" si="45"/>
        <v/>
      </c>
      <c r="AV85" s="105" t="str">
        <f>IF($AP85="","",($AU85-1)*HLOOKUP($AP85,'3.参照データ'!$B$5:$AI$14,7,FALSE))</f>
        <v/>
      </c>
      <c r="AW85" s="30" t="str">
        <f t="shared" si="46"/>
        <v/>
      </c>
      <c r="AX85" s="28" t="str">
        <f>IF($AP85="","",IF($AW85&lt;=0,0,ROUNDUP($AW85/HLOOKUP($AP85,'3.参照データ'!$B$5:$AI$14,9,FALSE),0)))</f>
        <v/>
      </c>
      <c r="AY85" s="28" t="str">
        <f t="shared" si="62"/>
        <v/>
      </c>
      <c r="AZ85" s="28" t="str">
        <f t="shared" si="63"/>
        <v/>
      </c>
      <c r="BA85" s="28" t="str">
        <f>IF($AP85="","",HLOOKUP($AP85,'3.参照データ'!$B$5:$AI$14,8,FALSE)+1)</f>
        <v/>
      </c>
      <c r="BB85" s="28" t="str">
        <f>IF($AP85="","",HLOOKUP($AP85,'3.参照データ'!$B$5:$AI$14,10,FALSE)+BA85)</f>
        <v/>
      </c>
      <c r="BC85" s="28" t="str">
        <f t="shared" si="64"/>
        <v/>
      </c>
      <c r="BD85" s="28" t="str">
        <f t="shared" si="65"/>
        <v/>
      </c>
      <c r="BE85" s="31" t="str">
        <f>IF($AP85="","",INDEX('2.職務給賃金表'!$B$6:$AI$57,MATCH($BD85,'2.職務給賃金表'!$B$6:$B$57,0),MATCH($BC85,'2.職務給賃金表'!$B$6:$AI$6,0)))</f>
        <v/>
      </c>
      <c r="BF85" s="32" t="str">
        <f t="shared" si="47"/>
        <v/>
      </c>
      <c r="BG85" s="474"/>
      <c r="BH85" s="474"/>
      <c r="BI85" s="474"/>
      <c r="BJ85" s="474"/>
      <c r="BK85" s="474"/>
      <c r="BL85" s="474"/>
      <c r="BM85" s="62" t="str">
        <f t="shared" si="66"/>
        <v/>
      </c>
      <c r="BN85" s="59" t="str">
        <f t="shared" si="48"/>
        <v/>
      </c>
      <c r="BO85" s="273" t="str">
        <f t="shared" si="49"/>
        <v/>
      </c>
    </row>
    <row r="86" spans="1:67" x14ac:dyDescent="0.15">
      <c r="A86" s="65" t="str">
        <f>IF(C86="","",COUNTA($C$10:C86))</f>
        <v/>
      </c>
      <c r="B86" s="470"/>
      <c r="C86" s="470"/>
      <c r="D86" s="471"/>
      <c r="E86" s="471" t="s">
        <v>71</v>
      </c>
      <c r="F86" s="471"/>
      <c r="G86" s="470"/>
      <c r="H86" s="472"/>
      <c r="I86" s="472"/>
      <c r="J86" s="56" t="str">
        <f t="shared" si="67"/>
        <v/>
      </c>
      <c r="K86" s="56" t="str">
        <f t="shared" si="68"/>
        <v/>
      </c>
      <c r="L86" s="56" t="str">
        <f t="shared" si="69"/>
        <v/>
      </c>
      <c r="M86" s="56" t="str">
        <f t="shared" si="70"/>
        <v/>
      </c>
      <c r="N86" s="473" t="s">
        <v>71</v>
      </c>
      <c r="O86" s="473"/>
      <c r="P86" s="59" t="str">
        <f t="shared" si="41"/>
        <v/>
      </c>
      <c r="Q86" s="474"/>
      <c r="R86" s="474"/>
      <c r="S86" s="474"/>
      <c r="T86" s="474"/>
      <c r="U86" s="474"/>
      <c r="V86" s="474"/>
      <c r="W86" s="62" t="str">
        <f t="shared" si="42"/>
        <v/>
      </c>
      <c r="X86" s="272" t="str">
        <f t="shared" si="43"/>
        <v/>
      </c>
      <c r="Y86" s="267" t="str">
        <f t="shared" si="50"/>
        <v/>
      </c>
      <c r="Z86" s="117" t="str">
        <f t="shared" si="51"/>
        <v/>
      </c>
      <c r="AA86" s="117" t="str">
        <f t="shared" si="52"/>
        <v/>
      </c>
      <c r="AB86" s="117" t="str">
        <f t="shared" si="53"/>
        <v/>
      </c>
      <c r="AC86" s="121" t="str">
        <f t="shared" si="54"/>
        <v/>
      </c>
      <c r="AD86" s="119" t="str">
        <f t="shared" si="55"/>
        <v/>
      </c>
      <c r="AE86" s="475"/>
      <c r="AF86" s="119" t="str">
        <f t="shared" si="56"/>
        <v/>
      </c>
      <c r="AG86" s="119" t="str">
        <f t="shared" si="57"/>
        <v/>
      </c>
      <c r="AH86" s="119" t="str">
        <f>IF($AC86="","",HLOOKUP($AC86,'3.参照データ'!$B$5:$AI$14,8,FALSE)+1)</f>
        <v/>
      </c>
      <c r="AI86" s="119" t="str">
        <f>IF($AC86="","",HLOOKUP($AC86,'3.参照データ'!$B$5:$AI$14,10,FALSE)+AH86)</f>
        <v/>
      </c>
      <c r="AJ86" s="171" t="str">
        <f>IF($AC86="","",INDEX('2.職務給賃金表'!$B$6:$AI$57,MATCH($AG86,'2.職務給賃金表'!$B$6:$B$57,0),MATCH($AC86,'2.職務給賃金表'!$B$6:$AI$6,0)))</f>
        <v/>
      </c>
      <c r="AK86" s="265" t="str">
        <f t="shared" si="58"/>
        <v/>
      </c>
      <c r="AL86" s="222" t="str">
        <f t="shared" si="59"/>
        <v/>
      </c>
      <c r="AM86" s="28" t="str">
        <f t="shared" si="60"/>
        <v/>
      </c>
      <c r="AN86" s="479"/>
      <c r="AO86" s="479"/>
      <c r="AP86" s="71" t="str">
        <f t="shared" si="44"/>
        <v/>
      </c>
      <c r="AQ86" s="71" t="str">
        <f>IF($AL86="","",IF($AM86=$AP86,"",IF(HLOOKUP($AP86,'3.参照データ'!$B$17:$AI$21,4,FALSE)="",HLOOKUP($AP86,'3.参照データ'!$B$17:$AI$21,5,FALSE),HLOOKUP($AP86,'3.参照データ'!$B$17:$AI$21,4,FALSE))))</f>
        <v/>
      </c>
      <c r="AR86" s="71" t="str">
        <f t="shared" si="61"/>
        <v/>
      </c>
      <c r="AS86" s="30" t="str">
        <f>IF($AP86="","",($AR86-HLOOKUP($AP86,'3.参照データ'!$B$5:$AI$14,6,FALSE)))</f>
        <v/>
      </c>
      <c r="AT86" s="28" t="str">
        <f>IF($AP86="","",IF($AN86="",$AG86,IF(ROUNDUP($AS86/HLOOKUP($AP86,'3.参照データ'!$B$5:$AI$14,7,FALSE),0)&lt;=0,1,ROUNDUP($AS86/HLOOKUP($AP86,'3.参照データ'!$B$5:$AI$14,7,FALSE),0)+1)))</f>
        <v/>
      </c>
      <c r="AU86" s="28" t="str">
        <f t="shared" si="45"/>
        <v/>
      </c>
      <c r="AV86" s="105" t="str">
        <f>IF($AP86="","",($AU86-1)*HLOOKUP($AP86,'3.参照データ'!$B$5:$AI$14,7,FALSE))</f>
        <v/>
      </c>
      <c r="AW86" s="30" t="str">
        <f t="shared" si="46"/>
        <v/>
      </c>
      <c r="AX86" s="28" t="str">
        <f>IF($AP86="","",IF($AW86&lt;=0,0,ROUNDUP($AW86/HLOOKUP($AP86,'3.参照データ'!$B$5:$AI$14,9,FALSE),0)))</f>
        <v/>
      </c>
      <c r="AY86" s="28" t="str">
        <f t="shared" si="62"/>
        <v/>
      </c>
      <c r="AZ86" s="28" t="str">
        <f t="shared" si="63"/>
        <v/>
      </c>
      <c r="BA86" s="28" t="str">
        <f>IF($AP86="","",HLOOKUP($AP86,'3.参照データ'!$B$5:$AI$14,8,FALSE)+1)</f>
        <v/>
      </c>
      <c r="BB86" s="28" t="str">
        <f>IF($AP86="","",HLOOKUP($AP86,'3.参照データ'!$B$5:$AI$14,10,FALSE)+BA86)</f>
        <v/>
      </c>
      <c r="BC86" s="28" t="str">
        <f t="shared" si="64"/>
        <v/>
      </c>
      <c r="BD86" s="28" t="str">
        <f t="shared" si="65"/>
        <v/>
      </c>
      <c r="BE86" s="31" t="str">
        <f>IF($AP86="","",INDEX('2.職務給賃金表'!$B$6:$AI$57,MATCH($BD86,'2.職務給賃金表'!$B$6:$B$57,0),MATCH($BC86,'2.職務給賃金表'!$B$6:$AI$6,0)))</f>
        <v/>
      </c>
      <c r="BF86" s="32" t="str">
        <f t="shared" si="47"/>
        <v/>
      </c>
      <c r="BG86" s="474"/>
      <c r="BH86" s="474"/>
      <c r="BI86" s="474"/>
      <c r="BJ86" s="474"/>
      <c r="BK86" s="474"/>
      <c r="BL86" s="474"/>
      <c r="BM86" s="62" t="str">
        <f t="shared" si="66"/>
        <v/>
      </c>
      <c r="BN86" s="59" t="str">
        <f t="shared" si="48"/>
        <v/>
      </c>
      <c r="BO86" s="273" t="str">
        <f t="shared" si="49"/>
        <v/>
      </c>
    </row>
    <row r="87" spans="1:67" x14ac:dyDescent="0.15">
      <c r="A87" s="65" t="str">
        <f>IF(C87="","",COUNTA($C$10:C87))</f>
        <v/>
      </c>
      <c r="B87" s="470"/>
      <c r="C87" s="470"/>
      <c r="D87" s="471"/>
      <c r="E87" s="471" t="s">
        <v>71</v>
      </c>
      <c r="F87" s="471"/>
      <c r="G87" s="470"/>
      <c r="H87" s="472"/>
      <c r="I87" s="472"/>
      <c r="J87" s="56" t="str">
        <f t="shared" si="67"/>
        <v/>
      </c>
      <c r="K87" s="56" t="str">
        <f t="shared" si="68"/>
        <v/>
      </c>
      <c r="L87" s="56" t="str">
        <f t="shared" si="69"/>
        <v/>
      </c>
      <c r="M87" s="56" t="str">
        <f t="shared" si="70"/>
        <v/>
      </c>
      <c r="N87" s="473" t="s">
        <v>71</v>
      </c>
      <c r="O87" s="473"/>
      <c r="P87" s="59" t="str">
        <f t="shared" si="41"/>
        <v/>
      </c>
      <c r="Q87" s="474"/>
      <c r="R87" s="474"/>
      <c r="S87" s="474"/>
      <c r="T87" s="474"/>
      <c r="U87" s="474"/>
      <c r="V87" s="474"/>
      <c r="W87" s="62" t="str">
        <f t="shared" si="42"/>
        <v/>
      </c>
      <c r="X87" s="272" t="str">
        <f t="shared" si="43"/>
        <v/>
      </c>
      <c r="Y87" s="267" t="str">
        <f t="shared" si="50"/>
        <v/>
      </c>
      <c r="Z87" s="117" t="str">
        <f t="shared" si="51"/>
        <v/>
      </c>
      <c r="AA87" s="117" t="str">
        <f t="shared" si="52"/>
        <v/>
      </c>
      <c r="AB87" s="117" t="str">
        <f t="shared" si="53"/>
        <v/>
      </c>
      <c r="AC87" s="121" t="str">
        <f t="shared" si="54"/>
        <v/>
      </c>
      <c r="AD87" s="119" t="str">
        <f t="shared" si="55"/>
        <v/>
      </c>
      <c r="AE87" s="475"/>
      <c r="AF87" s="119" t="str">
        <f t="shared" si="56"/>
        <v/>
      </c>
      <c r="AG87" s="119" t="str">
        <f t="shared" si="57"/>
        <v/>
      </c>
      <c r="AH87" s="119" t="str">
        <f>IF($AC87="","",HLOOKUP($AC87,'3.参照データ'!$B$5:$AI$14,8,FALSE)+1)</f>
        <v/>
      </c>
      <c r="AI87" s="119" t="str">
        <f>IF($AC87="","",HLOOKUP($AC87,'3.参照データ'!$B$5:$AI$14,10,FALSE)+AH87)</f>
        <v/>
      </c>
      <c r="AJ87" s="171" t="str">
        <f>IF($AC87="","",INDEX('2.職務給賃金表'!$B$6:$AI$57,MATCH($AG87,'2.職務給賃金表'!$B$6:$B$57,0),MATCH($AC87,'2.職務給賃金表'!$B$6:$AI$6,0)))</f>
        <v/>
      </c>
      <c r="AK87" s="265" t="str">
        <f t="shared" si="58"/>
        <v/>
      </c>
      <c r="AL87" s="222" t="str">
        <f t="shared" si="59"/>
        <v/>
      </c>
      <c r="AM87" s="28" t="str">
        <f t="shared" si="60"/>
        <v/>
      </c>
      <c r="AN87" s="479"/>
      <c r="AO87" s="479"/>
      <c r="AP87" s="71" t="str">
        <f t="shared" si="44"/>
        <v/>
      </c>
      <c r="AQ87" s="71" t="str">
        <f>IF($AL87="","",IF($AM87=$AP87,"",IF(HLOOKUP($AP87,'3.参照データ'!$B$17:$AI$21,4,FALSE)="",HLOOKUP($AP87,'3.参照データ'!$B$17:$AI$21,5,FALSE),HLOOKUP($AP87,'3.参照データ'!$B$17:$AI$21,4,FALSE))))</f>
        <v/>
      </c>
      <c r="AR87" s="71" t="str">
        <f t="shared" si="61"/>
        <v/>
      </c>
      <c r="AS87" s="30" t="str">
        <f>IF($AP87="","",($AR87-HLOOKUP($AP87,'3.参照データ'!$B$5:$AI$14,6,FALSE)))</f>
        <v/>
      </c>
      <c r="AT87" s="28" t="str">
        <f>IF($AP87="","",IF($AN87="",$AG87,IF(ROUNDUP($AS87/HLOOKUP($AP87,'3.参照データ'!$B$5:$AI$14,7,FALSE),0)&lt;=0,1,ROUNDUP($AS87/HLOOKUP($AP87,'3.参照データ'!$B$5:$AI$14,7,FALSE),0)+1)))</f>
        <v/>
      </c>
      <c r="AU87" s="28" t="str">
        <f t="shared" si="45"/>
        <v/>
      </c>
      <c r="AV87" s="105" t="str">
        <f>IF($AP87="","",($AU87-1)*HLOOKUP($AP87,'3.参照データ'!$B$5:$AI$14,7,FALSE))</f>
        <v/>
      </c>
      <c r="AW87" s="30" t="str">
        <f t="shared" si="46"/>
        <v/>
      </c>
      <c r="AX87" s="28" t="str">
        <f>IF($AP87="","",IF($AW87&lt;=0,0,ROUNDUP($AW87/HLOOKUP($AP87,'3.参照データ'!$B$5:$AI$14,9,FALSE),0)))</f>
        <v/>
      </c>
      <c r="AY87" s="28" t="str">
        <f t="shared" si="62"/>
        <v/>
      </c>
      <c r="AZ87" s="28" t="str">
        <f t="shared" si="63"/>
        <v/>
      </c>
      <c r="BA87" s="28" t="str">
        <f>IF($AP87="","",HLOOKUP($AP87,'3.参照データ'!$B$5:$AI$14,8,FALSE)+1)</f>
        <v/>
      </c>
      <c r="BB87" s="28" t="str">
        <f>IF($AP87="","",HLOOKUP($AP87,'3.参照データ'!$B$5:$AI$14,10,FALSE)+BA87)</f>
        <v/>
      </c>
      <c r="BC87" s="28" t="str">
        <f t="shared" si="64"/>
        <v/>
      </c>
      <c r="BD87" s="28" t="str">
        <f t="shared" si="65"/>
        <v/>
      </c>
      <c r="BE87" s="31" t="str">
        <f>IF($AP87="","",INDEX('2.職務給賃金表'!$B$6:$AI$57,MATCH($BD87,'2.職務給賃金表'!$B$6:$B$57,0),MATCH($BC87,'2.職務給賃金表'!$B$6:$AI$6,0)))</f>
        <v/>
      </c>
      <c r="BF87" s="32" t="str">
        <f t="shared" si="47"/>
        <v/>
      </c>
      <c r="BG87" s="474"/>
      <c r="BH87" s="474"/>
      <c r="BI87" s="474"/>
      <c r="BJ87" s="474"/>
      <c r="BK87" s="474"/>
      <c r="BL87" s="474"/>
      <c r="BM87" s="62" t="str">
        <f t="shared" si="66"/>
        <v/>
      </c>
      <c r="BN87" s="59" t="str">
        <f t="shared" si="48"/>
        <v/>
      </c>
      <c r="BO87" s="273" t="str">
        <f t="shared" si="49"/>
        <v/>
      </c>
    </row>
    <row r="88" spans="1:67" x14ac:dyDescent="0.15">
      <c r="A88" s="65" t="str">
        <f>IF(C88="","",COUNTA($C$10:C88))</f>
        <v/>
      </c>
      <c r="B88" s="470"/>
      <c r="C88" s="470"/>
      <c r="D88" s="471"/>
      <c r="E88" s="471" t="s">
        <v>71</v>
      </c>
      <c r="F88" s="470"/>
      <c r="G88" s="470"/>
      <c r="H88" s="472"/>
      <c r="I88" s="472"/>
      <c r="J88" s="56" t="str">
        <f t="shared" si="67"/>
        <v/>
      </c>
      <c r="K88" s="56" t="str">
        <f t="shared" si="68"/>
        <v/>
      </c>
      <c r="L88" s="56" t="str">
        <f t="shared" si="69"/>
        <v/>
      </c>
      <c r="M88" s="56" t="str">
        <f t="shared" si="70"/>
        <v/>
      </c>
      <c r="N88" s="473" t="s">
        <v>71</v>
      </c>
      <c r="O88" s="473"/>
      <c r="P88" s="59" t="str">
        <f t="shared" si="41"/>
        <v/>
      </c>
      <c r="Q88" s="474"/>
      <c r="R88" s="474"/>
      <c r="S88" s="474"/>
      <c r="T88" s="474"/>
      <c r="U88" s="474"/>
      <c r="V88" s="474"/>
      <c r="W88" s="62" t="str">
        <f t="shared" si="42"/>
        <v/>
      </c>
      <c r="X88" s="272" t="str">
        <f t="shared" si="43"/>
        <v/>
      </c>
      <c r="Y88" s="267" t="str">
        <f t="shared" si="50"/>
        <v/>
      </c>
      <c r="Z88" s="117" t="str">
        <f t="shared" si="51"/>
        <v/>
      </c>
      <c r="AA88" s="117" t="str">
        <f t="shared" si="52"/>
        <v/>
      </c>
      <c r="AB88" s="117" t="str">
        <f t="shared" si="53"/>
        <v/>
      </c>
      <c r="AC88" s="121" t="str">
        <f t="shared" si="54"/>
        <v/>
      </c>
      <c r="AD88" s="119" t="str">
        <f t="shared" si="55"/>
        <v/>
      </c>
      <c r="AE88" s="475"/>
      <c r="AF88" s="119" t="str">
        <f t="shared" si="56"/>
        <v/>
      </c>
      <c r="AG88" s="119" t="str">
        <f t="shared" si="57"/>
        <v/>
      </c>
      <c r="AH88" s="119" t="str">
        <f>IF($AC88="","",HLOOKUP($AC88,'3.参照データ'!$B$5:$AI$14,8,FALSE)+1)</f>
        <v/>
      </c>
      <c r="AI88" s="119" t="str">
        <f>IF($AC88="","",HLOOKUP($AC88,'3.参照データ'!$B$5:$AI$14,10,FALSE)+AH88)</f>
        <v/>
      </c>
      <c r="AJ88" s="171" t="str">
        <f>IF($AC88="","",INDEX('2.職務給賃金表'!$B$6:$AI$57,MATCH($AG88,'2.職務給賃金表'!$B$6:$B$57,0),MATCH($AC88,'2.職務給賃金表'!$B$6:$AI$6,0)))</f>
        <v/>
      </c>
      <c r="AK88" s="265" t="str">
        <f t="shared" si="58"/>
        <v/>
      </c>
      <c r="AL88" s="222" t="str">
        <f t="shared" si="59"/>
        <v/>
      </c>
      <c r="AM88" s="28" t="str">
        <f t="shared" si="60"/>
        <v/>
      </c>
      <c r="AN88" s="479"/>
      <c r="AO88" s="479"/>
      <c r="AP88" s="71" t="str">
        <f t="shared" si="44"/>
        <v/>
      </c>
      <c r="AQ88" s="71" t="str">
        <f>IF($AL88="","",IF($AM88=$AP88,"",IF(HLOOKUP($AP88,'3.参照データ'!$B$17:$AI$21,4,FALSE)="",HLOOKUP($AP88,'3.参照データ'!$B$17:$AI$21,5,FALSE),HLOOKUP($AP88,'3.参照データ'!$B$17:$AI$21,4,FALSE))))</f>
        <v/>
      </c>
      <c r="AR88" s="71" t="str">
        <f t="shared" si="61"/>
        <v/>
      </c>
      <c r="AS88" s="30" t="str">
        <f>IF($AP88="","",($AR88-HLOOKUP($AP88,'3.参照データ'!$B$5:$AI$14,6,FALSE)))</f>
        <v/>
      </c>
      <c r="AT88" s="28" t="str">
        <f>IF($AP88="","",IF($AN88="",$AG88,IF(ROUNDUP($AS88/HLOOKUP($AP88,'3.参照データ'!$B$5:$AI$14,7,FALSE),0)&lt;=0,1,ROUNDUP($AS88/HLOOKUP($AP88,'3.参照データ'!$B$5:$AI$14,7,FALSE),0)+1)))</f>
        <v/>
      </c>
      <c r="AU88" s="28" t="str">
        <f t="shared" si="45"/>
        <v/>
      </c>
      <c r="AV88" s="105" t="str">
        <f>IF($AP88="","",($AU88-1)*HLOOKUP($AP88,'3.参照データ'!$B$5:$AI$14,7,FALSE))</f>
        <v/>
      </c>
      <c r="AW88" s="30" t="str">
        <f t="shared" si="46"/>
        <v/>
      </c>
      <c r="AX88" s="28" t="str">
        <f>IF($AP88="","",IF($AW88&lt;=0,0,ROUNDUP($AW88/HLOOKUP($AP88,'3.参照データ'!$B$5:$AI$14,9,FALSE),0)))</f>
        <v/>
      </c>
      <c r="AY88" s="28" t="str">
        <f t="shared" si="62"/>
        <v/>
      </c>
      <c r="AZ88" s="28" t="str">
        <f t="shared" si="63"/>
        <v/>
      </c>
      <c r="BA88" s="28" t="str">
        <f>IF($AP88="","",HLOOKUP($AP88,'3.参照データ'!$B$5:$AI$14,8,FALSE)+1)</f>
        <v/>
      </c>
      <c r="BB88" s="28" t="str">
        <f>IF($AP88="","",HLOOKUP($AP88,'3.参照データ'!$B$5:$AI$14,10,FALSE)+BA88)</f>
        <v/>
      </c>
      <c r="BC88" s="28" t="str">
        <f t="shared" si="64"/>
        <v/>
      </c>
      <c r="BD88" s="28" t="str">
        <f t="shared" si="65"/>
        <v/>
      </c>
      <c r="BE88" s="31" t="str">
        <f>IF($AP88="","",INDEX('2.職務給賃金表'!$B$6:$AI$57,MATCH($BD88,'2.職務給賃金表'!$B$6:$B$57,0),MATCH($BC88,'2.職務給賃金表'!$B$6:$AI$6,0)))</f>
        <v/>
      </c>
      <c r="BF88" s="32" t="str">
        <f t="shared" si="47"/>
        <v/>
      </c>
      <c r="BG88" s="474"/>
      <c r="BH88" s="474"/>
      <c r="BI88" s="474"/>
      <c r="BJ88" s="474"/>
      <c r="BK88" s="474"/>
      <c r="BL88" s="474"/>
      <c r="BM88" s="62" t="str">
        <f t="shared" si="66"/>
        <v/>
      </c>
      <c r="BN88" s="59" t="str">
        <f t="shared" si="48"/>
        <v/>
      </c>
      <c r="BO88" s="273" t="str">
        <f t="shared" si="49"/>
        <v/>
      </c>
    </row>
    <row r="89" spans="1:67" x14ac:dyDescent="0.15">
      <c r="A89" s="65" t="str">
        <f>IF(C89="","",COUNTA($C$10:C89))</f>
        <v/>
      </c>
      <c r="B89" s="470"/>
      <c r="C89" s="470"/>
      <c r="D89" s="471"/>
      <c r="E89" s="471" t="s">
        <v>71</v>
      </c>
      <c r="F89" s="470"/>
      <c r="G89" s="470"/>
      <c r="H89" s="472"/>
      <c r="I89" s="472"/>
      <c r="J89" s="56" t="str">
        <f t="shared" si="67"/>
        <v/>
      </c>
      <c r="K89" s="56" t="str">
        <f t="shared" si="68"/>
        <v/>
      </c>
      <c r="L89" s="56" t="str">
        <f t="shared" si="69"/>
        <v/>
      </c>
      <c r="M89" s="56" t="str">
        <f t="shared" si="70"/>
        <v/>
      </c>
      <c r="N89" s="473" t="s">
        <v>71</v>
      </c>
      <c r="O89" s="473"/>
      <c r="P89" s="59" t="str">
        <f t="shared" si="41"/>
        <v/>
      </c>
      <c r="Q89" s="474"/>
      <c r="R89" s="474"/>
      <c r="S89" s="474"/>
      <c r="T89" s="474"/>
      <c r="U89" s="474"/>
      <c r="V89" s="474"/>
      <c r="W89" s="62" t="str">
        <f t="shared" si="42"/>
        <v/>
      </c>
      <c r="X89" s="272" t="str">
        <f t="shared" si="43"/>
        <v/>
      </c>
      <c r="Y89" s="267" t="str">
        <f t="shared" si="50"/>
        <v/>
      </c>
      <c r="Z89" s="117" t="str">
        <f t="shared" si="51"/>
        <v/>
      </c>
      <c r="AA89" s="117" t="str">
        <f t="shared" si="52"/>
        <v/>
      </c>
      <c r="AB89" s="117" t="str">
        <f t="shared" si="53"/>
        <v/>
      </c>
      <c r="AC89" s="121" t="str">
        <f t="shared" si="54"/>
        <v/>
      </c>
      <c r="AD89" s="119" t="str">
        <f t="shared" si="55"/>
        <v/>
      </c>
      <c r="AE89" s="475"/>
      <c r="AF89" s="119" t="str">
        <f t="shared" si="56"/>
        <v/>
      </c>
      <c r="AG89" s="119" t="str">
        <f t="shared" si="57"/>
        <v/>
      </c>
      <c r="AH89" s="119" t="str">
        <f>IF($AC89="","",HLOOKUP($AC89,'3.参照データ'!$B$5:$AI$14,8,FALSE)+1)</f>
        <v/>
      </c>
      <c r="AI89" s="119" t="str">
        <f>IF($AC89="","",HLOOKUP($AC89,'3.参照データ'!$B$5:$AI$14,10,FALSE)+AH89)</f>
        <v/>
      </c>
      <c r="AJ89" s="171" t="str">
        <f>IF($AC89="","",INDEX('2.職務給賃金表'!$B$6:$AI$57,MATCH($AG89,'2.職務給賃金表'!$B$6:$B$57,0),MATCH($AC89,'2.職務給賃金表'!$B$6:$AI$6,0)))</f>
        <v/>
      </c>
      <c r="AK89" s="265" t="str">
        <f t="shared" si="58"/>
        <v/>
      </c>
      <c r="AL89" s="222" t="str">
        <f t="shared" si="59"/>
        <v/>
      </c>
      <c r="AM89" s="28" t="str">
        <f t="shared" si="60"/>
        <v/>
      </c>
      <c r="AN89" s="479"/>
      <c r="AO89" s="479"/>
      <c r="AP89" s="71" t="str">
        <f t="shared" si="44"/>
        <v/>
      </c>
      <c r="AQ89" s="71" t="str">
        <f>IF($AL89="","",IF($AM89=$AP89,"",IF(HLOOKUP($AP89,'3.参照データ'!$B$17:$AI$21,4,FALSE)="",HLOOKUP($AP89,'3.参照データ'!$B$17:$AI$21,5,FALSE),HLOOKUP($AP89,'3.参照データ'!$B$17:$AI$21,4,FALSE))))</f>
        <v/>
      </c>
      <c r="AR89" s="71" t="str">
        <f t="shared" si="61"/>
        <v/>
      </c>
      <c r="AS89" s="30" t="str">
        <f>IF($AP89="","",($AR89-HLOOKUP($AP89,'3.参照データ'!$B$5:$AI$14,6,FALSE)))</f>
        <v/>
      </c>
      <c r="AT89" s="28" t="str">
        <f>IF($AP89="","",IF($AN89="",$AG89,IF(ROUNDUP($AS89/HLOOKUP($AP89,'3.参照データ'!$B$5:$AI$14,7,FALSE),0)&lt;=0,1,ROUNDUP($AS89/HLOOKUP($AP89,'3.参照データ'!$B$5:$AI$14,7,FALSE),0)+1)))</f>
        <v/>
      </c>
      <c r="AU89" s="28" t="str">
        <f t="shared" si="45"/>
        <v/>
      </c>
      <c r="AV89" s="105" t="str">
        <f>IF($AP89="","",($AU89-1)*HLOOKUP($AP89,'3.参照データ'!$B$5:$AI$14,7,FALSE))</f>
        <v/>
      </c>
      <c r="AW89" s="30" t="str">
        <f t="shared" si="46"/>
        <v/>
      </c>
      <c r="AX89" s="28" t="str">
        <f>IF($AP89="","",IF($AW89&lt;=0,0,ROUNDUP($AW89/HLOOKUP($AP89,'3.参照データ'!$B$5:$AI$14,9,FALSE),0)))</f>
        <v/>
      </c>
      <c r="AY89" s="28" t="str">
        <f t="shared" si="62"/>
        <v/>
      </c>
      <c r="AZ89" s="28" t="str">
        <f t="shared" si="63"/>
        <v/>
      </c>
      <c r="BA89" s="28" t="str">
        <f>IF($AP89="","",HLOOKUP($AP89,'3.参照データ'!$B$5:$AI$14,8,FALSE)+1)</f>
        <v/>
      </c>
      <c r="BB89" s="28" t="str">
        <f>IF($AP89="","",HLOOKUP($AP89,'3.参照データ'!$B$5:$AI$14,10,FALSE)+BA89)</f>
        <v/>
      </c>
      <c r="BC89" s="28" t="str">
        <f t="shared" si="64"/>
        <v/>
      </c>
      <c r="BD89" s="28" t="str">
        <f t="shared" si="65"/>
        <v/>
      </c>
      <c r="BE89" s="31" t="str">
        <f>IF($AP89="","",INDEX('2.職務給賃金表'!$B$6:$AI$57,MATCH($BD89,'2.職務給賃金表'!$B$6:$B$57,0),MATCH($BC89,'2.職務給賃金表'!$B$6:$AI$6,0)))</f>
        <v/>
      </c>
      <c r="BF89" s="32" t="str">
        <f t="shared" si="47"/>
        <v/>
      </c>
      <c r="BG89" s="474"/>
      <c r="BH89" s="474"/>
      <c r="BI89" s="474"/>
      <c r="BJ89" s="474"/>
      <c r="BK89" s="474"/>
      <c r="BL89" s="474"/>
      <c r="BM89" s="62" t="str">
        <f t="shared" si="66"/>
        <v/>
      </c>
      <c r="BN89" s="59" t="str">
        <f t="shared" si="48"/>
        <v/>
      </c>
      <c r="BO89" s="273" t="str">
        <f t="shared" si="49"/>
        <v/>
      </c>
    </row>
    <row r="90" spans="1:67" x14ac:dyDescent="0.15">
      <c r="A90" s="65" t="str">
        <f>IF(C90="","",COUNTA($C$10:C90))</f>
        <v/>
      </c>
      <c r="B90" s="470"/>
      <c r="C90" s="470"/>
      <c r="D90" s="471"/>
      <c r="E90" s="471" t="s">
        <v>71</v>
      </c>
      <c r="F90" s="470"/>
      <c r="G90" s="470"/>
      <c r="H90" s="472"/>
      <c r="I90" s="472"/>
      <c r="J90" s="56" t="str">
        <f t="shared" si="67"/>
        <v/>
      </c>
      <c r="K90" s="56" t="str">
        <f t="shared" si="68"/>
        <v/>
      </c>
      <c r="L90" s="56" t="str">
        <f t="shared" si="69"/>
        <v/>
      </c>
      <c r="M90" s="56" t="str">
        <f t="shared" si="70"/>
        <v/>
      </c>
      <c r="N90" s="473" t="s">
        <v>71</v>
      </c>
      <c r="O90" s="473"/>
      <c r="P90" s="59" t="str">
        <f t="shared" si="41"/>
        <v/>
      </c>
      <c r="Q90" s="474"/>
      <c r="R90" s="474"/>
      <c r="S90" s="474"/>
      <c r="T90" s="474"/>
      <c r="U90" s="474"/>
      <c r="V90" s="474"/>
      <c r="W90" s="62" t="str">
        <f t="shared" si="42"/>
        <v/>
      </c>
      <c r="X90" s="272" t="str">
        <f t="shared" si="43"/>
        <v/>
      </c>
      <c r="Y90" s="267" t="str">
        <f t="shared" si="50"/>
        <v/>
      </c>
      <c r="Z90" s="117" t="str">
        <f t="shared" si="51"/>
        <v/>
      </c>
      <c r="AA90" s="117" t="str">
        <f t="shared" si="52"/>
        <v/>
      </c>
      <c r="AB90" s="117" t="str">
        <f t="shared" si="53"/>
        <v/>
      </c>
      <c r="AC90" s="121" t="str">
        <f t="shared" si="54"/>
        <v/>
      </c>
      <c r="AD90" s="119" t="str">
        <f t="shared" si="55"/>
        <v/>
      </c>
      <c r="AE90" s="475"/>
      <c r="AF90" s="119" t="str">
        <f t="shared" si="56"/>
        <v/>
      </c>
      <c r="AG90" s="119" t="str">
        <f t="shared" si="57"/>
        <v/>
      </c>
      <c r="AH90" s="119" t="str">
        <f>IF($AC90="","",HLOOKUP($AC90,'3.参照データ'!$B$5:$AI$14,8,FALSE)+1)</f>
        <v/>
      </c>
      <c r="AI90" s="119" t="str">
        <f>IF($AC90="","",HLOOKUP($AC90,'3.参照データ'!$B$5:$AI$14,10,FALSE)+AH90)</f>
        <v/>
      </c>
      <c r="AJ90" s="171" t="str">
        <f>IF($AC90="","",INDEX('2.職務給賃金表'!$B$6:$AI$57,MATCH($AG90,'2.職務給賃金表'!$B$6:$B$57,0),MATCH($AC90,'2.職務給賃金表'!$B$6:$AI$6,0)))</f>
        <v/>
      </c>
      <c r="AK90" s="265" t="str">
        <f t="shared" si="58"/>
        <v/>
      </c>
      <c r="AL90" s="222" t="str">
        <f t="shared" si="59"/>
        <v/>
      </c>
      <c r="AM90" s="28" t="str">
        <f t="shared" si="60"/>
        <v/>
      </c>
      <c r="AN90" s="479"/>
      <c r="AO90" s="479"/>
      <c r="AP90" s="71" t="str">
        <f t="shared" si="44"/>
        <v/>
      </c>
      <c r="AQ90" s="71" t="str">
        <f>IF($AL90="","",IF($AM90=$AP90,"",IF(HLOOKUP($AP90,'3.参照データ'!$B$17:$AI$21,4,FALSE)="",HLOOKUP($AP90,'3.参照データ'!$B$17:$AI$21,5,FALSE),HLOOKUP($AP90,'3.参照データ'!$B$17:$AI$21,4,FALSE))))</f>
        <v/>
      </c>
      <c r="AR90" s="71" t="str">
        <f t="shared" si="61"/>
        <v/>
      </c>
      <c r="AS90" s="30" t="str">
        <f>IF($AP90="","",($AR90-HLOOKUP($AP90,'3.参照データ'!$B$5:$AI$14,6,FALSE)))</f>
        <v/>
      </c>
      <c r="AT90" s="28" t="str">
        <f>IF($AP90="","",IF($AN90="",$AG90,IF(ROUNDUP($AS90/HLOOKUP($AP90,'3.参照データ'!$B$5:$AI$14,7,FALSE),0)&lt;=0,1,ROUNDUP($AS90/HLOOKUP($AP90,'3.参照データ'!$B$5:$AI$14,7,FALSE),0)+1)))</f>
        <v/>
      </c>
      <c r="AU90" s="28" t="str">
        <f t="shared" si="45"/>
        <v/>
      </c>
      <c r="AV90" s="105" t="str">
        <f>IF($AP90="","",($AU90-1)*HLOOKUP($AP90,'3.参照データ'!$B$5:$AI$14,7,FALSE))</f>
        <v/>
      </c>
      <c r="AW90" s="30" t="str">
        <f t="shared" si="46"/>
        <v/>
      </c>
      <c r="AX90" s="28" t="str">
        <f>IF($AP90="","",IF($AW90&lt;=0,0,ROUNDUP($AW90/HLOOKUP($AP90,'3.参照データ'!$B$5:$AI$14,9,FALSE),0)))</f>
        <v/>
      </c>
      <c r="AY90" s="28" t="str">
        <f t="shared" si="62"/>
        <v/>
      </c>
      <c r="AZ90" s="28" t="str">
        <f t="shared" si="63"/>
        <v/>
      </c>
      <c r="BA90" s="28" t="str">
        <f>IF($AP90="","",HLOOKUP($AP90,'3.参照データ'!$B$5:$AI$14,8,FALSE)+1)</f>
        <v/>
      </c>
      <c r="BB90" s="28" t="str">
        <f>IF($AP90="","",HLOOKUP($AP90,'3.参照データ'!$B$5:$AI$14,10,FALSE)+BA90)</f>
        <v/>
      </c>
      <c r="BC90" s="28" t="str">
        <f t="shared" si="64"/>
        <v/>
      </c>
      <c r="BD90" s="28" t="str">
        <f t="shared" si="65"/>
        <v/>
      </c>
      <c r="BE90" s="31" t="str">
        <f>IF($AP90="","",INDEX('2.職務給賃金表'!$B$6:$AI$57,MATCH($BD90,'2.職務給賃金表'!$B$6:$B$57,0),MATCH($BC90,'2.職務給賃金表'!$B$6:$AI$6,0)))</f>
        <v/>
      </c>
      <c r="BF90" s="32" t="str">
        <f t="shared" si="47"/>
        <v/>
      </c>
      <c r="BG90" s="474"/>
      <c r="BH90" s="474"/>
      <c r="BI90" s="474"/>
      <c r="BJ90" s="474"/>
      <c r="BK90" s="474"/>
      <c r="BL90" s="474"/>
      <c r="BM90" s="62" t="str">
        <f t="shared" si="66"/>
        <v/>
      </c>
      <c r="BN90" s="59" t="str">
        <f t="shared" si="48"/>
        <v/>
      </c>
      <c r="BO90" s="273" t="str">
        <f t="shared" si="49"/>
        <v/>
      </c>
    </row>
    <row r="91" spans="1:67" x14ac:dyDescent="0.15">
      <c r="A91" s="65" t="str">
        <f>IF(C91="","",COUNTA($C$10:C91))</f>
        <v/>
      </c>
      <c r="B91" s="470"/>
      <c r="C91" s="470"/>
      <c r="D91" s="471"/>
      <c r="E91" s="471" t="s">
        <v>71</v>
      </c>
      <c r="F91" s="470"/>
      <c r="G91" s="470"/>
      <c r="H91" s="472"/>
      <c r="I91" s="472"/>
      <c r="J91" s="56" t="str">
        <f t="shared" si="67"/>
        <v/>
      </c>
      <c r="K91" s="56" t="str">
        <f t="shared" si="68"/>
        <v/>
      </c>
      <c r="L91" s="56" t="str">
        <f t="shared" si="69"/>
        <v/>
      </c>
      <c r="M91" s="56" t="str">
        <f t="shared" si="70"/>
        <v/>
      </c>
      <c r="N91" s="473" t="s">
        <v>71</v>
      </c>
      <c r="O91" s="473"/>
      <c r="P91" s="59" t="str">
        <f t="shared" si="41"/>
        <v/>
      </c>
      <c r="Q91" s="474"/>
      <c r="R91" s="474"/>
      <c r="S91" s="474"/>
      <c r="T91" s="474"/>
      <c r="U91" s="474"/>
      <c r="V91" s="474"/>
      <c r="W91" s="62" t="str">
        <f t="shared" si="42"/>
        <v/>
      </c>
      <c r="X91" s="272" t="str">
        <f t="shared" si="43"/>
        <v/>
      </c>
      <c r="Y91" s="267" t="str">
        <f t="shared" si="50"/>
        <v/>
      </c>
      <c r="Z91" s="117" t="str">
        <f t="shared" si="51"/>
        <v/>
      </c>
      <c r="AA91" s="117" t="str">
        <f t="shared" si="52"/>
        <v/>
      </c>
      <c r="AB91" s="117" t="str">
        <f t="shared" si="53"/>
        <v/>
      </c>
      <c r="AC91" s="121" t="str">
        <f t="shared" si="54"/>
        <v/>
      </c>
      <c r="AD91" s="119" t="str">
        <f t="shared" si="55"/>
        <v/>
      </c>
      <c r="AE91" s="475"/>
      <c r="AF91" s="119" t="str">
        <f t="shared" si="56"/>
        <v/>
      </c>
      <c r="AG91" s="119" t="str">
        <f t="shared" si="57"/>
        <v/>
      </c>
      <c r="AH91" s="119" t="str">
        <f>IF($AC91="","",HLOOKUP($AC91,'3.参照データ'!$B$5:$AI$14,8,FALSE)+1)</f>
        <v/>
      </c>
      <c r="AI91" s="119" t="str">
        <f>IF($AC91="","",HLOOKUP($AC91,'3.参照データ'!$B$5:$AI$14,10,FALSE)+AH91)</f>
        <v/>
      </c>
      <c r="AJ91" s="171" t="str">
        <f>IF($AC91="","",INDEX('2.職務給賃金表'!$B$6:$AI$57,MATCH($AG91,'2.職務給賃金表'!$B$6:$B$57,0),MATCH($AC91,'2.職務給賃金表'!$B$6:$AI$6,0)))</f>
        <v/>
      </c>
      <c r="AK91" s="265" t="str">
        <f t="shared" si="58"/>
        <v/>
      </c>
      <c r="AL91" s="222" t="str">
        <f t="shared" si="59"/>
        <v/>
      </c>
      <c r="AM91" s="28" t="str">
        <f t="shared" si="60"/>
        <v/>
      </c>
      <c r="AN91" s="479"/>
      <c r="AO91" s="479"/>
      <c r="AP91" s="71" t="str">
        <f t="shared" si="44"/>
        <v/>
      </c>
      <c r="AQ91" s="71" t="str">
        <f>IF($AL91="","",IF($AM91=$AP91,"",IF(HLOOKUP($AP91,'3.参照データ'!$B$17:$AI$21,4,FALSE)="",HLOOKUP($AP91,'3.参照データ'!$B$17:$AI$21,5,FALSE),HLOOKUP($AP91,'3.参照データ'!$B$17:$AI$21,4,FALSE))))</f>
        <v/>
      </c>
      <c r="AR91" s="71" t="str">
        <f t="shared" si="61"/>
        <v/>
      </c>
      <c r="AS91" s="30" t="str">
        <f>IF($AP91="","",($AR91-HLOOKUP($AP91,'3.参照データ'!$B$5:$AI$14,6,FALSE)))</f>
        <v/>
      </c>
      <c r="AT91" s="28" t="str">
        <f>IF($AP91="","",IF($AN91="",$AG91,IF(ROUNDUP($AS91/HLOOKUP($AP91,'3.参照データ'!$B$5:$AI$14,7,FALSE),0)&lt;=0,1,ROUNDUP($AS91/HLOOKUP($AP91,'3.参照データ'!$B$5:$AI$14,7,FALSE),0)+1)))</f>
        <v/>
      </c>
      <c r="AU91" s="28" t="str">
        <f t="shared" si="45"/>
        <v/>
      </c>
      <c r="AV91" s="105" t="str">
        <f>IF($AP91="","",($AU91-1)*HLOOKUP($AP91,'3.参照データ'!$B$5:$AI$14,7,FALSE))</f>
        <v/>
      </c>
      <c r="AW91" s="30" t="str">
        <f t="shared" si="46"/>
        <v/>
      </c>
      <c r="AX91" s="28" t="str">
        <f>IF($AP91="","",IF($AW91&lt;=0,0,ROUNDUP($AW91/HLOOKUP($AP91,'3.参照データ'!$B$5:$AI$14,9,FALSE),0)))</f>
        <v/>
      </c>
      <c r="AY91" s="28" t="str">
        <f t="shared" si="62"/>
        <v/>
      </c>
      <c r="AZ91" s="28" t="str">
        <f t="shared" si="63"/>
        <v/>
      </c>
      <c r="BA91" s="28" t="str">
        <f>IF($AP91="","",HLOOKUP($AP91,'3.参照データ'!$B$5:$AI$14,8,FALSE)+1)</f>
        <v/>
      </c>
      <c r="BB91" s="28" t="str">
        <f>IF($AP91="","",HLOOKUP($AP91,'3.参照データ'!$B$5:$AI$14,10,FALSE)+BA91)</f>
        <v/>
      </c>
      <c r="BC91" s="28" t="str">
        <f t="shared" si="64"/>
        <v/>
      </c>
      <c r="BD91" s="28" t="str">
        <f t="shared" si="65"/>
        <v/>
      </c>
      <c r="BE91" s="31" t="str">
        <f>IF($AP91="","",INDEX('2.職務給賃金表'!$B$6:$AI$57,MATCH($BD91,'2.職務給賃金表'!$B$6:$B$57,0),MATCH($BC91,'2.職務給賃金表'!$B$6:$AI$6,0)))</f>
        <v/>
      </c>
      <c r="BF91" s="32" t="str">
        <f t="shared" si="47"/>
        <v/>
      </c>
      <c r="BG91" s="474"/>
      <c r="BH91" s="474"/>
      <c r="BI91" s="474"/>
      <c r="BJ91" s="474"/>
      <c r="BK91" s="474"/>
      <c r="BL91" s="474"/>
      <c r="BM91" s="62" t="str">
        <f t="shared" si="66"/>
        <v/>
      </c>
      <c r="BN91" s="59" t="str">
        <f t="shared" si="48"/>
        <v/>
      </c>
      <c r="BO91" s="273" t="str">
        <f t="shared" si="49"/>
        <v/>
      </c>
    </row>
    <row r="92" spans="1:67" x14ac:dyDescent="0.15">
      <c r="A92" s="65" t="str">
        <f>IF(C92="","",COUNTA($C$10:C92))</f>
        <v/>
      </c>
      <c r="B92" s="470"/>
      <c r="C92" s="470"/>
      <c r="D92" s="471"/>
      <c r="E92" s="471" t="s">
        <v>71</v>
      </c>
      <c r="F92" s="470"/>
      <c r="G92" s="470"/>
      <c r="H92" s="472"/>
      <c r="I92" s="472"/>
      <c r="J92" s="56" t="str">
        <f t="shared" si="67"/>
        <v/>
      </c>
      <c r="K92" s="56" t="str">
        <f t="shared" si="68"/>
        <v/>
      </c>
      <c r="L92" s="56" t="str">
        <f t="shared" si="69"/>
        <v/>
      </c>
      <c r="M92" s="56" t="str">
        <f t="shared" si="70"/>
        <v/>
      </c>
      <c r="N92" s="473" t="s">
        <v>71</v>
      </c>
      <c r="O92" s="473"/>
      <c r="P92" s="59" t="str">
        <f t="shared" si="41"/>
        <v/>
      </c>
      <c r="Q92" s="474"/>
      <c r="R92" s="474"/>
      <c r="S92" s="474"/>
      <c r="T92" s="474"/>
      <c r="U92" s="474"/>
      <c r="V92" s="474"/>
      <c r="W92" s="62" t="str">
        <f t="shared" si="42"/>
        <v/>
      </c>
      <c r="X92" s="272" t="str">
        <f t="shared" si="43"/>
        <v/>
      </c>
      <c r="Y92" s="267" t="str">
        <f t="shared" si="50"/>
        <v/>
      </c>
      <c r="Z92" s="117" t="str">
        <f t="shared" si="51"/>
        <v/>
      </c>
      <c r="AA92" s="117" t="str">
        <f t="shared" si="52"/>
        <v/>
      </c>
      <c r="AB92" s="117" t="str">
        <f t="shared" si="53"/>
        <v/>
      </c>
      <c r="AC92" s="121" t="str">
        <f t="shared" si="54"/>
        <v/>
      </c>
      <c r="AD92" s="119" t="str">
        <f t="shared" si="55"/>
        <v/>
      </c>
      <c r="AE92" s="475"/>
      <c r="AF92" s="119" t="str">
        <f t="shared" si="56"/>
        <v/>
      </c>
      <c r="AG92" s="119" t="str">
        <f t="shared" si="57"/>
        <v/>
      </c>
      <c r="AH92" s="119" t="str">
        <f>IF($AC92="","",HLOOKUP($AC92,'3.参照データ'!$B$5:$AI$14,8,FALSE)+1)</f>
        <v/>
      </c>
      <c r="AI92" s="119" t="str">
        <f>IF($AC92="","",HLOOKUP($AC92,'3.参照データ'!$B$5:$AI$14,10,FALSE)+AH92)</f>
        <v/>
      </c>
      <c r="AJ92" s="171" t="str">
        <f>IF($AC92="","",INDEX('2.職務給賃金表'!$B$6:$AI$57,MATCH($AG92,'2.職務給賃金表'!$B$6:$B$57,0),MATCH($AC92,'2.職務給賃金表'!$B$6:$AI$6,0)))</f>
        <v/>
      </c>
      <c r="AK92" s="265" t="str">
        <f t="shared" si="58"/>
        <v/>
      </c>
      <c r="AL92" s="222" t="str">
        <f t="shared" si="59"/>
        <v/>
      </c>
      <c r="AM92" s="28" t="str">
        <f t="shared" si="60"/>
        <v/>
      </c>
      <c r="AN92" s="479"/>
      <c r="AO92" s="479"/>
      <c r="AP92" s="71" t="str">
        <f t="shared" si="44"/>
        <v/>
      </c>
      <c r="AQ92" s="71" t="str">
        <f>IF($AL92="","",IF($AM92=$AP92,"",IF(HLOOKUP($AP92,'3.参照データ'!$B$17:$AI$21,4,FALSE)="",HLOOKUP($AP92,'3.参照データ'!$B$17:$AI$21,5,FALSE),HLOOKUP($AP92,'3.参照データ'!$B$17:$AI$21,4,FALSE))))</f>
        <v/>
      </c>
      <c r="AR92" s="71" t="str">
        <f t="shared" si="61"/>
        <v/>
      </c>
      <c r="AS92" s="30" t="str">
        <f>IF($AP92="","",($AR92-HLOOKUP($AP92,'3.参照データ'!$B$5:$AI$14,6,FALSE)))</f>
        <v/>
      </c>
      <c r="AT92" s="28" t="str">
        <f>IF($AP92="","",IF($AN92="",$AG92,IF(ROUNDUP($AS92/HLOOKUP($AP92,'3.参照データ'!$B$5:$AI$14,7,FALSE),0)&lt;=0,1,ROUNDUP($AS92/HLOOKUP($AP92,'3.参照データ'!$B$5:$AI$14,7,FALSE),0)+1)))</f>
        <v/>
      </c>
      <c r="AU92" s="28" t="str">
        <f t="shared" si="45"/>
        <v/>
      </c>
      <c r="AV92" s="105" t="str">
        <f>IF($AP92="","",($AU92-1)*HLOOKUP($AP92,'3.参照データ'!$B$5:$AI$14,7,FALSE))</f>
        <v/>
      </c>
      <c r="AW92" s="30" t="str">
        <f t="shared" si="46"/>
        <v/>
      </c>
      <c r="AX92" s="28" t="str">
        <f>IF($AP92="","",IF($AW92&lt;=0,0,ROUNDUP($AW92/HLOOKUP($AP92,'3.参照データ'!$B$5:$AI$14,9,FALSE),0)))</f>
        <v/>
      </c>
      <c r="AY92" s="28" t="str">
        <f t="shared" si="62"/>
        <v/>
      </c>
      <c r="AZ92" s="28" t="str">
        <f t="shared" si="63"/>
        <v/>
      </c>
      <c r="BA92" s="28" t="str">
        <f>IF($AP92="","",HLOOKUP($AP92,'3.参照データ'!$B$5:$AI$14,8,FALSE)+1)</f>
        <v/>
      </c>
      <c r="BB92" s="28" t="str">
        <f>IF($AP92="","",HLOOKUP($AP92,'3.参照データ'!$B$5:$AI$14,10,FALSE)+BA92)</f>
        <v/>
      </c>
      <c r="BC92" s="28" t="str">
        <f t="shared" si="64"/>
        <v/>
      </c>
      <c r="BD92" s="28" t="str">
        <f t="shared" si="65"/>
        <v/>
      </c>
      <c r="BE92" s="31" t="str">
        <f>IF($AP92="","",INDEX('2.職務給賃金表'!$B$6:$AI$57,MATCH($BD92,'2.職務給賃金表'!$B$6:$B$57,0),MATCH($BC92,'2.職務給賃金表'!$B$6:$AI$6,0)))</f>
        <v/>
      </c>
      <c r="BF92" s="32" t="str">
        <f t="shared" si="47"/>
        <v/>
      </c>
      <c r="BG92" s="474"/>
      <c r="BH92" s="474"/>
      <c r="BI92" s="474"/>
      <c r="BJ92" s="474"/>
      <c r="BK92" s="474"/>
      <c r="BL92" s="474"/>
      <c r="BM92" s="62" t="str">
        <f t="shared" si="66"/>
        <v/>
      </c>
      <c r="BN92" s="59" t="str">
        <f t="shared" si="48"/>
        <v/>
      </c>
      <c r="BO92" s="273" t="str">
        <f t="shared" si="49"/>
        <v/>
      </c>
    </row>
    <row r="93" spans="1:67" x14ac:dyDescent="0.15">
      <c r="A93" s="65" t="str">
        <f>IF(C93="","",COUNTA($C$10:C93))</f>
        <v/>
      </c>
      <c r="B93" s="470"/>
      <c r="C93" s="470"/>
      <c r="D93" s="471"/>
      <c r="E93" s="471" t="s">
        <v>71</v>
      </c>
      <c r="F93" s="470"/>
      <c r="G93" s="470"/>
      <c r="H93" s="472"/>
      <c r="I93" s="472"/>
      <c r="J93" s="56" t="str">
        <f t="shared" si="67"/>
        <v/>
      </c>
      <c r="K93" s="56" t="str">
        <f t="shared" si="68"/>
        <v/>
      </c>
      <c r="L93" s="56" t="str">
        <f t="shared" si="69"/>
        <v/>
      </c>
      <c r="M93" s="56" t="str">
        <f t="shared" si="70"/>
        <v/>
      </c>
      <c r="N93" s="473" t="s">
        <v>71</v>
      </c>
      <c r="O93" s="473"/>
      <c r="P93" s="59" t="str">
        <f t="shared" si="41"/>
        <v/>
      </c>
      <c r="Q93" s="474"/>
      <c r="R93" s="474"/>
      <c r="S93" s="474"/>
      <c r="T93" s="474"/>
      <c r="U93" s="474"/>
      <c r="V93" s="474"/>
      <c r="W93" s="62" t="str">
        <f t="shared" si="42"/>
        <v/>
      </c>
      <c r="X93" s="272" t="str">
        <f t="shared" si="43"/>
        <v/>
      </c>
      <c r="Y93" s="267" t="str">
        <f t="shared" si="50"/>
        <v/>
      </c>
      <c r="Z93" s="117" t="str">
        <f t="shared" si="51"/>
        <v/>
      </c>
      <c r="AA93" s="117" t="str">
        <f t="shared" si="52"/>
        <v/>
      </c>
      <c r="AB93" s="117" t="str">
        <f t="shared" si="53"/>
        <v/>
      </c>
      <c r="AC93" s="121" t="str">
        <f t="shared" si="54"/>
        <v/>
      </c>
      <c r="AD93" s="119" t="str">
        <f t="shared" si="55"/>
        <v/>
      </c>
      <c r="AE93" s="475"/>
      <c r="AF93" s="119" t="str">
        <f t="shared" si="56"/>
        <v/>
      </c>
      <c r="AG93" s="119" t="str">
        <f t="shared" si="57"/>
        <v/>
      </c>
      <c r="AH93" s="119" t="str">
        <f>IF($AC93="","",HLOOKUP($AC93,'3.参照データ'!$B$5:$AI$14,8,FALSE)+1)</f>
        <v/>
      </c>
      <c r="AI93" s="119" t="str">
        <f>IF($AC93="","",HLOOKUP($AC93,'3.参照データ'!$B$5:$AI$14,10,FALSE)+AH93)</f>
        <v/>
      </c>
      <c r="AJ93" s="171" t="str">
        <f>IF($AC93="","",INDEX('2.職務給賃金表'!$B$6:$AI$57,MATCH($AG93,'2.職務給賃金表'!$B$6:$B$57,0),MATCH($AC93,'2.職務給賃金表'!$B$6:$AI$6,0)))</f>
        <v/>
      </c>
      <c r="AK93" s="265" t="str">
        <f t="shared" si="58"/>
        <v/>
      </c>
      <c r="AL93" s="222" t="str">
        <f t="shared" si="59"/>
        <v/>
      </c>
      <c r="AM93" s="28" t="str">
        <f t="shared" si="60"/>
        <v/>
      </c>
      <c r="AN93" s="479"/>
      <c r="AO93" s="479"/>
      <c r="AP93" s="71" t="str">
        <f t="shared" si="44"/>
        <v/>
      </c>
      <c r="AQ93" s="71" t="str">
        <f>IF($AL93="","",IF($AM93=$AP93,"",IF(HLOOKUP($AP93,'3.参照データ'!$B$17:$AI$21,4,FALSE)="",HLOOKUP($AP93,'3.参照データ'!$B$17:$AI$21,5,FALSE),HLOOKUP($AP93,'3.参照データ'!$B$17:$AI$21,4,FALSE))))</f>
        <v/>
      </c>
      <c r="AR93" s="71" t="str">
        <f t="shared" si="61"/>
        <v/>
      </c>
      <c r="AS93" s="30" t="str">
        <f>IF($AP93="","",($AR93-HLOOKUP($AP93,'3.参照データ'!$B$5:$AI$14,6,FALSE)))</f>
        <v/>
      </c>
      <c r="AT93" s="28" t="str">
        <f>IF($AP93="","",IF($AN93="",$AG93,IF(ROUNDUP($AS93/HLOOKUP($AP93,'3.参照データ'!$B$5:$AI$14,7,FALSE),0)&lt;=0,1,ROUNDUP($AS93/HLOOKUP($AP93,'3.参照データ'!$B$5:$AI$14,7,FALSE),0)+1)))</f>
        <v/>
      </c>
      <c r="AU93" s="28" t="str">
        <f t="shared" si="45"/>
        <v/>
      </c>
      <c r="AV93" s="105" t="str">
        <f>IF($AP93="","",($AU93-1)*HLOOKUP($AP93,'3.参照データ'!$B$5:$AI$14,7,FALSE))</f>
        <v/>
      </c>
      <c r="AW93" s="30" t="str">
        <f t="shared" si="46"/>
        <v/>
      </c>
      <c r="AX93" s="28" t="str">
        <f>IF($AP93="","",IF($AW93&lt;=0,0,ROUNDUP($AW93/HLOOKUP($AP93,'3.参照データ'!$B$5:$AI$14,9,FALSE),0)))</f>
        <v/>
      </c>
      <c r="AY93" s="28" t="str">
        <f t="shared" si="62"/>
        <v/>
      </c>
      <c r="AZ93" s="28" t="str">
        <f t="shared" si="63"/>
        <v/>
      </c>
      <c r="BA93" s="28" t="str">
        <f>IF($AP93="","",HLOOKUP($AP93,'3.参照データ'!$B$5:$AI$14,8,FALSE)+1)</f>
        <v/>
      </c>
      <c r="BB93" s="28" t="str">
        <f>IF($AP93="","",HLOOKUP($AP93,'3.参照データ'!$B$5:$AI$14,10,FALSE)+BA93)</f>
        <v/>
      </c>
      <c r="BC93" s="28" t="str">
        <f t="shared" si="64"/>
        <v/>
      </c>
      <c r="BD93" s="28" t="str">
        <f t="shared" si="65"/>
        <v/>
      </c>
      <c r="BE93" s="31" t="str">
        <f>IF($AP93="","",INDEX('2.職務給賃金表'!$B$6:$AI$57,MATCH($BD93,'2.職務給賃金表'!$B$6:$B$57,0),MATCH($BC93,'2.職務給賃金表'!$B$6:$AI$6,0)))</f>
        <v/>
      </c>
      <c r="BF93" s="32" t="str">
        <f t="shared" si="47"/>
        <v/>
      </c>
      <c r="BG93" s="474"/>
      <c r="BH93" s="474"/>
      <c r="BI93" s="474"/>
      <c r="BJ93" s="474"/>
      <c r="BK93" s="474"/>
      <c r="BL93" s="474"/>
      <c r="BM93" s="62" t="str">
        <f t="shared" si="66"/>
        <v/>
      </c>
      <c r="BN93" s="59" t="str">
        <f t="shared" si="48"/>
        <v/>
      </c>
      <c r="BO93" s="273" t="str">
        <f t="shared" si="49"/>
        <v/>
      </c>
    </row>
    <row r="94" spans="1:67" x14ac:dyDescent="0.15">
      <c r="A94" s="65" t="str">
        <f>IF(C94="","",COUNTA($C$10:C94))</f>
        <v/>
      </c>
      <c r="B94" s="470"/>
      <c r="C94" s="470"/>
      <c r="D94" s="471"/>
      <c r="E94" s="471" t="s">
        <v>71</v>
      </c>
      <c r="F94" s="470"/>
      <c r="G94" s="470"/>
      <c r="H94" s="472"/>
      <c r="I94" s="472"/>
      <c r="J94" s="56" t="str">
        <f t="shared" si="67"/>
        <v/>
      </c>
      <c r="K94" s="56" t="str">
        <f t="shared" si="68"/>
        <v/>
      </c>
      <c r="L94" s="56" t="str">
        <f t="shared" si="69"/>
        <v/>
      </c>
      <c r="M94" s="56" t="str">
        <f t="shared" si="70"/>
        <v/>
      </c>
      <c r="N94" s="473" t="s">
        <v>71</v>
      </c>
      <c r="O94" s="473"/>
      <c r="P94" s="59" t="str">
        <f t="shared" si="41"/>
        <v/>
      </c>
      <c r="Q94" s="474"/>
      <c r="R94" s="474"/>
      <c r="S94" s="474"/>
      <c r="T94" s="474"/>
      <c r="U94" s="474"/>
      <c r="V94" s="474"/>
      <c r="W94" s="62" t="str">
        <f t="shared" si="42"/>
        <v/>
      </c>
      <c r="X94" s="272" t="str">
        <f t="shared" si="43"/>
        <v/>
      </c>
      <c r="Y94" s="267" t="str">
        <f t="shared" si="50"/>
        <v/>
      </c>
      <c r="Z94" s="117" t="str">
        <f t="shared" si="51"/>
        <v/>
      </c>
      <c r="AA94" s="117" t="str">
        <f t="shared" si="52"/>
        <v/>
      </c>
      <c r="AB94" s="117" t="str">
        <f t="shared" si="53"/>
        <v/>
      </c>
      <c r="AC94" s="121" t="str">
        <f t="shared" si="54"/>
        <v/>
      </c>
      <c r="AD94" s="119" t="str">
        <f t="shared" si="55"/>
        <v/>
      </c>
      <c r="AE94" s="475"/>
      <c r="AF94" s="119" t="str">
        <f t="shared" si="56"/>
        <v/>
      </c>
      <c r="AG94" s="119" t="str">
        <f t="shared" si="57"/>
        <v/>
      </c>
      <c r="AH94" s="119" t="str">
        <f>IF($AC94="","",HLOOKUP($AC94,'3.参照データ'!$B$5:$AI$14,8,FALSE)+1)</f>
        <v/>
      </c>
      <c r="AI94" s="119" t="str">
        <f>IF($AC94="","",HLOOKUP($AC94,'3.参照データ'!$B$5:$AI$14,10,FALSE)+AH94)</f>
        <v/>
      </c>
      <c r="AJ94" s="171" t="str">
        <f>IF($AC94="","",INDEX('2.職務給賃金表'!$B$6:$AI$57,MATCH($AG94,'2.職務給賃金表'!$B$6:$B$57,0),MATCH($AC94,'2.職務給賃金表'!$B$6:$AI$6,0)))</f>
        <v/>
      </c>
      <c r="AK94" s="265" t="str">
        <f t="shared" si="58"/>
        <v/>
      </c>
      <c r="AL94" s="222" t="str">
        <f t="shared" si="59"/>
        <v/>
      </c>
      <c r="AM94" s="28" t="str">
        <f t="shared" si="60"/>
        <v/>
      </c>
      <c r="AN94" s="479"/>
      <c r="AO94" s="479"/>
      <c r="AP94" s="71" t="str">
        <f t="shared" si="44"/>
        <v/>
      </c>
      <c r="AQ94" s="71" t="str">
        <f>IF($AL94="","",IF($AM94=$AP94,"",IF(HLOOKUP($AP94,'3.参照データ'!$B$17:$AI$21,4,FALSE)="",HLOOKUP($AP94,'3.参照データ'!$B$17:$AI$21,5,FALSE),HLOOKUP($AP94,'3.参照データ'!$B$17:$AI$21,4,FALSE))))</f>
        <v/>
      </c>
      <c r="AR94" s="71" t="str">
        <f t="shared" si="61"/>
        <v/>
      </c>
      <c r="AS94" s="30" t="str">
        <f>IF($AP94="","",($AR94-HLOOKUP($AP94,'3.参照データ'!$B$5:$AI$14,6,FALSE)))</f>
        <v/>
      </c>
      <c r="AT94" s="28" t="str">
        <f>IF($AP94="","",IF($AN94="",$AG94,IF(ROUNDUP($AS94/HLOOKUP($AP94,'3.参照データ'!$B$5:$AI$14,7,FALSE),0)&lt;=0,1,ROUNDUP($AS94/HLOOKUP($AP94,'3.参照データ'!$B$5:$AI$14,7,FALSE),0)+1)))</f>
        <v/>
      </c>
      <c r="AU94" s="28" t="str">
        <f t="shared" si="45"/>
        <v/>
      </c>
      <c r="AV94" s="105" t="str">
        <f>IF($AP94="","",($AU94-1)*HLOOKUP($AP94,'3.参照データ'!$B$5:$AI$14,7,FALSE))</f>
        <v/>
      </c>
      <c r="AW94" s="30" t="str">
        <f t="shared" si="46"/>
        <v/>
      </c>
      <c r="AX94" s="28" t="str">
        <f>IF($AP94="","",IF($AW94&lt;=0,0,ROUNDUP($AW94/HLOOKUP($AP94,'3.参照データ'!$B$5:$AI$14,9,FALSE),0)))</f>
        <v/>
      </c>
      <c r="AY94" s="28" t="str">
        <f t="shared" si="62"/>
        <v/>
      </c>
      <c r="AZ94" s="28" t="str">
        <f t="shared" si="63"/>
        <v/>
      </c>
      <c r="BA94" s="28" t="str">
        <f>IF($AP94="","",HLOOKUP($AP94,'3.参照データ'!$B$5:$AI$14,8,FALSE)+1)</f>
        <v/>
      </c>
      <c r="BB94" s="28" t="str">
        <f>IF($AP94="","",HLOOKUP($AP94,'3.参照データ'!$B$5:$AI$14,10,FALSE)+BA94)</f>
        <v/>
      </c>
      <c r="BC94" s="28" t="str">
        <f t="shared" si="64"/>
        <v/>
      </c>
      <c r="BD94" s="28" t="str">
        <f t="shared" si="65"/>
        <v/>
      </c>
      <c r="BE94" s="31" t="str">
        <f>IF($AP94="","",INDEX('2.職務給賃金表'!$B$6:$AI$57,MATCH($BD94,'2.職務給賃金表'!$B$6:$B$57,0),MATCH($BC94,'2.職務給賃金表'!$B$6:$AI$6,0)))</f>
        <v/>
      </c>
      <c r="BF94" s="32" t="str">
        <f t="shared" si="47"/>
        <v/>
      </c>
      <c r="BG94" s="474"/>
      <c r="BH94" s="474"/>
      <c r="BI94" s="474"/>
      <c r="BJ94" s="474"/>
      <c r="BK94" s="474"/>
      <c r="BL94" s="474"/>
      <c r="BM94" s="62" t="str">
        <f t="shared" si="66"/>
        <v/>
      </c>
      <c r="BN94" s="59" t="str">
        <f t="shared" si="48"/>
        <v/>
      </c>
      <c r="BO94" s="273" t="str">
        <f t="shared" si="49"/>
        <v/>
      </c>
    </row>
    <row r="95" spans="1:67" x14ac:dyDescent="0.15">
      <c r="A95" s="65" t="str">
        <f>IF(C95="","",COUNTA($C$10:C95))</f>
        <v/>
      </c>
      <c r="B95" s="470"/>
      <c r="C95" s="470"/>
      <c r="D95" s="471"/>
      <c r="E95" s="471" t="s">
        <v>71</v>
      </c>
      <c r="F95" s="470"/>
      <c r="G95" s="470"/>
      <c r="H95" s="472"/>
      <c r="I95" s="472"/>
      <c r="J95" s="56" t="str">
        <f t="shared" si="67"/>
        <v/>
      </c>
      <c r="K95" s="56" t="str">
        <f t="shared" si="68"/>
        <v/>
      </c>
      <c r="L95" s="56" t="str">
        <f t="shared" si="69"/>
        <v/>
      </c>
      <c r="M95" s="56" t="str">
        <f t="shared" si="70"/>
        <v/>
      </c>
      <c r="N95" s="473" t="s">
        <v>71</v>
      </c>
      <c r="O95" s="473"/>
      <c r="P95" s="59" t="str">
        <f t="shared" si="41"/>
        <v/>
      </c>
      <c r="Q95" s="474"/>
      <c r="R95" s="474"/>
      <c r="S95" s="474"/>
      <c r="T95" s="474"/>
      <c r="U95" s="474"/>
      <c r="V95" s="474"/>
      <c r="W95" s="62" t="str">
        <f t="shared" si="42"/>
        <v/>
      </c>
      <c r="X95" s="272" t="str">
        <f t="shared" si="43"/>
        <v/>
      </c>
      <c r="Y95" s="267" t="str">
        <f t="shared" si="50"/>
        <v/>
      </c>
      <c r="Z95" s="117" t="str">
        <f t="shared" si="51"/>
        <v/>
      </c>
      <c r="AA95" s="117" t="str">
        <f t="shared" si="52"/>
        <v/>
      </c>
      <c r="AB95" s="117" t="str">
        <f t="shared" si="53"/>
        <v/>
      </c>
      <c r="AC95" s="121" t="str">
        <f t="shared" si="54"/>
        <v/>
      </c>
      <c r="AD95" s="119" t="str">
        <f t="shared" si="55"/>
        <v/>
      </c>
      <c r="AE95" s="475"/>
      <c r="AF95" s="119" t="str">
        <f t="shared" si="56"/>
        <v/>
      </c>
      <c r="AG95" s="119" t="str">
        <f t="shared" si="57"/>
        <v/>
      </c>
      <c r="AH95" s="119" t="str">
        <f>IF($AC95="","",HLOOKUP($AC95,'3.参照データ'!$B$5:$AI$14,8,FALSE)+1)</f>
        <v/>
      </c>
      <c r="AI95" s="119" t="str">
        <f>IF($AC95="","",HLOOKUP($AC95,'3.参照データ'!$B$5:$AI$14,10,FALSE)+AH95)</f>
        <v/>
      </c>
      <c r="AJ95" s="171" t="str">
        <f>IF($AC95="","",INDEX('2.職務給賃金表'!$B$6:$AI$57,MATCH($AG95,'2.職務給賃金表'!$B$6:$B$57,0),MATCH($AC95,'2.職務給賃金表'!$B$6:$AI$6,0)))</f>
        <v/>
      </c>
      <c r="AK95" s="265" t="str">
        <f t="shared" si="58"/>
        <v/>
      </c>
      <c r="AL95" s="222" t="str">
        <f t="shared" si="59"/>
        <v/>
      </c>
      <c r="AM95" s="28" t="str">
        <f t="shared" si="60"/>
        <v/>
      </c>
      <c r="AN95" s="479"/>
      <c r="AO95" s="479"/>
      <c r="AP95" s="71" t="str">
        <f t="shared" si="44"/>
        <v/>
      </c>
      <c r="AQ95" s="71" t="str">
        <f>IF($AL95="","",IF($AM95=$AP95,"",IF(HLOOKUP($AP95,'3.参照データ'!$B$17:$AI$21,4,FALSE)="",HLOOKUP($AP95,'3.参照データ'!$B$17:$AI$21,5,FALSE),HLOOKUP($AP95,'3.参照データ'!$B$17:$AI$21,4,FALSE))))</f>
        <v/>
      </c>
      <c r="AR95" s="71" t="str">
        <f t="shared" si="61"/>
        <v/>
      </c>
      <c r="AS95" s="30" t="str">
        <f>IF($AP95="","",($AR95-HLOOKUP($AP95,'3.参照データ'!$B$5:$AI$14,6,FALSE)))</f>
        <v/>
      </c>
      <c r="AT95" s="28" t="str">
        <f>IF($AP95="","",IF($AN95="",$AG95,IF(ROUNDUP($AS95/HLOOKUP($AP95,'3.参照データ'!$B$5:$AI$14,7,FALSE),0)&lt;=0,1,ROUNDUP($AS95/HLOOKUP($AP95,'3.参照データ'!$B$5:$AI$14,7,FALSE),0)+1)))</f>
        <v/>
      </c>
      <c r="AU95" s="28" t="str">
        <f t="shared" si="45"/>
        <v/>
      </c>
      <c r="AV95" s="105" t="str">
        <f>IF($AP95="","",($AU95-1)*HLOOKUP($AP95,'3.参照データ'!$B$5:$AI$14,7,FALSE))</f>
        <v/>
      </c>
      <c r="AW95" s="30" t="str">
        <f t="shared" si="46"/>
        <v/>
      </c>
      <c r="AX95" s="28" t="str">
        <f>IF($AP95="","",IF($AW95&lt;=0,0,ROUNDUP($AW95/HLOOKUP($AP95,'3.参照データ'!$B$5:$AI$14,9,FALSE),0)))</f>
        <v/>
      </c>
      <c r="AY95" s="28" t="str">
        <f t="shared" si="62"/>
        <v/>
      </c>
      <c r="AZ95" s="28" t="str">
        <f t="shared" si="63"/>
        <v/>
      </c>
      <c r="BA95" s="28" t="str">
        <f>IF($AP95="","",HLOOKUP($AP95,'3.参照データ'!$B$5:$AI$14,8,FALSE)+1)</f>
        <v/>
      </c>
      <c r="BB95" s="28" t="str">
        <f>IF($AP95="","",HLOOKUP($AP95,'3.参照データ'!$B$5:$AI$14,10,FALSE)+BA95)</f>
        <v/>
      </c>
      <c r="BC95" s="28" t="str">
        <f t="shared" si="64"/>
        <v/>
      </c>
      <c r="BD95" s="28" t="str">
        <f t="shared" si="65"/>
        <v/>
      </c>
      <c r="BE95" s="31" t="str">
        <f>IF($AP95="","",INDEX('2.職務給賃金表'!$B$6:$AI$57,MATCH($BD95,'2.職務給賃金表'!$B$6:$B$57,0),MATCH($BC95,'2.職務給賃金表'!$B$6:$AI$6,0)))</f>
        <v/>
      </c>
      <c r="BF95" s="32" t="str">
        <f t="shared" si="47"/>
        <v/>
      </c>
      <c r="BG95" s="474"/>
      <c r="BH95" s="474"/>
      <c r="BI95" s="474"/>
      <c r="BJ95" s="474"/>
      <c r="BK95" s="474"/>
      <c r="BL95" s="474"/>
      <c r="BM95" s="62" t="str">
        <f t="shared" si="66"/>
        <v/>
      </c>
      <c r="BN95" s="59" t="str">
        <f t="shared" si="48"/>
        <v/>
      </c>
      <c r="BO95" s="273" t="str">
        <f t="shared" si="49"/>
        <v/>
      </c>
    </row>
    <row r="96" spans="1:67" x14ac:dyDescent="0.15">
      <c r="A96" s="65" t="str">
        <f>IF(C96="","",COUNTA($C$10:C96))</f>
        <v/>
      </c>
      <c r="B96" s="470"/>
      <c r="C96" s="470"/>
      <c r="D96" s="471"/>
      <c r="E96" s="471" t="s">
        <v>71</v>
      </c>
      <c r="F96" s="470"/>
      <c r="G96" s="470"/>
      <c r="H96" s="472"/>
      <c r="I96" s="472"/>
      <c r="J96" s="56" t="str">
        <f t="shared" si="67"/>
        <v/>
      </c>
      <c r="K96" s="56" t="str">
        <f t="shared" si="68"/>
        <v/>
      </c>
      <c r="L96" s="56" t="str">
        <f t="shared" si="69"/>
        <v/>
      </c>
      <c r="M96" s="56" t="str">
        <f t="shared" si="70"/>
        <v/>
      </c>
      <c r="N96" s="473" t="s">
        <v>71</v>
      </c>
      <c r="O96" s="473"/>
      <c r="P96" s="59" t="str">
        <f t="shared" si="41"/>
        <v/>
      </c>
      <c r="Q96" s="474"/>
      <c r="R96" s="474"/>
      <c r="S96" s="474"/>
      <c r="T96" s="474"/>
      <c r="U96" s="474"/>
      <c r="V96" s="474"/>
      <c r="W96" s="62" t="str">
        <f t="shared" si="42"/>
        <v/>
      </c>
      <c r="X96" s="272" t="str">
        <f t="shared" si="43"/>
        <v/>
      </c>
      <c r="Y96" s="267" t="str">
        <f t="shared" si="50"/>
        <v/>
      </c>
      <c r="Z96" s="117" t="str">
        <f t="shared" si="51"/>
        <v/>
      </c>
      <c r="AA96" s="117" t="str">
        <f t="shared" si="52"/>
        <v/>
      </c>
      <c r="AB96" s="117" t="str">
        <f t="shared" si="53"/>
        <v/>
      </c>
      <c r="AC96" s="121" t="str">
        <f t="shared" si="54"/>
        <v/>
      </c>
      <c r="AD96" s="119" t="str">
        <f t="shared" si="55"/>
        <v/>
      </c>
      <c r="AE96" s="475"/>
      <c r="AF96" s="119" t="str">
        <f t="shared" si="56"/>
        <v/>
      </c>
      <c r="AG96" s="119" t="str">
        <f t="shared" si="57"/>
        <v/>
      </c>
      <c r="AH96" s="119" t="str">
        <f>IF($AC96="","",HLOOKUP($AC96,'3.参照データ'!$B$5:$AI$14,8,FALSE)+1)</f>
        <v/>
      </c>
      <c r="AI96" s="119" t="str">
        <f>IF($AC96="","",HLOOKUP($AC96,'3.参照データ'!$B$5:$AI$14,10,FALSE)+AH96)</f>
        <v/>
      </c>
      <c r="AJ96" s="171" t="str">
        <f>IF($AC96="","",INDEX('2.職務給賃金表'!$B$6:$AI$57,MATCH($AG96,'2.職務給賃金表'!$B$6:$B$57,0),MATCH($AC96,'2.職務給賃金表'!$B$6:$AI$6,0)))</f>
        <v/>
      </c>
      <c r="AK96" s="265" t="str">
        <f t="shared" si="58"/>
        <v/>
      </c>
      <c r="AL96" s="222" t="str">
        <f t="shared" si="59"/>
        <v/>
      </c>
      <c r="AM96" s="28" t="str">
        <f t="shared" si="60"/>
        <v/>
      </c>
      <c r="AN96" s="479"/>
      <c r="AO96" s="479"/>
      <c r="AP96" s="71" t="str">
        <f t="shared" si="44"/>
        <v/>
      </c>
      <c r="AQ96" s="71" t="str">
        <f>IF($AL96="","",IF($AM96=$AP96,"",IF(HLOOKUP($AP96,'3.参照データ'!$B$17:$AI$21,4,FALSE)="",HLOOKUP($AP96,'3.参照データ'!$B$17:$AI$21,5,FALSE),HLOOKUP($AP96,'3.参照データ'!$B$17:$AI$21,4,FALSE))))</f>
        <v/>
      </c>
      <c r="AR96" s="71" t="str">
        <f t="shared" si="61"/>
        <v/>
      </c>
      <c r="AS96" s="30" t="str">
        <f>IF($AP96="","",($AR96-HLOOKUP($AP96,'3.参照データ'!$B$5:$AI$14,6,FALSE)))</f>
        <v/>
      </c>
      <c r="AT96" s="28" t="str">
        <f>IF($AP96="","",IF($AN96="",$AG96,IF(ROUNDUP($AS96/HLOOKUP($AP96,'3.参照データ'!$B$5:$AI$14,7,FALSE),0)&lt;=0,1,ROUNDUP($AS96/HLOOKUP($AP96,'3.参照データ'!$B$5:$AI$14,7,FALSE),0)+1)))</f>
        <v/>
      </c>
      <c r="AU96" s="28" t="str">
        <f t="shared" si="45"/>
        <v/>
      </c>
      <c r="AV96" s="105" t="str">
        <f>IF($AP96="","",($AU96-1)*HLOOKUP($AP96,'3.参照データ'!$B$5:$AI$14,7,FALSE))</f>
        <v/>
      </c>
      <c r="AW96" s="30" t="str">
        <f t="shared" si="46"/>
        <v/>
      </c>
      <c r="AX96" s="28" t="str">
        <f>IF($AP96="","",IF($AW96&lt;=0,0,ROUNDUP($AW96/HLOOKUP($AP96,'3.参照データ'!$B$5:$AI$14,9,FALSE),0)))</f>
        <v/>
      </c>
      <c r="AY96" s="28" t="str">
        <f t="shared" si="62"/>
        <v/>
      </c>
      <c r="AZ96" s="28" t="str">
        <f t="shared" si="63"/>
        <v/>
      </c>
      <c r="BA96" s="28" t="str">
        <f>IF($AP96="","",HLOOKUP($AP96,'3.参照データ'!$B$5:$AI$14,8,FALSE)+1)</f>
        <v/>
      </c>
      <c r="BB96" s="28" t="str">
        <f>IF($AP96="","",HLOOKUP($AP96,'3.参照データ'!$B$5:$AI$14,10,FALSE)+BA96)</f>
        <v/>
      </c>
      <c r="BC96" s="28" t="str">
        <f t="shared" si="64"/>
        <v/>
      </c>
      <c r="BD96" s="28" t="str">
        <f t="shared" si="65"/>
        <v/>
      </c>
      <c r="BE96" s="31" t="str">
        <f>IF($AP96="","",INDEX('2.職務給賃金表'!$B$6:$AI$57,MATCH($BD96,'2.職務給賃金表'!$B$6:$B$57,0),MATCH($BC96,'2.職務給賃金表'!$B$6:$AI$6,0)))</f>
        <v/>
      </c>
      <c r="BF96" s="32" t="str">
        <f t="shared" si="47"/>
        <v/>
      </c>
      <c r="BG96" s="474"/>
      <c r="BH96" s="474"/>
      <c r="BI96" s="474"/>
      <c r="BJ96" s="474"/>
      <c r="BK96" s="474"/>
      <c r="BL96" s="474"/>
      <c r="BM96" s="62" t="str">
        <f t="shared" si="66"/>
        <v/>
      </c>
      <c r="BN96" s="59" t="str">
        <f t="shared" si="48"/>
        <v/>
      </c>
      <c r="BO96" s="273" t="str">
        <f t="shared" si="49"/>
        <v/>
      </c>
    </row>
    <row r="97" spans="1:67" x14ac:dyDescent="0.15">
      <c r="A97" s="65" t="str">
        <f>IF(C97="","",COUNTA($C$10:C97))</f>
        <v/>
      </c>
      <c r="B97" s="470"/>
      <c r="C97" s="470"/>
      <c r="D97" s="471"/>
      <c r="E97" s="471" t="s">
        <v>71</v>
      </c>
      <c r="F97" s="470"/>
      <c r="G97" s="470"/>
      <c r="H97" s="472"/>
      <c r="I97" s="472"/>
      <c r="J97" s="56" t="str">
        <f t="shared" si="67"/>
        <v/>
      </c>
      <c r="K97" s="56" t="str">
        <f t="shared" si="68"/>
        <v/>
      </c>
      <c r="L97" s="56" t="str">
        <f t="shared" si="69"/>
        <v/>
      </c>
      <c r="M97" s="56" t="str">
        <f t="shared" si="70"/>
        <v/>
      </c>
      <c r="N97" s="473" t="s">
        <v>71</v>
      </c>
      <c r="O97" s="473"/>
      <c r="P97" s="59" t="str">
        <f t="shared" si="41"/>
        <v/>
      </c>
      <c r="Q97" s="474"/>
      <c r="R97" s="474"/>
      <c r="S97" s="474"/>
      <c r="T97" s="474"/>
      <c r="U97" s="474"/>
      <c r="V97" s="474"/>
      <c r="W97" s="62" t="str">
        <f t="shared" si="42"/>
        <v/>
      </c>
      <c r="X97" s="272" t="str">
        <f t="shared" si="43"/>
        <v/>
      </c>
      <c r="Y97" s="267" t="str">
        <f t="shared" si="50"/>
        <v/>
      </c>
      <c r="Z97" s="117" t="str">
        <f t="shared" si="51"/>
        <v/>
      </c>
      <c r="AA97" s="117" t="str">
        <f t="shared" si="52"/>
        <v/>
      </c>
      <c r="AB97" s="117" t="str">
        <f t="shared" si="53"/>
        <v/>
      </c>
      <c r="AC97" s="121" t="str">
        <f t="shared" si="54"/>
        <v/>
      </c>
      <c r="AD97" s="119" t="str">
        <f t="shared" si="55"/>
        <v/>
      </c>
      <c r="AE97" s="475"/>
      <c r="AF97" s="119" t="str">
        <f t="shared" si="56"/>
        <v/>
      </c>
      <c r="AG97" s="119" t="str">
        <f t="shared" si="57"/>
        <v/>
      </c>
      <c r="AH97" s="119" t="str">
        <f>IF($AC97="","",HLOOKUP($AC97,'3.参照データ'!$B$5:$AI$14,8,FALSE)+1)</f>
        <v/>
      </c>
      <c r="AI97" s="119" t="str">
        <f>IF($AC97="","",HLOOKUP($AC97,'3.参照データ'!$B$5:$AI$14,10,FALSE)+AH97)</f>
        <v/>
      </c>
      <c r="AJ97" s="171" t="str">
        <f>IF($AC97="","",INDEX('2.職務給賃金表'!$B$6:$AI$57,MATCH($AG97,'2.職務給賃金表'!$B$6:$B$57,0),MATCH($AC97,'2.職務給賃金表'!$B$6:$AI$6,0)))</f>
        <v/>
      </c>
      <c r="AK97" s="265" t="str">
        <f t="shared" si="58"/>
        <v/>
      </c>
      <c r="AL97" s="222" t="str">
        <f t="shared" si="59"/>
        <v/>
      </c>
      <c r="AM97" s="28" t="str">
        <f t="shared" si="60"/>
        <v/>
      </c>
      <c r="AN97" s="479"/>
      <c r="AO97" s="479"/>
      <c r="AP97" s="71" t="str">
        <f t="shared" si="44"/>
        <v/>
      </c>
      <c r="AQ97" s="71" t="str">
        <f>IF($AL97="","",IF($AM97=$AP97,"",IF(HLOOKUP($AP97,'3.参照データ'!$B$17:$AI$21,4,FALSE)="",HLOOKUP($AP97,'3.参照データ'!$B$17:$AI$21,5,FALSE),HLOOKUP($AP97,'3.参照データ'!$B$17:$AI$21,4,FALSE))))</f>
        <v/>
      </c>
      <c r="AR97" s="71" t="str">
        <f t="shared" si="61"/>
        <v/>
      </c>
      <c r="AS97" s="30" t="str">
        <f>IF($AP97="","",($AR97-HLOOKUP($AP97,'3.参照データ'!$B$5:$AI$14,6,FALSE)))</f>
        <v/>
      </c>
      <c r="AT97" s="28" t="str">
        <f>IF($AP97="","",IF($AN97="",$AG97,IF(ROUNDUP($AS97/HLOOKUP($AP97,'3.参照データ'!$B$5:$AI$14,7,FALSE),0)&lt;=0,1,ROUNDUP($AS97/HLOOKUP($AP97,'3.参照データ'!$B$5:$AI$14,7,FALSE),0)+1)))</f>
        <v/>
      </c>
      <c r="AU97" s="28" t="str">
        <f t="shared" si="45"/>
        <v/>
      </c>
      <c r="AV97" s="105" t="str">
        <f>IF($AP97="","",($AU97-1)*HLOOKUP($AP97,'3.参照データ'!$B$5:$AI$14,7,FALSE))</f>
        <v/>
      </c>
      <c r="AW97" s="30" t="str">
        <f t="shared" si="46"/>
        <v/>
      </c>
      <c r="AX97" s="28" t="str">
        <f>IF($AP97="","",IF($AW97&lt;=0,0,ROUNDUP($AW97/HLOOKUP($AP97,'3.参照データ'!$B$5:$AI$14,9,FALSE),0)))</f>
        <v/>
      </c>
      <c r="AY97" s="28" t="str">
        <f t="shared" si="62"/>
        <v/>
      </c>
      <c r="AZ97" s="28" t="str">
        <f t="shared" si="63"/>
        <v/>
      </c>
      <c r="BA97" s="28" t="str">
        <f>IF($AP97="","",HLOOKUP($AP97,'3.参照データ'!$B$5:$AI$14,8,FALSE)+1)</f>
        <v/>
      </c>
      <c r="BB97" s="28" t="str">
        <f>IF($AP97="","",HLOOKUP($AP97,'3.参照データ'!$B$5:$AI$14,10,FALSE)+BA97)</f>
        <v/>
      </c>
      <c r="BC97" s="28" t="str">
        <f t="shared" si="64"/>
        <v/>
      </c>
      <c r="BD97" s="28" t="str">
        <f t="shared" si="65"/>
        <v/>
      </c>
      <c r="BE97" s="31" t="str">
        <f>IF($AP97="","",INDEX('2.職務給賃金表'!$B$6:$AI$57,MATCH($BD97,'2.職務給賃金表'!$B$6:$B$57,0),MATCH($BC97,'2.職務給賃金表'!$B$6:$AI$6,0)))</f>
        <v/>
      </c>
      <c r="BF97" s="32" t="str">
        <f t="shared" si="47"/>
        <v/>
      </c>
      <c r="BG97" s="474"/>
      <c r="BH97" s="474"/>
      <c r="BI97" s="474"/>
      <c r="BJ97" s="474"/>
      <c r="BK97" s="474"/>
      <c r="BL97" s="474"/>
      <c r="BM97" s="62" t="str">
        <f t="shared" si="66"/>
        <v/>
      </c>
      <c r="BN97" s="59" t="str">
        <f t="shared" si="48"/>
        <v/>
      </c>
      <c r="BO97" s="273" t="str">
        <f t="shared" si="49"/>
        <v/>
      </c>
    </row>
    <row r="98" spans="1:67" x14ac:dyDescent="0.15">
      <c r="A98" s="65" t="str">
        <f>IF(C98="","",COUNTA($C$10:C98))</f>
        <v/>
      </c>
      <c r="B98" s="470"/>
      <c r="C98" s="470"/>
      <c r="D98" s="471"/>
      <c r="E98" s="471" t="s">
        <v>71</v>
      </c>
      <c r="F98" s="470"/>
      <c r="G98" s="470"/>
      <c r="H98" s="472"/>
      <c r="I98" s="472"/>
      <c r="J98" s="56" t="str">
        <f t="shared" si="67"/>
        <v/>
      </c>
      <c r="K98" s="56" t="str">
        <f t="shared" si="68"/>
        <v/>
      </c>
      <c r="L98" s="56" t="str">
        <f t="shared" si="69"/>
        <v/>
      </c>
      <c r="M98" s="56" t="str">
        <f t="shared" si="70"/>
        <v/>
      </c>
      <c r="N98" s="473" t="s">
        <v>71</v>
      </c>
      <c r="O98" s="473"/>
      <c r="P98" s="59" t="str">
        <f t="shared" si="41"/>
        <v/>
      </c>
      <c r="Q98" s="474"/>
      <c r="R98" s="474"/>
      <c r="S98" s="474"/>
      <c r="T98" s="474"/>
      <c r="U98" s="474"/>
      <c r="V98" s="474"/>
      <c r="W98" s="62" t="str">
        <f t="shared" si="42"/>
        <v/>
      </c>
      <c r="X98" s="272" t="str">
        <f t="shared" si="43"/>
        <v/>
      </c>
      <c r="Y98" s="267" t="str">
        <f t="shared" si="50"/>
        <v/>
      </c>
      <c r="Z98" s="117" t="str">
        <f t="shared" si="51"/>
        <v/>
      </c>
      <c r="AA98" s="117" t="str">
        <f t="shared" si="52"/>
        <v/>
      </c>
      <c r="AB98" s="117" t="str">
        <f t="shared" si="53"/>
        <v/>
      </c>
      <c r="AC98" s="121" t="str">
        <f t="shared" si="54"/>
        <v/>
      </c>
      <c r="AD98" s="119" t="str">
        <f t="shared" si="55"/>
        <v/>
      </c>
      <c r="AE98" s="475"/>
      <c r="AF98" s="119" t="str">
        <f t="shared" si="56"/>
        <v/>
      </c>
      <c r="AG98" s="119" t="str">
        <f t="shared" si="57"/>
        <v/>
      </c>
      <c r="AH98" s="119" t="str">
        <f>IF($AC98="","",HLOOKUP($AC98,'3.参照データ'!$B$5:$AI$14,8,FALSE)+1)</f>
        <v/>
      </c>
      <c r="AI98" s="119" t="str">
        <f>IF($AC98="","",HLOOKUP($AC98,'3.参照データ'!$B$5:$AI$14,10,FALSE)+AH98)</f>
        <v/>
      </c>
      <c r="AJ98" s="171" t="str">
        <f>IF($AC98="","",INDEX('2.職務給賃金表'!$B$6:$AI$57,MATCH($AG98,'2.職務給賃金表'!$B$6:$B$57,0),MATCH($AC98,'2.職務給賃金表'!$B$6:$AI$6,0)))</f>
        <v/>
      </c>
      <c r="AK98" s="265" t="str">
        <f t="shared" si="58"/>
        <v/>
      </c>
      <c r="AL98" s="222" t="str">
        <f t="shared" si="59"/>
        <v/>
      </c>
      <c r="AM98" s="28" t="str">
        <f t="shared" si="60"/>
        <v/>
      </c>
      <c r="AN98" s="479"/>
      <c r="AO98" s="479"/>
      <c r="AP98" s="71" t="str">
        <f t="shared" si="44"/>
        <v/>
      </c>
      <c r="AQ98" s="71" t="str">
        <f>IF($AL98="","",IF($AM98=$AP98,"",IF(HLOOKUP($AP98,'3.参照データ'!$B$17:$AI$21,4,FALSE)="",HLOOKUP($AP98,'3.参照データ'!$B$17:$AI$21,5,FALSE),HLOOKUP($AP98,'3.参照データ'!$B$17:$AI$21,4,FALSE))))</f>
        <v/>
      </c>
      <c r="AR98" s="71" t="str">
        <f t="shared" si="61"/>
        <v/>
      </c>
      <c r="AS98" s="30" t="str">
        <f>IF($AP98="","",($AR98-HLOOKUP($AP98,'3.参照データ'!$B$5:$AI$14,6,FALSE)))</f>
        <v/>
      </c>
      <c r="AT98" s="28" t="str">
        <f>IF($AP98="","",IF($AN98="",$AG98,IF(ROUNDUP($AS98/HLOOKUP($AP98,'3.参照データ'!$B$5:$AI$14,7,FALSE),0)&lt;=0,1,ROUNDUP($AS98/HLOOKUP($AP98,'3.参照データ'!$B$5:$AI$14,7,FALSE),0)+1)))</f>
        <v/>
      </c>
      <c r="AU98" s="28" t="str">
        <f t="shared" si="45"/>
        <v/>
      </c>
      <c r="AV98" s="105" t="str">
        <f>IF($AP98="","",($AU98-1)*HLOOKUP($AP98,'3.参照データ'!$B$5:$AI$14,7,FALSE))</f>
        <v/>
      </c>
      <c r="AW98" s="30" t="str">
        <f t="shared" si="46"/>
        <v/>
      </c>
      <c r="AX98" s="28" t="str">
        <f>IF($AP98="","",IF($AW98&lt;=0,0,ROUNDUP($AW98/HLOOKUP($AP98,'3.参照データ'!$B$5:$AI$14,9,FALSE),0)))</f>
        <v/>
      </c>
      <c r="AY98" s="28" t="str">
        <f t="shared" si="62"/>
        <v/>
      </c>
      <c r="AZ98" s="28" t="str">
        <f t="shared" si="63"/>
        <v/>
      </c>
      <c r="BA98" s="28" t="str">
        <f>IF($AP98="","",HLOOKUP($AP98,'3.参照データ'!$B$5:$AI$14,8,FALSE)+1)</f>
        <v/>
      </c>
      <c r="BB98" s="28" t="str">
        <f>IF($AP98="","",HLOOKUP($AP98,'3.参照データ'!$B$5:$AI$14,10,FALSE)+BA98)</f>
        <v/>
      </c>
      <c r="BC98" s="28" t="str">
        <f t="shared" si="64"/>
        <v/>
      </c>
      <c r="BD98" s="28" t="str">
        <f t="shared" si="65"/>
        <v/>
      </c>
      <c r="BE98" s="31" t="str">
        <f>IF($AP98="","",INDEX('2.職務給賃金表'!$B$6:$AI$57,MATCH($BD98,'2.職務給賃金表'!$B$6:$B$57,0),MATCH($BC98,'2.職務給賃金表'!$B$6:$AI$6,0)))</f>
        <v/>
      </c>
      <c r="BF98" s="32" t="str">
        <f t="shared" si="47"/>
        <v/>
      </c>
      <c r="BG98" s="474"/>
      <c r="BH98" s="474"/>
      <c r="BI98" s="474"/>
      <c r="BJ98" s="474"/>
      <c r="BK98" s="474"/>
      <c r="BL98" s="474"/>
      <c r="BM98" s="62" t="str">
        <f t="shared" si="66"/>
        <v/>
      </c>
      <c r="BN98" s="59" t="str">
        <f t="shared" si="48"/>
        <v/>
      </c>
      <c r="BO98" s="273" t="str">
        <f t="shared" si="49"/>
        <v/>
      </c>
    </row>
    <row r="99" spans="1:67" x14ac:dyDescent="0.15">
      <c r="A99" s="65" t="str">
        <f>IF(C99="","",COUNTA($C$10:C99))</f>
        <v/>
      </c>
      <c r="B99" s="470"/>
      <c r="C99" s="470"/>
      <c r="D99" s="471"/>
      <c r="E99" s="471" t="s">
        <v>71</v>
      </c>
      <c r="F99" s="470"/>
      <c r="G99" s="470"/>
      <c r="H99" s="472"/>
      <c r="I99" s="472"/>
      <c r="J99" s="56" t="str">
        <f t="shared" si="67"/>
        <v/>
      </c>
      <c r="K99" s="56" t="str">
        <f t="shared" si="68"/>
        <v/>
      </c>
      <c r="L99" s="56" t="str">
        <f t="shared" si="69"/>
        <v/>
      </c>
      <c r="M99" s="56" t="str">
        <f t="shared" si="70"/>
        <v/>
      </c>
      <c r="N99" s="473"/>
      <c r="O99" s="473"/>
      <c r="P99" s="59" t="str">
        <f t="shared" si="41"/>
        <v/>
      </c>
      <c r="Q99" s="474"/>
      <c r="R99" s="474"/>
      <c r="S99" s="474"/>
      <c r="T99" s="474"/>
      <c r="U99" s="474"/>
      <c r="V99" s="474"/>
      <c r="W99" s="62" t="str">
        <f t="shared" si="42"/>
        <v/>
      </c>
      <c r="X99" s="272" t="str">
        <f t="shared" si="43"/>
        <v/>
      </c>
      <c r="Y99" s="267" t="str">
        <f t="shared" si="50"/>
        <v/>
      </c>
      <c r="Z99" s="117" t="str">
        <f t="shared" si="51"/>
        <v/>
      </c>
      <c r="AA99" s="117" t="str">
        <f t="shared" si="52"/>
        <v/>
      </c>
      <c r="AB99" s="117" t="str">
        <f t="shared" si="53"/>
        <v/>
      </c>
      <c r="AC99" s="121" t="str">
        <f t="shared" si="54"/>
        <v/>
      </c>
      <c r="AD99" s="119" t="str">
        <f t="shared" si="55"/>
        <v/>
      </c>
      <c r="AE99" s="475"/>
      <c r="AF99" s="119" t="str">
        <f t="shared" si="56"/>
        <v/>
      </c>
      <c r="AG99" s="119" t="str">
        <f t="shared" si="57"/>
        <v/>
      </c>
      <c r="AH99" s="119" t="str">
        <f>IF($AC99="","",HLOOKUP($AC99,'3.参照データ'!$B$5:$AI$14,8,FALSE)+1)</f>
        <v/>
      </c>
      <c r="AI99" s="119" t="str">
        <f>IF($AC99="","",HLOOKUP($AC99,'3.参照データ'!$B$5:$AI$14,10,FALSE)+AH99)</f>
        <v/>
      </c>
      <c r="AJ99" s="171" t="str">
        <f>IF($AC99="","",INDEX('2.職務給賃金表'!$B$6:$AI$57,MATCH($AG99,'2.職務給賃金表'!$B$6:$B$57,0),MATCH($AC99,'2.職務給賃金表'!$B$6:$AI$6,0)))</f>
        <v/>
      </c>
      <c r="AK99" s="265" t="str">
        <f t="shared" si="58"/>
        <v/>
      </c>
      <c r="AL99" s="222" t="str">
        <f t="shared" si="59"/>
        <v/>
      </c>
      <c r="AM99" s="28" t="str">
        <f t="shared" si="60"/>
        <v/>
      </c>
      <c r="AN99" s="479"/>
      <c r="AO99" s="479"/>
      <c r="AP99" s="71" t="str">
        <f t="shared" si="44"/>
        <v/>
      </c>
      <c r="AQ99" s="71" t="str">
        <f>IF($AL99="","",IF($AM99=$AP99,"",IF(HLOOKUP($AP99,'3.参照データ'!$B$17:$AI$21,4,FALSE)="",HLOOKUP($AP99,'3.参照データ'!$B$17:$AI$21,5,FALSE),HLOOKUP($AP99,'3.参照データ'!$B$17:$AI$21,4,FALSE))))</f>
        <v/>
      </c>
      <c r="AR99" s="71" t="str">
        <f t="shared" si="61"/>
        <v/>
      </c>
      <c r="AS99" s="30" t="str">
        <f>IF($AP99="","",($AR99-HLOOKUP($AP99,'3.参照データ'!$B$5:$AI$14,6,FALSE)))</f>
        <v/>
      </c>
      <c r="AT99" s="28" t="str">
        <f>IF($AP99="","",IF($AN99="",$AG99,IF(ROUNDUP($AS99/HLOOKUP($AP99,'3.参照データ'!$B$5:$AI$14,7,FALSE),0)&lt;=0,1,ROUNDUP($AS99/HLOOKUP($AP99,'3.参照データ'!$B$5:$AI$14,7,FALSE),0)+1)))</f>
        <v/>
      </c>
      <c r="AU99" s="28" t="str">
        <f t="shared" si="45"/>
        <v/>
      </c>
      <c r="AV99" s="105" t="str">
        <f>IF($AP99="","",($AU99-1)*HLOOKUP($AP99,'3.参照データ'!$B$5:$AI$14,7,FALSE))</f>
        <v/>
      </c>
      <c r="AW99" s="30" t="str">
        <f t="shared" si="46"/>
        <v/>
      </c>
      <c r="AX99" s="28" t="str">
        <f>IF($AP99="","",IF($AW99&lt;=0,0,ROUNDUP($AW99/HLOOKUP($AP99,'3.参照データ'!$B$5:$AI$14,9,FALSE),0)))</f>
        <v/>
      </c>
      <c r="AY99" s="28" t="str">
        <f t="shared" si="62"/>
        <v/>
      </c>
      <c r="AZ99" s="28" t="str">
        <f t="shared" si="63"/>
        <v/>
      </c>
      <c r="BA99" s="28" t="str">
        <f>IF($AP99="","",HLOOKUP($AP99,'3.参照データ'!$B$5:$AI$14,8,FALSE)+1)</f>
        <v/>
      </c>
      <c r="BB99" s="28" t="str">
        <f>IF($AP99="","",HLOOKUP($AP99,'3.参照データ'!$B$5:$AI$14,10,FALSE)+BA99)</f>
        <v/>
      </c>
      <c r="BC99" s="28" t="str">
        <f t="shared" si="64"/>
        <v/>
      </c>
      <c r="BD99" s="28" t="str">
        <f t="shared" si="65"/>
        <v/>
      </c>
      <c r="BE99" s="31" t="str">
        <f>IF($AP99="","",INDEX('2.職務給賃金表'!$B$6:$AI$57,MATCH($BD99,'2.職務給賃金表'!$B$6:$B$57,0),MATCH($BC99,'2.職務給賃金表'!$B$6:$AI$6,0)))</f>
        <v/>
      </c>
      <c r="BF99" s="32" t="str">
        <f t="shared" si="47"/>
        <v/>
      </c>
      <c r="BG99" s="474"/>
      <c r="BH99" s="474"/>
      <c r="BI99" s="474"/>
      <c r="BJ99" s="474"/>
      <c r="BK99" s="474"/>
      <c r="BL99" s="474"/>
      <c r="BM99" s="62" t="str">
        <f t="shared" si="66"/>
        <v/>
      </c>
      <c r="BN99" s="59" t="str">
        <f t="shared" si="48"/>
        <v/>
      </c>
      <c r="BO99" s="273" t="str">
        <f t="shared" si="49"/>
        <v/>
      </c>
    </row>
    <row r="100" spans="1:67" x14ac:dyDescent="0.15">
      <c r="A100" s="65" t="str">
        <f>IF(C100="","",COUNTA($C$10:C100))</f>
        <v/>
      </c>
      <c r="B100" s="470"/>
      <c r="C100" s="470"/>
      <c r="D100" s="471"/>
      <c r="E100" s="471" t="s">
        <v>71</v>
      </c>
      <c r="F100" s="470"/>
      <c r="G100" s="470"/>
      <c r="H100" s="472"/>
      <c r="I100" s="472"/>
      <c r="J100" s="56" t="str">
        <f t="shared" si="67"/>
        <v/>
      </c>
      <c r="K100" s="56" t="str">
        <f t="shared" si="68"/>
        <v/>
      </c>
      <c r="L100" s="56" t="str">
        <f t="shared" si="69"/>
        <v/>
      </c>
      <c r="M100" s="56" t="str">
        <f t="shared" si="70"/>
        <v/>
      </c>
      <c r="N100" s="473"/>
      <c r="O100" s="473"/>
      <c r="P100" s="59" t="str">
        <f t="shared" si="41"/>
        <v/>
      </c>
      <c r="Q100" s="474"/>
      <c r="R100" s="474"/>
      <c r="S100" s="474"/>
      <c r="T100" s="474"/>
      <c r="U100" s="474"/>
      <c r="V100" s="474"/>
      <c r="W100" s="62" t="str">
        <f t="shared" si="42"/>
        <v/>
      </c>
      <c r="X100" s="272" t="str">
        <f t="shared" si="43"/>
        <v/>
      </c>
      <c r="Y100" s="267" t="str">
        <f t="shared" si="50"/>
        <v/>
      </c>
      <c r="Z100" s="117" t="str">
        <f t="shared" si="51"/>
        <v/>
      </c>
      <c r="AA100" s="117" t="str">
        <f t="shared" si="52"/>
        <v/>
      </c>
      <c r="AB100" s="117" t="str">
        <f t="shared" si="53"/>
        <v/>
      </c>
      <c r="AC100" s="121" t="str">
        <f t="shared" si="54"/>
        <v/>
      </c>
      <c r="AD100" s="119" t="str">
        <f t="shared" si="55"/>
        <v/>
      </c>
      <c r="AE100" s="475"/>
      <c r="AF100" s="119" t="str">
        <f t="shared" si="56"/>
        <v/>
      </c>
      <c r="AG100" s="119" t="str">
        <f t="shared" si="57"/>
        <v/>
      </c>
      <c r="AH100" s="119" t="str">
        <f>IF($AC100="","",HLOOKUP($AC100,'3.参照データ'!$B$5:$AI$14,8,FALSE)+1)</f>
        <v/>
      </c>
      <c r="AI100" s="119" t="str">
        <f>IF($AC100="","",HLOOKUP($AC100,'3.参照データ'!$B$5:$AI$14,10,FALSE)+AH100)</f>
        <v/>
      </c>
      <c r="AJ100" s="171" t="str">
        <f>IF($AC100="","",INDEX('2.職務給賃金表'!$B$6:$AI$57,MATCH($AG100,'2.職務給賃金表'!$B$6:$B$57,0),MATCH($AC100,'2.職務給賃金表'!$B$6:$AI$6,0)))</f>
        <v/>
      </c>
      <c r="AK100" s="265" t="str">
        <f t="shared" si="58"/>
        <v/>
      </c>
      <c r="AL100" s="222" t="str">
        <f t="shared" si="59"/>
        <v/>
      </c>
      <c r="AM100" s="28" t="str">
        <f t="shared" si="60"/>
        <v/>
      </c>
      <c r="AN100" s="479"/>
      <c r="AO100" s="479"/>
      <c r="AP100" s="71" t="str">
        <f t="shared" si="44"/>
        <v/>
      </c>
      <c r="AQ100" s="71" t="str">
        <f>IF($AL100="","",IF($AM100=$AP100,"",IF(HLOOKUP($AP100,'3.参照データ'!$B$17:$AI$21,4,FALSE)="",HLOOKUP($AP100,'3.参照データ'!$B$17:$AI$21,5,FALSE),HLOOKUP($AP100,'3.参照データ'!$B$17:$AI$21,4,FALSE))))</f>
        <v/>
      </c>
      <c r="AR100" s="71" t="str">
        <f t="shared" si="61"/>
        <v/>
      </c>
      <c r="AS100" s="30" t="str">
        <f>IF($AP100="","",($AR100-HLOOKUP($AP100,'3.参照データ'!$B$5:$AI$14,6,FALSE)))</f>
        <v/>
      </c>
      <c r="AT100" s="28" t="str">
        <f>IF($AP100="","",IF($AN100="",$AG100,IF(ROUNDUP($AS100/HLOOKUP($AP100,'3.参照データ'!$B$5:$AI$14,7,FALSE),0)&lt;=0,1,ROUNDUP($AS100/HLOOKUP($AP100,'3.参照データ'!$B$5:$AI$14,7,FALSE),0)+1)))</f>
        <v/>
      </c>
      <c r="AU100" s="28" t="str">
        <f t="shared" si="45"/>
        <v/>
      </c>
      <c r="AV100" s="105" t="str">
        <f>IF($AP100="","",($AU100-1)*HLOOKUP($AP100,'3.参照データ'!$B$5:$AI$14,7,FALSE))</f>
        <v/>
      </c>
      <c r="AW100" s="30" t="str">
        <f t="shared" si="46"/>
        <v/>
      </c>
      <c r="AX100" s="28" t="str">
        <f>IF($AP100="","",IF($AW100&lt;=0,0,ROUNDUP($AW100/HLOOKUP($AP100,'3.参照データ'!$B$5:$AI$14,9,FALSE),0)))</f>
        <v/>
      </c>
      <c r="AY100" s="28" t="str">
        <f t="shared" si="62"/>
        <v/>
      </c>
      <c r="AZ100" s="28" t="str">
        <f t="shared" si="63"/>
        <v/>
      </c>
      <c r="BA100" s="28" t="str">
        <f>IF($AP100="","",HLOOKUP($AP100,'3.参照データ'!$B$5:$AI$14,8,FALSE)+1)</f>
        <v/>
      </c>
      <c r="BB100" s="28" t="str">
        <f>IF($AP100="","",HLOOKUP($AP100,'3.参照データ'!$B$5:$AI$14,10,FALSE)+BA100)</f>
        <v/>
      </c>
      <c r="BC100" s="28" t="str">
        <f t="shared" si="64"/>
        <v/>
      </c>
      <c r="BD100" s="28" t="str">
        <f t="shared" si="65"/>
        <v/>
      </c>
      <c r="BE100" s="31" t="str">
        <f>IF($AP100="","",INDEX('2.職務給賃金表'!$B$6:$AI$57,MATCH($BD100,'2.職務給賃金表'!$B$6:$B$57,0),MATCH($BC100,'2.職務給賃金表'!$B$6:$AI$6,0)))</f>
        <v/>
      </c>
      <c r="BF100" s="32" t="str">
        <f t="shared" si="47"/>
        <v/>
      </c>
      <c r="BG100" s="474"/>
      <c r="BH100" s="474"/>
      <c r="BI100" s="474"/>
      <c r="BJ100" s="474"/>
      <c r="BK100" s="474"/>
      <c r="BL100" s="474"/>
      <c r="BM100" s="62" t="str">
        <f t="shared" si="66"/>
        <v/>
      </c>
      <c r="BN100" s="59" t="str">
        <f t="shared" si="48"/>
        <v/>
      </c>
      <c r="BO100" s="273" t="str">
        <f t="shared" si="49"/>
        <v/>
      </c>
    </row>
    <row r="101" spans="1:67" x14ac:dyDescent="0.15">
      <c r="A101" s="65" t="str">
        <f>IF(C101="","",COUNTA($C$10:C101))</f>
        <v/>
      </c>
      <c r="B101" s="470"/>
      <c r="C101" s="470"/>
      <c r="D101" s="471"/>
      <c r="E101" s="471" t="s">
        <v>71</v>
      </c>
      <c r="F101" s="470"/>
      <c r="G101" s="470"/>
      <c r="H101" s="472"/>
      <c r="I101" s="472"/>
      <c r="J101" s="56" t="str">
        <f t="shared" si="67"/>
        <v/>
      </c>
      <c r="K101" s="56" t="str">
        <f t="shared" si="68"/>
        <v/>
      </c>
      <c r="L101" s="56" t="str">
        <f t="shared" si="69"/>
        <v/>
      </c>
      <c r="M101" s="56" t="str">
        <f t="shared" si="70"/>
        <v/>
      </c>
      <c r="N101" s="473"/>
      <c r="O101" s="473"/>
      <c r="P101" s="59" t="str">
        <f t="shared" si="41"/>
        <v/>
      </c>
      <c r="Q101" s="474"/>
      <c r="R101" s="474"/>
      <c r="S101" s="474"/>
      <c r="T101" s="474"/>
      <c r="U101" s="474"/>
      <c r="V101" s="474"/>
      <c r="W101" s="62" t="str">
        <f t="shared" si="42"/>
        <v/>
      </c>
      <c r="X101" s="272" t="str">
        <f t="shared" si="43"/>
        <v/>
      </c>
      <c r="Y101" s="267" t="str">
        <f t="shared" si="50"/>
        <v/>
      </c>
      <c r="Z101" s="117" t="str">
        <f t="shared" si="51"/>
        <v/>
      </c>
      <c r="AA101" s="117" t="str">
        <f t="shared" si="52"/>
        <v/>
      </c>
      <c r="AB101" s="117" t="str">
        <f t="shared" si="53"/>
        <v/>
      </c>
      <c r="AC101" s="121" t="str">
        <f t="shared" si="54"/>
        <v/>
      </c>
      <c r="AD101" s="119" t="str">
        <f t="shared" si="55"/>
        <v/>
      </c>
      <c r="AE101" s="475"/>
      <c r="AF101" s="119" t="str">
        <f t="shared" si="56"/>
        <v/>
      </c>
      <c r="AG101" s="119" t="str">
        <f t="shared" si="57"/>
        <v/>
      </c>
      <c r="AH101" s="119" t="str">
        <f>IF($AC101="","",HLOOKUP($AC101,'3.参照データ'!$B$5:$AI$14,8,FALSE)+1)</f>
        <v/>
      </c>
      <c r="AI101" s="119" t="str">
        <f>IF($AC101="","",HLOOKUP($AC101,'3.参照データ'!$B$5:$AI$14,10,FALSE)+AH101)</f>
        <v/>
      </c>
      <c r="AJ101" s="171" t="str">
        <f>IF($AC101="","",INDEX('2.職務給賃金表'!$B$6:$AI$57,MATCH($AG101,'2.職務給賃金表'!$B$6:$B$57,0),MATCH($AC101,'2.職務給賃金表'!$B$6:$AI$6,0)))</f>
        <v/>
      </c>
      <c r="AK101" s="265" t="str">
        <f t="shared" si="58"/>
        <v/>
      </c>
      <c r="AL101" s="222" t="str">
        <f t="shared" si="59"/>
        <v/>
      </c>
      <c r="AM101" s="28" t="str">
        <f t="shared" si="60"/>
        <v/>
      </c>
      <c r="AN101" s="479"/>
      <c r="AO101" s="479"/>
      <c r="AP101" s="71" t="str">
        <f t="shared" si="44"/>
        <v/>
      </c>
      <c r="AQ101" s="71" t="str">
        <f>IF($AL101="","",IF($AM101=$AP101,"",IF(HLOOKUP($AP101,'3.参照データ'!$B$17:$AI$21,4,FALSE)="",HLOOKUP($AP101,'3.参照データ'!$B$17:$AI$21,5,FALSE),HLOOKUP($AP101,'3.参照データ'!$B$17:$AI$21,4,FALSE))))</f>
        <v/>
      </c>
      <c r="AR101" s="71" t="str">
        <f t="shared" si="61"/>
        <v/>
      </c>
      <c r="AS101" s="30" t="str">
        <f>IF($AP101="","",($AR101-HLOOKUP($AP101,'3.参照データ'!$B$5:$AI$14,6,FALSE)))</f>
        <v/>
      </c>
      <c r="AT101" s="28" t="str">
        <f>IF($AP101="","",IF($AN101="",$AG101,IF(ROUNDUP($AS101/HLOOKUP($AP101,'3.参照データ'!$B$5:$AI$14,7,FALSE),0)&lt;=0,1,ROUNDUP($AS101/HLOOKUP($AP101,'3.参照データ'!$B$5:$AI$14,7,FALSE),0)+1)))</f>
        <v/>
      </c>
      <c r="AU101" s="28" t="str">
        <f t="shared" si="45"/>
        <v/>
      </c>
      <c r="AV101" s="105" t="str">
        <f>IF($AP101="","",($AU101-1)*HLOOKUP($AP101,'3.参照データ'!$B$5:$AI$14,7,FALSE))</f>
        <v/>
      </c>
      <c r="AW101" s="30" t="str">
        <f t="shared" si="46"/>
        <v/>
      </c>
      <c r="AX101" s="28" t="str">
        <f>IF($AP101="","",IF($AW101&lt;=0,0,ROUNDUP($AW101/HLOOKUP($AP101,'3.参照データ'!$B$5:$AI$14,9,FALSE),0)))</f>
        <v/>
      </c>
      <c r="AY101" s="28" t="str">
        <f t="shared" si="62"/>
        <v/>
      </c>
      <c r="AZ101" s="28" t="str">
        <f t="shared" si="63"/>
        <v/>
      </c>
      <c r="BA101" s="28" t="str">
        <f>IF($AP101="","",HLOOKUP($AP101,'3.参照データ'!$B$5:$AI$14,8,FALSE)+1)</f>
        <v/>
      </c>
      <c r="BB101" s="28" t="str">
        <f>IF($AP101="","",HLOOKUP($AP101,'3.参照データ'!$B$5:$AI$14,10,FALSE)+BA101)</f>
        <v/>
      </c>
      <c r="BC101" s="28" t="str">
        <f t="shared" si="64"/>
        <v/>
      </c>
      <c r="BD101" s="28" t="str">
        <f t="shared" si="65"/>
        <v/>
      </c>
      <c r="BE101" s="31" t="str">
        <f>IF($AP101="","",INDEX('2.職務給賃金表'!$B$6:$AI$57,MATCH($BD101,'2.職務給賃金表'!$B$6:$B$57,0),MATCH($BC101,'2.職務給賃金表'!$B$6:$AI$6,0)))</f>
        <v/>
      </c>
      <c r="BF101" s="32" t="str">
        <f t="shared" si="47"/>
        <v/>
      </c>
      <c r="BG101" s="474"/>
      <c r="BH101" s="474"/>
      <c r="BI101" s="474"/>
      <c r="BJ101" s="474"/>
      <c r="BK101" s="474"/>
      <c r="BL101" s="474"/>
      <c r="BM101" s="62" t="str">
        <f t="shared" si="66"/>
        <v/>
      </c>
      <c r="BN101" s="59" t="str">
        <f t="shared" si="48"/>
        <v/>
      </c>
      <c r="BO101" s="273" t="str">
        <f t="shared" si="49"/>
        <v/>
      </c>
    </row>
    <row r="102" spans="1:67" x14ac:dyDescent="0.15">
      <c r="A102" s="65" t="str">
        <f>IF(C102="","",COUNTA($C$10:C102))</f>
        <v/>
      </c>
      <c r="B102" s="470"/>
      <c r="C102" s="470"/>
      <c r="D102" s="471"/>
      <c r="E102" s="471" t="s">
        <v>71</v>
      </c>
      <c r="F102" s="470"/>
      <c r="G102" s="470"/>
      <c r="H102" s="472"/>
      <c r="I102" s="472"/>
      <c r="J102" s="56" t="str">
        <f t="shared" si="67"/>
        <v/>
      </c>
      <c r="K102" s="56" t="str">
        <f t="shared" si="68"/>
        <v/>
      </c>
      <c r="L102" s="56" t="str">
        <f t="shared" si="69"/>
        <v/>
      </c>
      <c r="M102" s="56" t="str">
        <f t="shared" si="70"/>
        <v/>
      </c>
      <c r="N102" s="473"/>
      <c r="O102" s="473"/>
      <c r="P102" s="59" t="str">
        <f t="shared" si="41"/>
        <v/>
      </c>
      <c r="Q102" s="474"/>
      <c r="R102" s="474"/>
      <c r="S102" s="474"/>
      <c r="T102" s="474"/>
      <c r="U102" s="474"/>
      <c r="V102" s="474"/>
      <c r="W102" s="62" t="str">
        <f t="shared" si="42"/>
        <v/>
      </c>
      <c r="X102" s="272" t="str">
        <f t="shared" si="43"/>
        <v/>
      </c>
      <c r="Y102" s="267" t="str">
        <f t="shared" si="50"/>
        <v/>
      </c>
      <c r="Z102" s="117" t="str">
        <f t="shared" si="51"/>
        <v/>
      </c>
      <c r="AA102" s="117" t="str">
        <f t="shared" si="52"/>
        <v/>
      </c>
      <c r="AB102" s="117" t="str">
        <f t="shared" si="53"/>
        <v/>
      </c>
      <c r="AC102" s="121" t="str">
        <f t="shared" si="54"/>
        <v/>
      </c>
      <c r="AD102" s="119" t="str">
        <f t="shared" si="55"/>
        <v/>
      </c>
      <c r="AE102" s="475"/>
      <c r="AF102" s="119" t="str">
        <f t="shared" si="56"/>
        <v/>
      </c>
      <c r="AG102" s="119" t="str">
        <f t="shared" si="57"/>
        <v/>
      </c>
      <c r="AH102" s="119" t="str">
        <f>IF($AC102="","",HLOOKUP($AC102,'3.参照データ'!$B$5:$AI$14,8,FALSE)+1)</f>
        <v/>
      </c>
      <c r="AI102" s="119" t="str">
        <f>IF($AC102="","",HLOOKUP($AC102,'3.参照データ'!$B$5:$AI$14,10,FALSE)+AH102)</f>
        <v/>
      </c>
      <c r="AJ102" s="171" t="str">
        <f>IF($AC102="","",INDEX('2.職務給賃金表'!$B$6:$AI$57,MATCH($AG102,'2.職務給賃金表'!$B$6:$B$57,0),MATCH($AC102,'2.職務給賃金表'!$B$6:$AI$6,0)))</f>
        <v/>
      </c>
      <c r="AK102" s="265" t="str">
        <f t="shared" si="58"/>
        <v/>
      </c>
      <c r="AL102" s="222" t="str">
        <f t="shared" si="59"/>
        <v/>
      </c>
      <c r="AM102" s="28" t="str">
        <f t="shared" si="60"/>
        <v/>
      </c>
      <c r="AN102" s="479"/>
      <c r="AO102" s="479"/>
      <c r="AP102" s="71" t="str">
        <f t="shared" si="44"/>
        <v/>
      </c>
      <c r="AQ102" s="71" t="str">
        <f>IF($AL102="","",IF($AM102=$AP102,"",IF(HLOOKUP($AP102,'3.参照データ'!$B$17:$AI$21,4,FALSE)="",HLOOKUP($AP102,'3.参照データ'!$B$17:$AI$21,5,FALSE),HLOOKUP($AP102,'3.参照データ'!$B$17:$AI$21,4,FALSE))))</f>
        <v/>
      </c>
      <c r="AR102" s="71" t="str">
        <f t="shared" si="61"/>
        <v/>
      </c>
      <c r="AS102" s="30" t="str">
        <f>IF($AP102="","",($AR102-HLOOKUP($AP102,'3.参照データ'!$B$5:$AI$14,6,FALSE)))</f>
        <v/>
      </c>
      <c r="AT102" s="28" t="str">
        <f>IF($AP102="","",IF($AN102="",$AG102,IF(ROUNDUP($AS102/HLOOKUP($AP102,'3.参照データ'!$B$5:$AI$14,7,FALSE),0)&lt;=0,1,ROUNDUP($AS102/HLOOKUP($AP102,'3.参照データ'!$B$5:$AI$14,7,FALSE),0)+1)))</f>
        <v/>
      </c>
      <c r="AU102" s="28" t="str">
        <f t="shared" si="45"/>
        <v/>
      </c>
      <c r="AV102" s="105" t="str">
        <f>IF($AP102="","",($AU102-1)*HLOOKUP($AP102,'3.参照データ'!$B$5:$AI$14,7,FALSE))</f>
        <v/>
      </c>
      <c r="AW102" s="30" t="str">
        <f t="shared" si="46"/>
        <v/>
      </c>
      <c r="AX102" s="28" t="str">
        <f>IF($AP102="","",IF($AW102&lt;=0,0,ROUNDUP($AW102/HLOOKUP($AP102,'3.参照データ'!$B$5:$AI$14,9,FALSE),0)))</f>
        <v/>
      </c>
      <c r="AY102" s="28" t="str">
        <f t="shared" si="62"/>
        <v/>
      </c>
      <c r="AZ102" s="28" t="str">
        <f t="shared" si="63"/>
        <v/>
      </c>
      <c r="BA102" s="28" t="str">
        <f>IF($AP102="","",HLOOKUP($AP102,'3.参照データ'!$B$5:$AI$14,8,FALSE)+1)</f>
        <v/>
      </c>
      <c r="BB102" s="28" t="str">
        <f>IF($AP102="","",HLOOKUP($AP102,'3.参照データ'!$B$5:$AI$14,10,FALSE)+BA102)</f>
        <v/>
      </c>
      <c r="BC102" s="28" t="str">
        <f t="shared" si="64"/>
        <v/>
      </c>
      <c r="BD102" s="28" t="str">
        <f t="shared" si="65"/>
        <v/>
      </c>
      <c r="BE102" s="31" t="str">
        <f>IF($AP102="","",INDEX('2.職務給賃金表'!$B$6:$AI$57,MATCH($BD102,'2.職務給賃金表'!$B$6:$B$57,0),MATCH($BC102,'2.職務給賃金表'!$B$6:$AI$6,0)))</f>
        <v/>
      </c>
      <c r="BF102" s="32" t="str">
        <f t="shared" si="47"/>
        <v/>
      </c>
      <c r="BG102" s="474"/>
      <c r="BH102" s="474"/>
      <c r="BI102" s="474"/>
      <c r="BJ102" s="474"/>
      <c r="BK102" s="474"/>
      <c r="BL102" s="474"/>
      <c r="BM102" s="62" t="str">
        <f t="shared" si="66"/>
        <v/>
      </c>
      <c r="BN102" s="59" t="str">
        <f t="shared" si="48"/>
        <v/>
      </c>
      <c r="BO102" s="273" t="str">
        <f t="shared" si="49"/>
        <v/>
      </c>
    </row>
    <row r="103" spans="1:67" x14ac:dyDescent="0.15">
      <c r="A103" s="65" t="str">
        <f>IF(C103="","",COUNTA($C$10:C103))</f>
        <v/>
      </c>
      <c r="B103" s="470"/>
      <c r="C103" s="470"/>
      <c r="D103" s="471"/>
      <c r="E103" s="471" t="s">
        <v>71</v>
      </c>
      <c r="F103" s="470"/>
      <c r="G103" s="470"/>
      <c r="H103" s="472"/>
      <c r="I103" s="472"/>
      <c r="J103" s="56" t="str">
        <f t="shared" si="67"/>
        <v/>
      </c>
      <c r="K103" s="56" t="str">
        <f t="shared" si="68"/>
        <v/>
      </c>
      <c r="L103" s="56" t="str">
        <f t="shared" si="69"/>
        <v/>
      </c>
      <c r="M103" s="56" t="str">
        <f t="shared" si="70"/>
        <v/>
      </c>
      <c r="N103" s="473"/>
      <c r="O103" s="473"/>
      <c r="P103" s="59" t="str">
        <f t="shared" si="41"/>
        <v/>
      </c>
      <c r="Q103" s="474"/>
      <c r="R103" s="474"/>
      <c r="S103" s="474"/>
      <c r="T103" s="474"/>
      <c r="U103" s="474"/>
      <c r="V103" s="474"/>
      <c r="W103" s="62" t="str">
        <f t="shared" si="42"/>
        <v/>
      </c>
      <c r="X103" s="272" t="str">
        <f t="shared" si="43"/>
        <v/>
      </c>
      <c r="Y103" s="267" t="str">
        <f t="shared" si="50"/>
        <v/>
      </c>
      <c r="Z103" s="117" t="str">
        <f t="shared" si="51"/>
        <v/>
      </c>
      <c r="AA103" s="117" t="str">
        <f t="shared" si="52"/>
        <v/>
      </c>
      <c r="AB103" s="117" t="str">
        <f t="shared" si="53"/>
        <v/>
      </c>
      <c r="AC103" s="121" t="str">
        <f t="shared" si="54"/>
        <v/>
      </c>
      <c r="AD103" s="119" t="str">
        <f t="shared" si="55"/>
        <v/>
      </c>
      <c r="AE103" s="475"/>
      <c r="AF103" s="119" t="str">
        <f t="shared" si="56"/>
        <v/>
      </c>
      <c r="AG103" s="119" t="str">
        <f t="shared" si="57"/>
        <v/>
      </c>
      <c r="AH103" s="119" t="str">
        <f>IF($AC103="","",HLOOKUP($AC103,'3.参照データ'!$B$5:$AI$14,8,FALSE)+1)</f>
        <v/>
      </c>
      <c r="AI103" s="119" t="str">
        <f>IF($AC103="","",HLOOKUP($AC103,'3.参照データ'!$B$5:$AI$14,10,FALSE)+AH103)</f>
        <v/>
      </c>
      <c r="AJ103" s="171" t="str">
        <f>IF($AC103="","",INDEX('2.職務給賃金表'!$B$6:$AI$57,MATCH($AG103,'2.職務給賃金表'!$B$6:$B$57,0),MATCH($AC103,'2.職務給賃金表'!$B$6:$AI$6,0)))</f>
        <v/>
      </c>
      <c r="AK103" s="265" t="str">
        <f t="shared" si="58"/>
        <v/>
      </c>
      <c r="AL103" s="222" t="str">
        <f t="shared" si="59"/>
        <v/>
      </c>
      <c r="AM103" s="28" t="str">
        <f t="shared" si="60"/>
        <v/>
      </c>
      <c r="AN103" s="479"/>
      <c r="AO103" s="479"/>
      <c r="AP103" s="71" t="str">
        <f t="shared" si="44"/>
        <v/>
      </c>
      <c r="AQ103" s="71" t="str">
        <f>IF($AL103="","",IF($AM103=$AP103,"",IF(HLOOKUP($AP103,'3.参照データ'!$B$17:$AI$21,4,FALSE)="",HLOOKUP($AP103,'3.参照データ'!$B$17:$AI$21,5,FALSE),HLOOKUP($AP103,'3.参照データ'!$B$17:$AI$21,4,FALSE))))</f>
        <v/>
      </c>
      <c r="AR103" s="71" t="str">
        <f t="shared" si="61"/>
        <v/>
      </c>
      <c r="AS103" s="30" t="str">
        <f>IF($AP103="","",($AR103-HLOOKUP($AP103,'3.参照データ'!$B$5:$AI$14,6,FALSE)))</f>
        <v/>
      </c>
      <c r="AT103" s="28" t="str">
        <f>IF($AP103="","",IF($AN103="",$AG103,IF(ROUNDUP($AS103/HLOOKUP($AP103,'3.参照データ'!$B$5:$AI$14,7,FALSE),0)&lt;=0,1,ROUNDUP($AS103/HLOOKUP($AP103,'3.参照データ'!$B$5:$AI$14,7,FALSE),0)+1)))</f>
        <v/>
      </c>
      <c r="AU103" s="28" t="str">
        <f t="shared" si="45"/>
        <v/>
      </c>
      <c r="AV103" s="105" t="str">
        <f>IF($AP103="","",($AU103-1)*HLOOKUP($AP103,'3.参照データ'!$B$5:$AI$14,7,FALSE))</f>
        <v/>
      </c>
      <c r="AW103" s="30" t="str">
        <f t="shared" si="46"/>
        <v/>
      </c>
      <c r="AX103" s="28" t="str">
        <f>IF($AP103="","",IF($AW103&lt;=0,0,ROUNDUP($AW103/HLOOKUP($AP103,'3.参照データ'!$B$5:$AI$14,9,FALSE),0)))</f>
        <v/>
      </c>
      <c r="AY103" s="28" t="str">
        <f t="shared" si="62"/>
        <v/>
      </c>
      <c r="AZ103" s="28" t="str">
        <f t="shared" si="63"/>
        <v/>
      </c>
      <c r="BA103" s="28" t="str">
        <f>IF($AP103="","",HLOOKUP($AP103,'3.参照データ'!$B$5:$AI$14,8,FALSE)+1)</f>
        <v/>
      </c>
      <c r="BB103" s="28" t="str">
        <f>IF($AP103="","",HLOOKUP($AP103,'3.参照データ'!$B$5:$AI$14,10,FALSE)+BA103)</f>
        <v/>
      </c>
      <c r="BC103" s="28" t="str">
        <f t="shared" si="64"/>
        <v/>
      </c>
      <c r="BD103" s="28" t="str">
        <f t="shared" si="65"/>
        <v/>
      </c>
      <c r="BE103" s="31" t="str">
        <f>IF($AP103="","",INDEX('2.職務給賃金表'!$B$6:$AI$57,MATCH($BD103,'2.職務給賃金表'!$B$6:$B$57,0),MATCH($BC103,'2.職務給賃金表'!$B$6:$AI$6,0)))</f>
        <v/>
      </c>
      <c r="BF103" s="32" t="str">
        <f t="shared" si="47"/>
        <v/>
      </c>
      <c r="BG103" s="474"/>
      <c r="BH103" s="474"/>
      <c r="BI103" s="474"/>
      <c r="BJ103" s="474"/>
      <c r="BK103" s="474"/>
      <c r="BL103" s="474"/>
      <c r="BM103" s="62" t="str">
        <f t="shared" si="66"/>
        <v/>
      </c>
      <c r="BN103" s="59" t="str">
        <f t="shared" si="48"/>
        <v/>
      </c>
      <c r="BO103" s="273" t="str">
        <f t="shared" si="49"/>
        <v/>
      </c>
    </row>
    <row r="104" spans="1:67" x14ac:dyDescent="0.15">
      <c r="A104" s="65" t="str">
        <f>IF(C104="","",COUNTA($C$10:C104))</f>
        <v/>
      </c>
      <c r="B104" s="470"/>
      <c r="C104" s="470"/>
      <c r="D104" s="471"/>
      <c r="E104" s="471" t="s">
        <v>71</v>
      </c>
      <c r="F104" s="470"/>
      <c r="G104" s="470"/>
      <c r="H104" s="472"/>
      <c r="I104" s="472"/>
      <c r="J104" s="56" t="str">
        <f t="shared" si="67"/>
        <v/>
      </c>
      <c r="K104" s="56" t="str">
        <f t="shared" si="68"/>
        <v/>
      </c>
      <c r="L104" s="56" t="str">
        <f t="shared" si="69"/>
        <v/>
      </c>
      <c r="M104" s="56" t="str">
        <f t="shared" si="70"/>
        <v/>
      </c>
      <c r="N104" s="473"/>
      <c r="O104" s="473"/>
      <c r="P104" s="59" t="str">
        <f t="shared" si="41"/>
        <v/>
      </c>
      <c r="Q104" s="474"/>
      <c r="R104" s="474"/>
      <c r="S104" s="474"/>
      <c r="T104" s="474"/>
      <c r="U104" s="474"/>
      <c r="V104" s="474"/>
      <c r="W104" s="62" t="str">
        <f t="shared" si="42"/>
        <v/>
      </c>
      <c r="X104" s="272" t="str">
        <f t="shared" si="43"/>
        <v/>
      </c>
      <c r="Y104" s="267" t="str">
        <f t="shared" si="50"/>
        <v/>
      </c>
      <c r="Z104" s="117" t="str">
        <f t="shared" si="51"/>
        <v/>
      </c>
      <c r="AA104" s="117" t="str">
        <f t="shared" si="52"/>
        <v/>
      </c>
      <c r="AB104" s="117" t="str">
        <f t="shared" si="53"/>
        <v/>
      </c>
      <c r="AC104" s="121" t="str">
        <f t="shared" si="54"/>
        <v/>
      </c>
      <c r="AD104" s="119" t="str">
        <f t="shared" si="55"/>
        <v/>
      </c>
      <c r="AE104" s="475"/>
      <c r="AF104" s="119" t="str">
        <f t="shared" si="56"/>
        <v/>
      </c>
      <c r="AG104" s="119" t="str">
        <f t="shared" si="57"/>
        <v/>
      </c>
      <c r="AH104" s="119" t="str">
        <f>IF($AC104="","",HLOOKUP($AC104,'3.参照データ'!$B$5:$AI$14,8,FALSE)+1)</f>
        <v/>
      </c>
      <c r="AI104" s="119" t="str">
        <f>IF($AC104="","",HLOOKUP($AC104,'3.参照データ'!$B$5:$AI$14,10,FALSE)+AH104)</f>
        <v/>
      </c>
      <c r="AJ104" s="171" t="str">
        <f>IF($AC104="","",INDEX('2.職務給賃金表'!$B$6:$AI$57,MATCH($AG104,'2.職務給賃金表'!$B$6:$B$57,0),MATCH($AC104,'2.職務給賃金表'!$B$6:$AI$6,0)))</f>
        <v/>
      </c>
      <c r="AK104" s="265" t="str">
        <f t="shared" si="58"/>
        <v/>
      </c>
      <c r="AL104" s="222" t="str">
        <f t="shared" si="59"/>
        <v/>
      </c>
      <c r="AM104" s="28" t="str">
        <f t="shared" si="60"/>
        <v/>
      </c>
      <c r="AN104" s="479"/>
      <c r="AO104" s="479"/>
      <c r="AP104" s="71" t="str">
        <f t="shared" si="44"/>
        <v/>
      </c>
      <c r="AQ104" s="71" t="str">
        <f>IF($AL104="","",IF($AM104=$AP104,"",IF(HLOOKUP($AP104,'3.参照データ'!$B$17:$AI$21,4,FALSE)="",HLOOKUP($AP104,'3.参照データ'!$B$17:$AI$21,5,FALSE),HLOOKUP($AP104,'3.参照データ'!$B$17:$AI$21,4,FALSE))))</f>
        <v/>
      </c>
      <c r="AR104" s="71" t="str">
        <f t="shared" si="61"/>
        <v/>
      </c>
      <c r="AS104" s="30" t="str">
        <f>IF($AP104="","",($AR104-HLOOKUP($AP104,'3.参照データ'!$B$5:$AI$14,6,FALSE)))</f>
        <v/>
      </c>
      <c r="AT104" s="28" t="str">
        <f>IF($AP104="","",IF($AN104="",$AG104,IF(ROUNDUP($AS104/HLOOKUP($AP104,'3.参照データ'!$B$5:$AI$14,7,FALSE),0)&lt;=0,1,ROUNDUP($AS104/HLOOKUP($AP104,'3.参照データ'!$B$5:$AI$14,7,FALSE),0)+1)))</f>
        <v/>
      </c>
      <c r="AU104" s="28" t="str">
        <f t="shared" si="45"/>
        <v/>
      </c>
      <c r="AV104" s="105" t="str">
        <f>IF($AP104="","",($AU104-1)*HLOOKUP($AP104,'3.参照データ'!$B$5:$AI$14,7,FALSE))</f>
        <v/>
      </c>
      <c r="AW104" s="30" t="str">
        <f t="shared" si="46"/>
        <v/>
      </c>
      <c r="AX104" s="28" t="str">
        <f>IF($AP104="","",IF($AW104&lt;=0,0,ROUNDUP($AW104/HLOOKUP($AP104,'3.参照データ'!$B$5:$AI$14,9,FALSE),0)))</f>
        <v/>
      </c>
      <c r="AY104" s="28" t="str">
        <f t="shared" si="62"/>
        <v/>
      </c>
      <c r="AZ104" s="28" t="str">
        <f t="shared" si="63"/>
        <v/>
      </c>
      <c r="BA104" s="28" t="str">
        <f>IF($AP104="","",HLOOKUP($AP104,'3.参照データ'!$B$5:$AI$14,8,FALSE)+1)</f>
        <v/>
      </c>
      <c r="BB104" s="28" t="str">
        <f>IF($AP104="","",HLOOKUP($AP104,'3.参照データ'!$B$5:$AI$14,10,FALSE)+BA104)</f>
        <v/>
      </c>
      <c r="BC104" s="28" t="str">
        <f t="shared" si="64"/>
        <v/>
      </c>
      <c r="BD104" s="28" t="str">
        <f t="shared" si="65"/>
        <v/>
      </c>
      <c r="BE104" s="31" t="str">
        <f>IF($AP104="","",INDEX('2.職務給賃金表'!$B$6:$AI$57,MATCH($BD104,'2.職務給賃金表'!$B$6:$B$57,0),MATCH($BC104,'2.職務給賃金表'!$B$6:$AI$6,0)))</f>
        <v/>
      </c>
      <c r="BF104" s="32" t="str">
        <f t="shared" si="47"/>
        <v/>
      </c>
      <c r="BG104" s="474"/>
      <c r="BH104" s="474"/>
      <c r="BI104" s="474"/>
      <c r="BJ104" s="474"/>
      <c r="BK104" s="474"/>
      <c r="BL104" s="474"/>
      <c r="BM104" s="62" t="str">
        <f t="shared" si="66"/>
        <v/>
      </c>
      <c r="BN104" s="59" t="str">
        <f t="shared" si="48"/>
        <v/>
      </c>
      <c r="BO104" s="273" t="str">
        <f t="shared" si="49"/>
        <v/>
      </c>
    </row>
    <row r="105" spans="1:67" x14ac:dyDescent="0.15">
      <c r="A105" s="65" t="str">
        <f>IF(C105="","",COUNTA($C$10:C105))</f>
        <v/>
      </c>
      <c r="B105" s="470"/>
      <c r="C105" s="470"/>
      <c r="D105" s="471"/>
      <c r="E105" s="471" t="s">
        <v>71</v>
      </c>
      <c r="F105" s="470"/>
      <c r="G105" s="470"/>
      <c r="H105" s="472"/>
      <c r="I105" s="472"/>
      <c r="J105" s="56" t="str">
        <f t="shared" si="67"/>
        <v/>
      </c>
      <c r="K105" s="56" t="str">
        <f t="shared" si="68"/>
        <v/>
      </c>
      <c r="L105" s="56" t="str">
        <f t="shared" si="69"/>
        <v/>
      </c>
      <c r="M105" s="56" t="str">
        <f t="shared" si="70"/>
        <v/>
      </c>
      <c r="N105" s="473"/>
      <c r="O105" s="473"/>
      <c r="P105" s="59" t="str">
        <f t="shared" si="41"/>
        <v/>
      </c>
      <c r="Q105" s="474"/>
      <c r="R105" s="474"/>
      <c r="S105" s="474"/>
      <c r="T105" s="474"/>
      <c r="U105" s="474"/>
      <c r="V105" s="474"/>
      <c r="W105" s="62" t="str">
        <f t="shared" si="42"/>
        <v/>
      </c>
      <c r="X105" s="272" t="str">
        <f t="shared" si="43"/>
        <v/>
      </c>
      <c r="Y105" s="267" t="str">
        <f t="shared" si="50"/>
        <v/>
      </c>
      <c r="Z105" s="117" t="str">
        <f t="shared" si="51"/>
        <v/>
      </c>
      <c r="AA105" s="117" t="str">
        <f t="shared" si="52"/>
        <v/>
      </c>
      <c r="AB105" s="117" t="str">
        <f t="shared" si="53"/>
        <v/>
      </c>
      <c r="AC105" s="121" t="str">
        <f t="shared" si="54"/>
        <v/>
      </c>
      <c r="AD105" s="119" t="str">
        <f t="shared" si="55"/>
        <v/>
      </c>
      <c r="AE105" s="475"/>
      <c r="AF105" s="119" t="str">
        <f t="shared" si="56"/>
        <v/>
      </c>
      <c r="AG105" s="119" t="str">
        <f t="shared" si="57"/>
        <v/>
      </c>
      <c r="AH105" s="119" t="str">
        <f>IF($AC105="","",HLOOKUP($AC105,'3.参照データ'!$B$5:$AI$14,8,FALSE)+1)</f>
        <v/>
      </c>
      <c r="AI105" s="119" t="str">
        <f>IF($AC105="","",HLOOKUP($AC105,'3.参照データ'!$B$5:$AI$14,10,FALSE)+AH105)</f>
        <v/>
      </c>
      <c r="AJ105" s="171" t="str">
        <f>IF($AC105="","",INDEX('2.職務給賃金表'!$B$6:$AI$57,MATCH($AG105,'2.職務給賃金表'!$B$6:$B$57,0),MATCH($AC105,'2.職務給賃金表'!$B$6:$AI$6,0)))</f>
        <v/>
      </c>
      <c r="AK105" s="265" t="str">
        <f t="shared" si="58"/>
        <v/>
      </c>
      <c r="AL105" s="222" t="str">
        <f t="shared" si="59"/>
        <v/>
      </c>
      <c r="AM105" s="28" t="str">
        <f t="shared" si="60"/>
        <v/>
      </c>
      <c r="AN105" s="479"/>
      <c r="AO105" s="479"/>
      <c r="AP105" s="71" t="str">
        <f t="shared" si="44"/>
        <v/>
      </c>
      <c r="AQ105" s="71" t="str">
        <f>IF($AL105="","",IF($AM105=$AP105,"",IF(HLOOKUP($AP105,'3.参照データ'!$B$17:$AI$21,4,FALSE)="",HLOOKUP($AP105,'3.参照データ'!$B$17:$AI$21,5,FALSE),HLOOKUP($AP105,'3.参照データ'!$B$17:$AI$21,4,FALSE))))</f>
        <v/>
      </c>
      <c r="AR105" s="71" t="str">
        <f t="shared" si="61"/>
        <v/>
      </c>
      <c r="AS105" s="30" t="str">
        <f>IF($AP105="","",($AR105-HLOOKUP($AP105,'3.参照データ'!$B$5:$AI$14,6,FALSE)))</f>
        <v/>
      </c>
      <c r="AT105" s="28" t="str">
        <f>IF($AP105="","",IF($AN105="",$AG105,IF(ROUNDUP($AS105/HLOOKUP($AP105,'3.参照データ'!$B$5:$AI$14,7,FALSE),0)&lt;=0,1,ROUNDUP($AS105/HLOOKUP($AP105,'3.参照データ'!$B$5:$AI$14,7,FALSE),0)+1)))</f>
        <v/>
      </c>
      <c r="AU105" s="28" t="str">
        <f t="shared" si="45"/>
        <v/>
      </c>
      <c r="AV105" s="105" t="str">
        <f>IF($AP105="","",($AU105-1)*HLOOKUP($AP105,'3.参照データ'!$B$5:$AI$14,7,FALSE))</f>
        <v/>
      </c>
      <c r="AW105" s="30" t="str">
        <f t="shared" si="46"/>
        <v/>
      </c>
      <c r="AX105" s="28" t="str">
        <f>IF($AP105="","",IF($AW105&lt;=0,0,ROUNDUP($AW105/HLOOKUP($AP105,'3.参照データ'!$B$5:$AI$14,9,FALSE),0)))</f>
        <v/>
      </c>
      <c r="AY105" s="28" t="str">
        <f t="shared" si="62"/>
        <v/>
      </c>
      <c r="AZ105" s="28" t="str">
        <f t="shared" si="63"/>
        <v/>
      </c>
      <c r="BA105" s="28" t="str">
        <f>IF($AP105="","",HLOOKUP($AP105,'3.参照データ'!$B$5:$AI$14,8,FALSE)+1)</f>
        <v/>
      </c>
      <c r="BB105" s="28" t="str">
        <f>IF($AP105="","",HLOOKUP($AP105,'3.参照データ'!$B$5:$AI$14,10,FALSE)+BA105)</f>
        <v/>
      </c>
      <c r="BC105" s="28" t="str">
        <f t="shared" si="64"/>
        <v/>
      </c>
      <c r="BD105" s="28" t="str">
        <f t="shared" si="65"/>
        <v/>
      </c>
      <c r="BE105" s="31" t="str">
        <f>IF($AP105="","",INDEX('2.職務給賃金表'!$B$6:$AI$57,MATCH($BD105,'2.職務給賃金表'!$B$6:$B$57,0),MATCH($BC105,'2.職務給賃金表'!$B$6:$AI$6,0)))</f>
        <v/>
      </c>
      <c r="BF105" s="32" t="str">
        <f t="shared" si="47"/>
        <v/>
      </c>
      <c r="BG105" s="474"/>
      <c r="BH105" s="474"/>
      <c r="BI105" s="474"/>
      <c r="BJ105" s="474"/>
      <c r="BK105" s="474"/>
      <c r="BL105" s="474"/>
      <c r="BM105" s="62" t="str">
        <f t="shared" si="66"/>
        <v/>
      </c>
      <c r="BN105" s="59" t="str">
        <f t="shared" si="48"/>
        <v/>
      </c>
      <c r="BO105" s="273" t="str">
        <f t="shared" si="49"/>
        <v/>
      </c>
    </row>
    <row r="106" spans="1:67" x14ac:dyDescent="0.15">
      <c r="A106" s="65" t="str">
        <f>IF(C106="","",COUNTA($C$10:C106))</f>
        <v/>
      </c>
      <c r="B106" s="470"/>
      <c r="C106" s="470"/>
      <c r="D106" s="471"/>
      <c r="E106" s="471" t="s">
        <v>71</v>
      </c>
      <c r="F106" s="470"/>
      <c r="G106" s="470"/>
      <c r="H106" s="472"/>
      <c r="I106" s="472"/>
      <c r="J106" s="56" t="str">
        <f t="shared" si="67"/>
        <v/>
      </c>
      <c r="K106" s="56" t="str">
        <f t="shared" si="68"/>
        <v/>
      </c>
      <c r="L106" s="56" t="str">
        <f t="shared" si="69"/>
        <v/>
      </c>
      <c r="M106" s="56" t="str">
        <f t="shared" si="70"/>
        <v/>
      </c>
      <c r="N106" s="473"/>
      <c r="O106" s="473"/>
      <c r="P106" s="59" t="str">
        <f t="shared" ref="P106:P137" si="71">IF($C106="","",SUM(N106:O106))</f>
        <v/>
      </c>
      <c r="Q106" s="474"/>
      <c r="R106" s="474"/>
      <c r="S106" s="474"/>
      <c r="T106" s="474"/>
      <c r="U106" s="474"/>
      <c r="V106" s="474"/>
      <c r="W106" s="62" t="str">
        <f t="shared" ref="W106:W137" si="72">IF(C106="","",SUM(Q106:V106))</f>
        <v/>
      </c>
      <c r="X106" s="272" t="str">
        <f t="shared" ref="X106:X137" si="73">IF(C106="","",P106+W106)</f>
        <v/>
      </c>
      <c r="Y106" s="267" t="str">
        <f t="shared" si="50"/>
        <v/>
      </c>
      <c r="Z106" s="117" t="str">
        <f t="shared" si="51"/>
        <v/>
      </c>
      <c r="AA106" s="117" t="str">
        <f t="shared" si="52"/>
        <v/>
      </c>
      <c r="AB106" s="117" t="str">
        <f t="shared" si="53"/>
        <v/>
      </c>
      <c r="AC106" s="121" t="str">
        <f t="shared" si="54"/>
        <v/>
      </c>
      <c r="AD106" s="119" t="str">
        <f t="shared" si="55"/>
        <v/>
      </c>
      <c r="AE106" s="475"/>
      <c r="AF106" s="119" t="str">
        <f t="shared" si="56"/>
        <v/>
      </c>
      <c r="AG106" s="119" t="str">
        <f t="shared" si="57"/>
        <v/>
      </c>
      <c r="AH106" s="119" t="str">
        <f>IF($AC106="","",HLOOKUP($AC106,'3.参照データ'!$B$5:$AI$14,8,FALSE)+1)</f>
        <v/>
      </c>
      <c r="AI106" s="119" t="str">
        <f>IF($AC106="","",HLOOKUP($AC106,'3.参照データ'!$B$5:$AI$14,10,FALSE)+AH106)</f>
        <v/>
      </c>
      <c r="AJ106" s="171" t="str">
        <f>IF($AC106="","",INDEX('2.職務給賃金表'!$B$6:$AI$57,MATCH($AG106,'2.職務給賃金表'!$B$6:$B$57,0),MATCH($AC106,'2.職務給賃金表'!$B$6:$AI$6,0)))</f>
        <v/>
      </c>
      <c r="AK106" s="265" t="str">
        <f t="shared" si="58"/>
        <v/>
      </c>
      <c r="AL106" s="222" t="str">
        <f t="shared" si="59"/>
        <v/>
      </c>
      <c r="AM106" s="28" t="str">
        <f t="shared" si="60"/>
        <v/>
      </c>
      <c r="AN106" s="479"/>
      <c r="AO106" s="479"/>
      <c r="AP106" s="71" t="str">
        <f t="shared" ref="AP106:AP137" si="74">IF($AM106="","",IF($AN106="",$AM106,$AN106))</f>
        <v/>
      </c>
      <c r="AQ106" s="71" t="str">
        <f>IF($AL106="","",IF($AM106=$AP106,"",IF(HLOOKUP($AP106,'3.参照データ'!$B$17:$AI$21,4,FALSE)="",HLOOKUP($AP106,'3.参照データ'!$B$17:$AI$21,5,FALSE),HLOOKUP($AP106,'3.参照データ'!$B$17:$AI$21,4,FALSE))))</f>
        <v/>
      </c>
      <c r="AR106" s="71" t="str">
        <f t="shared" si="61"/>
        <v/>
      </c>
      <c r="AS106" s="30" t="str">
        <f>IF($AP106="","",($AR106-HLOOKUP($AP106,'3.参照データ'!$B$5:$AI$14,6,FALSE)))</f>
        <v/>
      </c>
      <c r="AT106" s="28" t="str">
        <f>IF($AP106="","",IF($AN106="",$AG106,IF(ROUNDUP($AS106/HLOOKUP($AP106,'3.参照データ'!$B$5:$AI$14,7,FALSE),0)&lt;=0,1,ROUNDUP($AS106/HLOOKUP($AP106,'3.参照データ'!$B$5:$AI$14,7,FALSE),0)+1)))</f>
        <v/>
      </c>
      <c r="AU106" s="28" t="str">
        <f t="shared" ref="AU106:AU137" si="75">IF($AP106="","",IF($AT106&gt;=$BA106,$BA106,$AT106))</f>
        <v/>
      </c>
      <c r="AV106" s="105" t="str">
        <f>IF($AP106="","",($AU106-1)*HLOOKUP($AP106,'3.参照データ'!$B$5:$AI$14,7,FALSE))</f>
        <v/>
      </c>
      <c r="AW106" s="30" t="str">
        <f t="shared" ref="AW106:AW137" si="76">IF($AP106="","",$AS106-$AV106)</f>
        <v/>
      </c>
      <c r="AX106" s="28" t="str">
        <f>IF($AP106="","",IF($AW106&lt;=0,0,ROUNDUP($AW106/HLOOKUP($AP106,'3.参照データ'!$B$5:$AI$14,9,FALSE),0)))</f>
        <v/>
      </c>
      <c r="AY106" s="28" t="str">
        <f t="shared" si="62"/>
        <v/>
      </c>
      <c r="AZ106" s="28" t="str">
        <f t="shared" si="63"/>
        <v/>
      </c>
      <c r="BA106" s="28" t="str">
        <f>IF($AP106="","",HLOOKUP($AP106,'3.参照データ'!$B$5:$AI$14,8,FALSE)+1)</f>
        <v/>
      </c>
      <c r="BB106" s="28" t="str">
        <f>IF($AP106="","",HLOOKUP($AP106,'3.参照データ'!$B$5:$AI$14,10,FALSE)+BA106)</f>
        <v/>
      </c>
      <c r="BC106" s="28" t="str">
        <f t="shared" si="64"/>
        <v/>
      </c>
      <c r="BD106" s="28" t="str">
        <f t="shared" si="65"/>
        <v/>
      </c>
      <c r="BE106" s="31" t="str">
        <f>IF($AP106="","",INDEX('2.職務給賃金表'!$B$6:$AI$57,MATCH($BD106,'2.職務給賃金表'!$B$6:$B$57,0),MATCH($BC106,'2.職務給賃金表'!$B$6:$AI$6,0)))</f>
        <v/>
      </c>
      <c r="BF106" s="32" t="str">
        <f t="shared" ref="BF106:BF137" si="77">IF($AP106="","",$BE106-$X106)</f>
        <v/>
      </c>
      <c r="BG106" s="474"/>
      <c r="BH106" s="474"/>
      <c r="BI106" s="474"/>
      <c r="BJ106" s="474"/>
      <c r="BK106" s="474"/>
      <c r="BL106" s="474"/>
      <c r="BM106" s="62" t="str">
        <f t="shared" si="66"/>
        <v/>
      </c>
      <c r="BN106" s="59" t="str">
        <f t="shared" ref="BN106:BN137" si="78">IF($AP106="","",$BE106+$BM106)</f>
        <v/>
      </c>
      <c r="BO106" s="273" t="str">
        <f t="shared" ref="BO106:BO137" si="79">IF($AP106="","",$BN106-$X106)</f>
        <v/>
      </c>
    </row>
    <row r="107" spans="1:67" x14ac:dyDescent="0.15">
      <c r="A107" s="65" t="str">
        <f>IF(C107="","",COUNTA($C$10:C107))</f>
        <v/>
      </c>
      <c r="B107" s="470"/>
      <c r="C107" s="470"/>
      <c r="D107" s="471"/>
      <c r="E107" s="471" t="s">
        <v>71</v>
      </c>
      <c r="F107" s="470"/>
      <c r="G107" s="470"/>
      <c r="H107" s="472"/>
      <c r="I107" s="472"/>
      <c r="J107" s="56" t="str">
        <f t="shared" si="67"/>
        <v/>
      </c>
      <c r="K107" s="56" t="str">
        <f t="shared" si="68"/>
        <v/>
      </c>
      <c r="L107" s="56" t="str">
        <f t="shared" si="69"/>
        <v/>
      </c>
      <c r="M107" s="56" t="str">
        <f t="shared" si="70"/>
        <v/>
      </c>
      <c r="N107" s="473"/>
      <c r="O107" s="473"/>
      <c r="P107" s="59" t="str">
        <f t="shared" si="71"/>
        <v/>
      </c>
      <c r="Q107" s="474"/>
      <c r="R107" s="474"/>
      <c r="S107" s="474"/>
      <c r="T107" s="474"/>
      <c r="U107" s="474"/>
      <c r="V107" s="474"/>
      <c r="W107" s="62" t="str">
        <f t="shared" si="72"/>
        <v/>
      </c>
      <c r="X107" s="272" t="str">
        <f t="shared" si="73"/>
        <v/>
      </c>
      <c r="Y107" s="267" t="str">
        <f t="shared" si="50"/>
        <v/>
      </c>
      <c r="Z107" s="117" t="str">
        <f t="shared" si="51"/>
        <v/>
      </c>
      <c r="AA107" s="117" t="str">
        <f t="shared" si="52"/>
        <v/>
      </c>
      <c r="AB107" s="117" t="str">
        <f t="shared" si="53"/>
        <v/>
      </c>
      <c r="AC107" s="121" t="str">
        <f t="shared" si="54"/>
        <v/>
      </c>
      <c r="AD107" s="119" t="str">
        <f t="shared" si="55"/>
        <v/>
      </c>
      <c r="AE107" s="475"/>
      <c r="AF107" s="119" t="str">
        <f t="shared" si="56"/>
        <v/>
      </c>
      <c r="AG107" s="119" t="str">
        <f t="shared" si="57"/>
        <v/>
      </c>
      <c r="AH107" s="119" t="str">
        <f>IF($AC107="","",HLOOKUP($AC107,'3.参照データ'!$B$5:$AI$14,8,FALSE)+1)</f>
        <v/>
      </c>
      <c r="AI107" s="119" t="str">
        <f>IF($AC107="","",HLOOKUP($AC107,'3.参照データ'!$B$5:$AI$14,10,FALSE)+AH107)</f>
        <v/>
      </c>
      <c r="AJ107" s="171" t="str">
        <f>IF($AC107="","",INDEX('2.職務給賃金表'!$B$6:$AI$57,MATCH($AG107,'2.職務給賃金表'!$B$6:$B$57,0),MATCH($AC107,'2.職務給賃金表'!$B$6:$AI$6,0)))</f>
        <v/>
      </c>
      <c r="AK107" s="265" t="str">
        <f t="shared" si="58"/>
        <v/>
      </c>
      <c r="AL107" s="222" t="str">
        <f t="shared" si="59"/>
        <v/>
      </c>
      <c r="AM107" s="28" t="str">
        <f t="shared" si="60"/>
        <v/>
      </c>
      <c r="AN107" s="479"/>
      <c r="AO107" s="479"/>
      <c r="AP107" s="71" t="str">
        <f t="shared" si="74"/>
        <v/>
      </c>
      <c r="AQ107" s="71" t="str">
        <f>IF($AL107="","",IF($AM107=$AP107,"",IF(HLOOKUP($AP107,'3.参照データ'!$B$17:$AI$21,4,FALSE)="",HLOOKUP($AP107,'3.参照データ'!$B$17:$AI$21,5,FALSE),HLOOKUP($AP107,'3.参照データ'!$B$17:$AI$21,4,FALSE))))</f>
        <v/>
      </c>
      <c r="AR107" s="71" t="str">
        <f t="shared" si="61"/>
        <v/>
      </c>
      <c r="AS107" s="30" t="str">
        <f>IF($AP107="","",($AR107-HLOOKUP($AP107,'3.参照データ'!$B$5:$AI$14,6,FALSE)))</f>
        <v/>
      </c>
      <c r="AT107" s="28" t="str">
        <f>IF($AP107="","",IF($AN107="",$AG107,IF(ROUNDUP($AS107/HLOOKUP($AP107,'3.参照データ'!$B$5:$AI$14,7,FALSE),0)&lt;=0,1,ROUNDUP($AS107/HLOOKUP($AP107,'3.参照データ'!$B$5:$AI$14,7,FALSE),0)+1)))</f>
        <v/>
      </c>
      <c r="AU107" s="28" t="str">
        <f t="shared" si="75"/>
        <v/>
      </c>
      <c r="AV107" s="105" t="str">
        <f>IF($AP107="","",($AU107-1)*HLOOKUP($AP107,'3.参照データ'!$B$5:$AI$14,7,FALSE))</f>
        <v/>
      </c>
      <c r="AW107" s="30" t="str">
        <f t="shared" si="76"/>
        <v/>
      </c>
      <c r="AX107" s="28" t="str">
        <f>IF($AP107="","",IF($AW107&lt;=0,0,ROUNDUP($AW107/HLOOKUP($AP107,'3.参照データ'!$B$5:$AI$14,9,FALSE),0)))</f>
        <v/>
      </c>
      <c r="AY107" s="28" t="str">
        <f t="shared" si="62"/>
        <v/>
      </c>
      <c r="AZ107" s="28" t="str">
        <f t="shared" si="63"/>
        <v/>
      </c>
      <c r="BA107" s="28" t="str">
        <f>IF($AP107="","",HLOOKUP($AP107,'3.参照データ'!$B$5:$AI$14,8,FALSE)+1)</f>
        <v/>
      </c>
      <c r="BB107" s="28" t="str">
        <f>IF($AP107="","",HLOOKUP($AP107,'3.参照データ'!$B$5:$AI$14,10,FALSE)+BA107)</f>
        <v/>
      </c>
      <c r="BC107" s="28" t="str">
        <f t="shared" si="64"/>
        <v/>
      </c>
      <c r="BD107" s="28" t="str">
        <f t="shared" si="65"/>
        <v/>
      </c>
      <c r="BE107" s="31" t="str">
        <f>IF($AP107="","",INDEX('2.職務給賃金表'!$B$6:$AI$57,MATCH($BD107,'2.職務給賃金表'!$B$6:$B$57,0),MATCH($BC107,'2.職務給賃金表'!$B$6:$AI$6,0)))</f>
        <v/>
      </c>
      <c r="BF107" s="32" t="str">
        <f t="shared" si="77"/>
        <v/>
      </c>
      <c r="BG107" s="474"/>
      <c r="BH107" s="474"/>
      <c r="BI107" s="474"/>
      <c r="BJ107" s="474"/>
      <c r="BK107" s="474"/>
      <c r="BL107" s="474"/>
      <c r="BM107" s="62" t="str">
        <f t="shared" si="66"/>
        <v/>
      </c>
      <c r="BN107" s="59" t="str">
        <f t="shared" si="78"/>
        <v/>
      </c>
      <c r="BO107" s="273" t="str">
        <f t="shared" si="79"/>
        <v/>
      </c>
    </row>
    <row r="108" spans="1:67" x14ac:dyDescent="0.15">
      <c r="A108" s="65" t="str">
        <f>IF(C108="","",COUNTA($C$10:C108))</f>
        <v/>
      </c>
      <c r="B108" s="470"/>
      <c r="C108" s="470"/>
      <c r="D108" s="471"/>
      <c r="E108" s="471" t="s">
        <v>71</v>
      </c>
      <c r="F108" s="470"/>
      <c r="G108" s="470"/>
      <c r="H108" s="472"/>
      <c r="I108" s="472"/>
      <c r="J108" s="56" t="str">
        <f t="shared" si="67"/>
        <v/>
      </c>
      <c r="K108" s="56" t="str">
        <f t="shared" si="68"/>
        <v/>
      </c>
      <c r="L108" s="56" t="str">
        <f t="shared" si="69"/>
        <v/>
      </c>
      <c r="M108" s="56" t="str">
        <f t="shared" si="70"/>
        <v/>
      </c>
      <c r="N108" s="473"/>
      <c r="O108" s="473"/>
      <c r="P108" s="59" t="str">
        <f t="shared" si="71"/>
        <v/>
      </c>
      <c r="Q108" s="474"/>
      <c r="R108" s="474"/>
      <c r="S108" s="474"/>
      <c r="T108" s="474"/>
      <c r="U108" s="474"/>
      <c r="V108" s="474"/>
      <c r="W108" s="62" t="str">
        <f t="shared" si="72"/>
        <v/>
      </c>
      <c r="X108" s="272" t="str">
        <f t="shared" si="73"/>
        <v/>
      </c>
      <c r="Y108" s="267" t="str">
        <f t="shared" si="50"/>
        <v/>
      </c>
      <c r="Z108" s="117" t="str">
        <f t="shared" si="51"/>
        <v/>
      </c>
      <c r="AA108" s="117" t="str">
        <f t="shared" si="52"/>
        <v/>
      </c>
      <c r="AB108" s="117" t="str">
        <f t="shared" si="53"/>
        <v/>
      </c>
      <c r="AC108" s="121" t="str">
        <f t="shared" si="54"/>
        <v/>
      </c>
      <c r="AD108" s="119" t="str">
        <f t="shared" si="55"/>
        <v/>
      </c>
      <c r="AE108" s="475"/>
      <c r="AF108" s="119" t="str">
        <f t="shared" si="56"/>
        <v/>
      </c>
      <c r="AG108" s="119" t="str">
        <f t="shared" si="57"/>
        <v/>
      </c>
      <c r="AH108" s="119" t="str">
        <f>IF($AC108="","",HLOOKUP($AC108,'3.参照データ'!$B$5:$AI$14,8,FALSE)+1)</f>
        <v/>
      </c>
      <c r="AI108" s="119" t="str">
        <f>IF($AC108="","",HLOOKUP($AC108,'3.参照データ'!$B$5:$AI$14,10,FALSE)+AH108)</f>
        <v/>
      </c>
      <c r="AJ108" s="171" t="str">
        <f>IF($AC108="","",INDEX('2.職務給賃金表'!$B$6:$AI$57,MATCH($AG108,'2.職務給賃金表'!$B$6:$B$57,0),MATCH($AC108,'2.職務給賃金表'!$B$6:$AI$6,0)))</f>
        <v/>
      </c>
      <c r="AK108" s="265" t="str">
        <f t="shared" si="58"/>
        <v/>
      </c>
      <c r="AL108" s="222" t="str">
        <f t="shared" si="59"/>
        <v/>
      </c>
      <c r="AM108" s="28" t="str">
        <f t="shared" si="60"/>
        <v/>
      </c>
      <c r="AN108" s="479"/>
      <c r="AO108" s="479"/>
      <c r="AP108" s="71" t="str">
        <f t="shared" si="74"/>
        <v/>
      </c>
      <c r="AQ108" s="71" t="str">
        <f>IF($AL108="","",IF($AM108=$AP108,"",IF(HLOOKUP($AP108,'3.参照データ'!$B$17:$AI$21,4,FALSE)="",HLOOKUP($AP108,'3.参照データ'!$B$17:$AI$21,5,FALSE),HLOOKUP($AP108,'3.参照データ'!$B$17:$AI$21,4,FALSE))))</f>
        <v/>
      </c>
      <c r="AR108" s="71" t="str">
        <f t="shared" si="61"/>
        <v/>
      </c>
      <c r="AS108" s="30" t="str">
        <f>IF($AP108="","",($AR108-HLOOKUP($AP108,'3.参照データ'!$B$5:$AI$14,6,FALSE)))</f>
        <v/>
      </c>
      <c r="AT108" s="28" t="str">
        <f>IF($AP108="","",IF($AN108="",$AG108,IF(ROUNDUP($AS108/HLOOKUP($AP108,'3.参照データ'!$B$5:$AI$14,7,FALSE),0)&lt;=0,1,ROUNDUP($AS108/HLOOKUP($AP108,'3.参照データ'!$B$5:$AI$14,7,FALSE),0)+1)))</f>
        <v/>
      </c>
      <c r="AU108" s="28" t="str">
        <f t="shared" si="75"/>
        <v/>
      </c>
      <c r="AV108" s="105" t="str">
        <f>IF($AP108="","",($AU108-1)*HLOOKUP($AP108,'3.参照データ'!$B$5:$AI$14,7,FALSE))</f>
        <v/>
      </c>
      <c r="AW108" s="30" t="str">
        <f t="shared" si="76"/>
        <v/>
      </c>
      <c r="AX108" s="28" t="str">
        <f>IF($AP108="","",IF($AW108&lt;=0,0,ROUNDUP($AW108/HLOOKUP($AP108,'3.参照データ'!$B$5:$AI$14,9,FALSE),0)))</f>
        <v/>
      </c>
      <c r="AY108" s="28" t="str">
        <f t="shared" si="62"/>
        <v/>
      </c>
      <c r="AZ108" s="28" t="str">
        <f t="shared" si="63"/>
        <v/>
      </c>
      <c r="BA108" s="28" t="str">
        <f>IF($AP108="","",HLOOKUP($AP108,'3.参照データ'!$B$5:$AI$14,8,FALSE)+1)</f>
        <v/>
      </c>
      <c r="BB108" s="28" t="str">
        <f>IF($AP108="","",HLOOKUP($AP108,'3.参照データ'!$B$5:$AI$14,10,FALSE)+BA108)</f>
        <v/>
      </c>
      <c r="BC108" s="28" t="str">
        <f t="shared" si="64"/>
        <v/>
      </c>
      <c r="BD108" s="28" t="str">
        <f t="shared" si="65"/>
        <v/>
      </c>
      <c r="BE108" s="31" t="str">
        <f>IF($AP108="","",INDEX('2.職務給賃金表'!$B$6:$AI$57,MATCH($BD108,'2.職務給賃金表'!$B$6:$B$57,0),MATCH($BC108,'2.職務給賃金表'!$B$6:$AI$6,0)))</f>
        <v/>
      </c>
      <c r="BF108" s="32" t="str">
        <f t="shared" si="77"/>
        <v/>
      </c>
      <c r="BG108" s="474"/>
      <c r="BH108" s="474"/>
      <c r="BI108" s="474"/>
      <c r="BJ108" s="474"/>
      <c r="BK108" s="474"/>
      <c r="BL108" s="474"/>
      <c r="BM108" s="62" t="str">
        <f t="shared" si="66"/>
        <v/>
      </c>
      <c r="BN108" s="59" t="str">
        <f t="shared" si="78"/>
        <v/>
      </c>
      <c r="BO108" s="273" t="str">
        <f t="shared" si="79"/>
        <v/>
      </c>
    </row>
    <row r="109" spans="1:67" x14ac:dyDescent="0.15">
      <c r="A109" s="65" t="str">
        <f>IF(C109="","",COUNTA($C$10:C109))</f>
        <v/>
      </c>
      <c r="B109" s="470"/>
      <c r="C109" s="470"/>
      <c r="D109" s="471"/>
      <c r="E109" s="471" t="s">
        <v>71</v>
      </c>
      <c r="F109" s="470"/>
      <c r="G109" s="470"/>
      <c r="H109" s="472"/>
      <c r="I109" s="472"/>
      <c r="J109" s="56" t="str">
        <f t="shared" si="67"/>
        <v/>
      </c>
      <c r="K109" s="56" t="str">
        <f t="shared" si="68"/>
        <v/>
      </c>
      <c r="L109" s="56" t="str">
        <f t="shared" si="69"/>
        <v/>
      </c>
      <c r="M109" s="56" t="str">
        <f t="shared" si="70"/>
        <v/>
      </c>
      <c r="N109" s="473"/>
      <c r="O109" s="473"/>
      <c r="P109" s="59" t="str">
        <f t="shared" si="71"/>
        <v/>
      </c>
      <c r="Q109" s="474"/>
      <c r="R109" s="474"/>
      <c r="S109" s="474"/>
      <c r="T109" s="474"/>
      <c r="U109" s="474"/>
      <c r="V109" s="474"/>
      <c r="W109" s="62" t="str">
        <f t="shared" si="72"/>
        <v/>
      </c>
      <c r="X109" s="272" t="str">
        <f t="shared" si="73"/>
        <v/>
      </c>
      <c r="Y109" s="267" t="str">
        <f t="shared" si="50"/>
        <v/>
      </c>
      <c r="Z109" s="117" t="str">
        <f t="shared" si="51"/>
        <v/>
      </c>
      <c r="AA109" s="117" t="str">
        <f t="shared" si="52"/>
        <v/>
      </c>
      <c r="AB109" s="117" t="str">
        <f t="shared" si="53"/>
        <v/>
      </c>
      <c r="AC109" s="121" t="str">
        <f t="shared" si="54"/>
        <v/>
      </c>
      <c r="AD109" s="119" t="str">
        <f t="shared" si="55"/>
        <v/>
      </c>
      <c r="AE109" s="475"/>
      <c r="AF109" s="119" t="str">
        <f t="shared" si="56"/>
        <v/>
      </c>
      <c r="AG109" s="119" t="str">
        <f t="shared" si="57"/>
        <v/>
      </c>
      <c r="AH109" s="119" t="str">
        <f>IF($AC109="","",HLOOKUP($AC109,'3.参照データ'!$B$5:$AI$14,8,FALSE)+1)</f>
        <v/>
      </c>
      <c r="AI109" s="119" t="str">
        <f>IF($AC109="","",HLOOKUP($AC109,'3.参照データ'!$B$5:$AI$14,10,FALSE)+AH109)</f>
        <v/>
      </c>
      <c r="AJ109" s="171" t="str">
        <f>IF($AC109="","",INDEX('2.職務給賃金表'!$B$6:$AI$57,MATCH($AG109,'2.職務給賃金表'!$B$6:$B$57,0),MATCH($AC109,'2.職務給賃金表'!$B$6:$AI$6,0)))</f>
        <v/>
      </c>
      <c r="AK109" s="265" t="str">
        <f t="shared" si="58"/>
        <v/>
      </c>
      <c r="AL109" s="222" t="str">
        <f t="shared" si="59"/>
        <v/>
      </c>
      <c r="AM109" s="28" t="str">
        <f t="shared" si="60"/>
        <v/>
      </c>
      <c r="AN109" s="479"/>
      <c r="AO109" s="479"/>
      <c r="AP109" s="71" t="str">
        <f t="shared" si="74"/>
        <v/>
      </c>
      <c r="AQ109" s="71" t="str">
        <f>IF($AL109="","",IF($AM109=$AP109,"",IF(HLOOKUP($AP109,'3.参照データ'!$B$17:$AI$21,4,FALSE)="",HLOOKUP($AP109,'3.参照データ'!$B$17:$AI$21,5,FALSE),HLOOKUP($AP109,'3.参照データ'!$B$17:$AI$21,4,FALSE))))</f>
        <v/>
      </c>
      <c r="AR109" s="71" t="str">
        <f t="shared" si="61"/>
        <v/>
      </c>
      <c r="AS109" s="30" t="str">
        <f>IF($AP109="","",($AR109-HLOOKUP($AP109,'3.参照データ'!$B$5:$AI$14,6,FALSE)))</f>
        <v/>
      </c>
      <c r="AT109" s="28" t="str">
        <f>IF($AP109="","",IF($AN109="",$AG109,IF(ROUNDUP($AS109/HLOOKUP($AP109,'3.参照データ'!$B$5:$AI$14,7,FALSE),0)&lt;=0,1,ROUNDUP($AS109/HLOOKUP($AP109,'3.参照データ'!$B$5:$AI$14,7,FALSE),0)+1)))</f>
        <v/>
      </c>
      <c r="AU109" s="28" t="str">
        <f t="shared" si="75"/>
        <v/>
      </c>
      <c r="AV109" s="105" t="str">
        <f>IF($AP109="","",($AU109-1)*HLOOKUP($AP109,'3.参照データ'!$B$5:$AI$14,7,FALSE))</f>
        <v/>
      </c>
      <c r="AW109" s="30" t="str">
        <f t="shared" si="76"/>
        <v/>
      </c>
      <c r="AX109" s="28" t="str">
        <f>IF($AP109="","",IF($AW109&lt;=0,0,ROUNDUP($AW109/HLOOKUP($AP109,'3.参照データ'!$B$5:$AI$14,9,FALSE),0)))</f>
        <v/>
      </c>
      <c r="AY109" s="28" t="str">
        <f t="shared" si="62"/>
        <v/>
      </c>
      <c r="AZ109" s="28" t="str">
        <f t="shared" si="63"/>
        <v/>
      </c>
      <c r="BA109" s="28" t="str">
        <f>IF($AP109="","",HLOOKUP($AP109,'3.参照データ'!$B$5:$AI$14,8,FALSE)+1)</f>
        <v/>
      </c>
      <c r="BB109" s="28" t="str">
        <f>IF($AP109="","",HLOOKUP($AP109,'3.参照データ'!$B$5:$AI$14,10,FALSE)+BA109)</f>
        <v/>
      </c>
      <c r="BC109" s="28" t="str">
        <f t="shared" si="64"/>
        <v/>
      </c>
      <c r="BD109" s="28" t="str">
        <f t="shared" si="65"/>
        <v/>
      </c>
      <c r="BE109" s="31" t="str">
        <f>IF($AP109="","",INDEX('2.職務給賃金表'!$B$6:$AI$57,MATCH($BD109,'2.職務給賃金表'!$B$6:$B$57,0),MATCH($BC109,'2.職務給賃金表'!$B$6:$AI$6,0)))</f>
        <v/>
      </c>
      <c r="BF109" s="32" t="str">
        <f t="shared" si="77"/>
        <v/>
      </c>
      <c r="BG109" s="474"/>
      <c r="BH109" s="474"/>
      <c r="BI109" s="474"/>
      <c r="BJ109" s="474"/>
      <c r="BK109" s="474"/>
      <c r="BL109" s="474"/>
      <c r="BM109" s="62" t="str">
        <f t="shared" si="66"/>
        <v/>
      </c>
      <c r="BN109" s="59" t="str">
        <f t="shared" si="78"/>
        <v/>
      </c>
      <c r="BO109" s="273" t="str">
        <f t="shared" si="79"/>
        <v/>
      </c>
    </row>
    <row r="110" spans="1:67" x14ac:dyDescent="0.15">
      <c r="A110" s="65" t="str">
        <f>IF(C110="","",COUNTA($C$10:C110))</f>
        <v/>
      </c>
      <c r="B110" s="470"/>
      <c r="C110" s="470"/>
      <c r="D110" s="471"/>
      <c r="E110" s="471" t="s">
        <v>71</v>
      </c>
      <c r="F110" s="470"/>
      <c r="G110" s="470"/>
      <c r="H110" s="472"/>
      <c r="I110" s="472"/>
      <c r="J110" s="56" t="str">
        <f t="shared" si="67"/>
        <v/>
      </c>
      <c r="K110" s="56" t="str">
        <f t="shared" si="68"/>
        <v/>
      </c>
      <c r="L110" s="56" t="str">
        <f t="shared" si="69"/>
        <v/>
      </c>
      <c r="M110" s="56" t="str">
        <f t="shared" si="70"/>
        <v/>
      </c>
      <c r="N110" s="473"/>
      <c r="O110" s="473"/>
      <c r="P110" s="59" t="str">
        <f t="shared" si="71"/>
        <v/>
      </c>
      <c r="Q110" s="474"/>
      <c r="R110" s="474"/>
      <c r="S110" s="474"/>
      <c r="T110" s="474"/>
      <c r="U110" s="474"/>
      <c r="V110" s="474"/>
      <c r="W110" s="62" t="str">
        <f t="shared" si="72"/>
        <v/>
      </c>
      <c r="X110" s="272" t="str">
        <f t="shared" si="73"/>
        <v/>
      </c>
      <c r="Y110" s="267" t="str">
        <f t="shared" si="50"/>
        <v/>
      </c>
      <c r="Z110" s="117" t="str">
        <f t="shared" si="51"/>
        <v/>
      </c>
      <c r="AA110" s="117" t="str">
        <f t="shared" si="52"/>
        <v/>
      </c>
      <c r="AB110" s="117" t="str">
        <f t="shared" si="53"/>
        <v/>
      </c>
      <c r="AC110" s="121" t="str">
        <f t="shared" si="54"/>
        <v/>
      </c>
      <c r="AD110" s="119" t="str">
        <f t="shared" si="55"/>
        <v/>
      </c>
      <c r="AE110" s="475"/>
      <c r="AF110" s="119" t="str">
        <f t="shared" si="56"/>
        <v/>
      </c>
      <c r="AG110" s="119" t="str">
        <f t="shared" si="57"/>
        <v/>
      </c>
      <c r="AH110" s="119" t="str">
        <f>IF($AC110="","",HLOOKUP($AC110,'3.参照データ'!$B$5:$AI$14,8,FALSE)+1)</f>
        <v/>
      </c>
      <c r="AI110" s="119" t="str">
        <f>IF($AC110="","",HLOOKUP($AC110,'3.参照データ'!$B$5:$AI$14,10,FALSE)+AH110)</f>
        <v/>
      </c>
      <c r="AJ110" s="171" t="str">
        <f>IF($AC110="","",INDEX('2.職務給賃金表'!$B$6:$AI$57,MATCH($AG110,'2.職務給賃金表'!$B$6:$B$57,0),MATCH($AC110,'2.職務給賃金表'!$B$6:$AI$6,0)))</f>
        <v/>
      </c>
      <c r="AK110" s="265" t="str">
        <f t="shared" si="58"/>
        <v/>
      </c>
      <c r="AL110" s="222" t="str">
        <f t="shared" si="59"/>
        <v/>
      </c>
      <c r="AM110" s="28" t="str">
        <f t="shared" si="60"/>
        <v/>
      </c>
      <c r="AN110" s="479"/>
      <c r="AO110" s="479"/>
      <c r="AP110" s="71" t="str">
        <f t="shared" si="74"/>
        <v/>
      </c>
      <c r="AQ110" s="71" t="str">
        <f>IF($AL110="","",IF($AM110=$AP110,"",IF(HLOOKUP($AP110,'3.参照データ'!$B$17:$AI$21,4,FALSE)="",HLOOKUP($AP110,'3.参照データ'!$B$17:$AI$21,5,FALSE),HLOOKUP($AP110,'3.参照データ'!$B$17:$AI$21,4,FALSE))))</f>
        <v/>
      </c>
      <c r="AR110" s="71" t="str">
        <f t="shared" si="61"/>
        <v/>
      </c>
      <c r="AS110" s="30" t="str">
        <f>IF($AP110="","",($AR110-HLOOKUP($AP110,'3.参照データ'!$B$5:$AI$14,6,FALSE)))</f>
        <v/>
      </c>
      <c r="AT110" s="28" t="str">
        <f>IF($AP110="","",IF($AN110="",$AG110,IF(ROUNDUP($AS110/HLOOKUP($AP110,'3.参照データ'!$B$5:$AI$14,7,FALSE),0)&lt;=0,1,ROUNDUP($AS110/HLOOKUP($AP110,'3.参照データ'!$B$5:$AI$14,7,FALSE),0)+1)))</f>
        <v/>
      </c>
      <c r="AU110" s="28" t="str">
        <f t="shared" si="75"/>
        <v/>
      </c>
      <c r="AV110" s="105" t="str">
        <f>IF($AP110="","",($AU110-1)*HLOOKUP($AP110,'3.参照データ'!$B$5:$AI$14,7,FALSE))</f>
        <v/>
      </c>
      <c r="AW110" s="30" t="str">
        <f t="shared" si="76"/>
        <v/>
      </c>
      <c r="AX110" s="28" t="str">
        <f>IF($AP110="","",IF($AW110&lt;=0,0,ROUNDUP($AW110/HLOOKUP($AP110,'3.参照データ'!$B$5:$AI$14,9,FALSE),0)))</f>
        <v/>
      </c>
      <c r="AY110" s="28" t="str">
        <f t="shared" si="62"/>
        <v/>
      </c>
      <c r="AZ110" s="28" t="str">
        <f t="shared" si="63"/>
        <v/>
      </c>
      <c r="BA110" s="28" t="str">
        <f>IF($AP110="","",HLOOKUP($AP110,'3.参照データ'!$B$5:$AI$14,8,FALSE)+1)</f>
        <v/>
      </c>
      <c r="BB110" s="28" t="str">
        <f>IF($AP110="","",HLOOKUP($AP110,'3.参照データ'!$B$5:$AI$14,10,FALSE)+BA110)</f>
        <v/>
      </c>
      <c r="BC110" s="28" t="str">
        <f t="shared" si="64"/>
        <v/>
      </c>
      <c r="BD110" s="28" t="str">
        <f t="shared" si="65"/>
        <v/>
      </c>
      <c r="BE110" s="31" t="str">
        <f>IF($AP110="","",INDEX('2.職務給賃金表'!$B$6:$AI$57,MATCH($BD110,'2.職務給賃金表'!$B$6:$B$57,0),MATCH($BC110,'2.職務給賃金表'!$B$6:$AI$6,0)))</f>
        <v/>
      </c>
      <c r="BF110" s="32" t="str">
        <f t="shared" si="77"/>
        <v/>
      </c>
      <c r="BG110" s="474"/>
      <c r="BH110" s="474"/>
      <c r="BI110" s="474"/>
      <c r="BJ110" s="474"/>
      <c r="BK110" s="474"/>
      <c r="BL110" s="474"/>
      <c r="BM110" s="62" t="str">
        <f t="shared" si="66"/>
        <v/>
      </c>
      <c r="BN110" s="59" t="str">
        <f t="shared" si="78"/>
        <v/>
      </c>
      <c r="BO110" s="273" t="str">
        <f t="shared" si="79"/>
        <v/>
      </c>
    </row>
    <row r="111" spans="1:67" x14ac:dyDescent="0.15">
      <c r="A111" s="65" t="str">
        <f>IF(C111="","",COUNTA($C$10:C111))</f>
        <v/>
      </c>
      <c r="B111" s="470"/>
      <c r="C111" s="470"/>
      <c r="D111" s="471"/>
      <c r="E111" s="471" t="s">
        <v>71</v>
      </c>
      <c r="F111" s="470"/>
      <c r="G111" s="470"/>
      <c r="H111" s="472"/>
      <c r="I111" s="472"/>
      <c r="J111" s="56" t="str">
        <f t="shared" si="67"/>
        <v/>
      </c>
      <c r="K111" s="56" t="str">
        <f t="shared" si="68"/>
        <v/>
      </c>
      <c r="L111" s="56" t="str">
        <f t="shared" si="69"/>
        <v/>
      </c>
      <c r="M111" s="56" t="str">
        <f t="shared" si="70"/>
        <v/>
      </c>
      <c r="N111" s="473"/>
      <c r="O111" s="473"/>
      <c r="P111" s="59" t="str">
        <f t="shared" si="71"/>
        <v/>
      </c>
      <c r="Q111" s="474"/>
      <c r="R111" s="474"/>
      <c r="S111" s="474"/>
      <c r="T111" s="474"/>
      <c r="U111" s="474"/>
      <c r="V111" s="474"/>
      <c r="W111" s="62" t="str">
        <f t="shared" si="72"/>
        <v/>
      </c>
      <c r="X111" s="272" t="str">
        <f t="shared" si="73"/>
        <v/>
      </c>
      <c r="Y111" s="267" t="str">
        <f t="shared" si="50"/>
        <v/>
      </c>
      <c r="Z111" s="117" t="str">
        <f t="shared" si="51"/>
        <v/>
      </c>
      <c r="AA111" s="117" t="str">
        <f t="shared" si="52"/>
        <v/>
      </c>
      <c r="AB111" s="117" t="str">
        <f t="shared" si="53"/>
        <v/>
      </c>
      <c r="AC111" s="121" t="str">
        <f t="shared" si="54"/>
        <v/>
      </c>
      <c r="AD111" s="119" t="str">
        <f t="shared" si="55"/>
        <v/>
      </c>
      <c r="AE111" s="475"/>
      <c r="AF111" s="119" t="str">
        <f t="shared" si="56"/>
        <v/>
      </c>
      <c r="AG111" s="119" t="str">
        <f t="shared" si="57"/>
        <v/>
      </c>
      <c r="AH111" s="119" t="str">
        <f>IF($AC111="","",HLOOKUP($AC111,'3.参照データ'!$B$5:$AI$14,8,FALSE)+1)</f>
        <v/>
      </c>
      <c r="AI111" s="119" t="str">
        <f>IF($AC111="","",HLOOKUP($AC111,'3.参照データ'!$B$5:$AI$14,10,FALSE)+AH111)</f>
        <v/>
      </c>
      <c r="AJ111" s="171" t="str">
        <f>IF($AC111="","",INDEX('2.職務給賃金表'!$B$6:$AI$57,MATCH($AG111,'2.職務給賃金表'!$B$6:$B$57,0),MATCH($AC111,'2.職務給賃金表'!$B$6:$AI$6,0)))</f>
        <v/>
      </c>
      <c r="AK111" s="265" t="str">
        <f t="shared" si="58"/>
        <v/>
      </c>
      <c r="AL111" s="222" t="str">
        <f t="shared" si="59"/>
        <v/>
      </c>
      <c r="AM111" s="28" t="str">
        <f t="shared" si="60"/>
        <v/>
      </c>
      <c r="AN111" s="479"/>
      <c r="AO111" s="479"/>
      <c r="AP111" s="71" t="str">
        <f t="shared" si="74"/>
        <v/>
      </c>
      <c r="AQ111" s="71" t="str">
        <f>IF($AL111="","",IF($AM111=$AP111,"",IF(HLOOKUP($AP111,'3.参照データ'!$B$17:$AI$21,4,FALSE)="",HLOOKUP($AP111,'3.参照データ'!$B$17:$AI$21,5,FALSE),HLOOKUP($AP111,'3.参照データ'!$B$17:$AI$21,4,FALSE))))</f>
        <v/>
      </c>
      <c r="AR111" s="71" t="str">
        <f t="shared" si="61"/>
        <v/>
      </c>
      <c r="AS111" s="30" t="str">
        <f>IF($AP111="","",($AR111-HLOOKUP($AP111,'3.参照データ'!$B$5:$AI$14,6,FALSE)))</f>
        <v/>
      </c>
      <c r="AT111" s="28" t="str">
        <f>IF($AP111="","",IF($AN111="",$AG111,IF(ROUNDUP($AS111/HLOOKUP($AP111,'3.参照データ'!$B$5:$AI$14,7,FALSE),0)&lt;=0,1,ROUNDUP($AS111/HLOOKUP($AP111,'3.参照データ'!$B$5:$AI$14,7,FALSE),0)+1)))</f>
        <v/>
      </c>
      <c r="AU111" s="28" t="str">
        <f t="shared" si="75"/>
        <v/>
      </c>
      <c r="AV111" s="105" t="str">
        <f>IF($AP111="","",($AU111-1)*HLOOKUP($AP111,'3.参照データ'!$B$5:$AI$14,7,FALSE))</f>
        <v/>
      </c>
      <c r="AW111" s="30" t="str">
        <f t="shared" si="76"/>
        <v/>
      </c>
      <c r="AX111" s="28" t="str">
        <f>IF($AP111="","",IF($AW111&lt;=0,0,ROUNDUP($AW111/HLOOKUP($AP111,'3.参照データ'!$B$5:$AI$14,9,FALSE),0)))</f>
        <v/>
      </c>
      <c r="AY111" s="28" t="str">
        <f t="shared" si="62"/>
        <v/>
      </c>
      <c r="AZ111" s="28" t="str">
        <f t="shared" si="63"/>
        <v/>
      </c>
      <c r="BA111" s="28" t="str">
        <f>IF($AP111="","",HLOOKUP($AP111,'3.参照データ'!$B$5:$AI$14,8,FALSE)+1)</f>
        <v/>
      </c>
      <c r="BB111" s="28" t="str">
        <f>IF($AP111="","",HLOOKUP($AP111,'3.参照データ'!$B$5:$AI$14,10,FALSE)+BA111)</f>
        <v/>
      </c>
      <c r="BC111" s="28" t="str">
        <f t="shared" si="64"/>
        <v/>
      </c>
      <c r="BD111" s="28" t="str">
        <f t="shared" si="65"/>
        <v/>
      </c>
      <c r="BE111" s="31" t="str">
        <f>IF($AP111="","",INDEX('2.職務給賃金表'!$B$6:$AI$57,MATCH($BD111,'2.職務給賃金表'!$B$6:$B$57,0),MATCH($BC111,'2.職務給賃金表'!$B$6:$AI$6,0)))</f>
        <v/>
      </c>
      <c r="BF111" s="32" t="str">
        <f t="shared" si="77"/>
        <v/>
      </c>
      <c r="BG111" s="474"/>
      <c r="BH111" s="474"/>
      <c r="BI111" s="474"/>
      <c r="BJ111" s="474"/>
      <c r="BK111" s="474"/>
      <c r="BL111" s="474"/>
      <c r="BM111" s="62" t="str">
        <f t="shared" si="66"/>
        <v/>
      </c>
      <c r="BN111" s="59" t="str">
        <f t="shared" si="78"/>
        <v/>
      </c>
      <c r="BO111" s="273" t="str">
        <f t="shared" si="79"/>
        <v/>
      </c>
    </row>
    <row r="112" spans="1:67" x14ac:dyDescent="0.15">
      <c r="A112" s="65" t="str">
        <f>IF(C112="","",COUNTA($C$10:C112))</f>
        <v/>
      </c>
      <c r="B112" s="470"/>
      <c r="C112" s="470"/>
      <c r="D112" s="471"/>
      <c r="E112" s="471" t="s">
        <v>71</v>
      </c>
      <c r="F112" s="470"/>
      <c r="G112" s="470"/>
      <c r="H112" s="472"/>
      <c r="I112" s="472"/>
      <c r="J112" s="56" t="str">
        <f t="shared" si="67"/>
        <v/>
      </c>
      <c r="K112" s="56" t="str">
        <f t="shared" si="68"/>
        <v/>
      </c>
      <c r="L112" s="56" t="str">
        <f t="shared" si="69"/>
        <v/>
      </c>
      <c r="M112" s="56" t="str">
        <f t="shared" si="70"/>
        <v/>
      </c>
      <c r="N112" s="473"/>
      <c r="O112" s="473"/>
      <c r="P112" s="59" t="str">
        <f t="shared" si="71"/>
        <v/>
      </c>
      <c r="Q112" s="474"/>
      <c r="R112" s="474"/>
      <c r="S112" s="474"/>
      <c r="T112" s="474"/>
      <c r="U112" s="474"/>
      <c r="V112" s="474"/>
      <c r="W112" s="62" t="str">
        <f t="shared" si="72"/>
        <v/>
      </c>
      <c r="X112" s="272" t="str">
        <f t="shared" si="73"/>
        <v/>
      </c>
      <c r="Y112" s="267" t="str">
        <f t="shared" si="50"/>
        <v/>
      </c>
      <c r="Z112" s="117" t="str">
        <f t="shared" si="51"/>
        <v/>
      </c>
      <c r="AA112" s="117" t="str">
        <f t="shared" si="52"/>
        <v/>
      </c>
      <c r="AB112" s="117" t="str">
        <f t="shared" si="53"/>
        <v/>
      </c>
      <c r="AC112" s="121" t="str">
        <f t="shared" si="54"/>
        <v/>
      </c>
      <c r="AD112" s="119" t="str">
        <f t="shared" si="55"/>
        <v/>
      </c>
      <c r="AE112" s="475"/>
      <c r="AF112" s="119" t="str">
        <f t="shared" si="56"/>
        <v/>
      </c>
      <c r="AG112" s="119" t="str">
        <f t="shared" si="57"/>
        <v/>
      </c>
      <c r="AH112" s="119" t="str">
        <f>IF($AC112="","",HLOOKUP($AC112,'3.参照データ'!$B$5:$AI$14,8,FALSE)+1)</f>
        <v/>
      </c>
      <c r="AI112" s="119" t="str">
        <f>IF($AC112="","",HLOOKUP($AC112,'3.参照データ'!$B$5:$AI$14,10,FALSE)+AH112)</f>
        <v/>
      </c>
      <c r="AJ112" s="171" t="str">
        <f>IF($AC112="","",INDEX('2.職務給賃金表'!$B$6:$AI$57,MATCH($AG112,'2.職務給賃金表'!$B$6:$B$57,0),MATCH($AC112,'2.職務給賃金表'!$B$6:$AI$6,0)))</f>
        <v/>
      </c>
      <c r="AK112" s="265" t="str">
        <f t="shared" si="58"/>
        <v/>
      </c>
      <c r="AL112" s="222" t="str">
        <f t="shared" si="59"/>
        <v/>
      </c>
      <c r="AM112" s="28" t="str">
        <f t="shared" si="60"/>
        <v/>
      </c>
      <c r="AN112" s="479"/>
      <c r="AO112" s="479"/>
      <c r="AP112" s="71" t="str">
        <f t="shared" si="74"/>
        <v/>
      </c>
      <c r="AQ112" s="71" t="str">
        <f>IF($AL112="","",IF($AM112=$AP112,"",IF(HLOOKUP($AP112,'3.参照データ'!$B$17:$AI$21,4,FALSE)="",HLOOKUP($AP112,'3.参照データ'!$B$17:$AI$21,5,FALSE),HLOOKUP($AP112,'3.参照データ'!$B$17:$AI$21,4,FALSE))))</f>
        <v/>
      </c>
      <c r="AR112" s="71" t="str">
        <f t="shared" si="61"/>
        <v/>
      </c>
      <c r="AS112" s="30" t="str">
        <f>IF($AP112="","",($AR112-HLOOKUP($AP112,'3.参照データ'!$B$5:$AI$14,6,FALSE)))</f>
        <v/>
      </c>
      <c r="AT112" s="28" t="str">
        <f>IF($AP112="","",IF($AN112="",$AG112,IF(ROUNDUP($AS112/HLOOKUP($AP112,'3.参照データ'!$B$5:$AI$14,7,FALSE),0)&lt;=0,1,ROUNDUP($AS112/HLOOKUP($AP112,'3.参照データ'!$B$5:$AI$14,7,FALSE),0)+1)))</f>
        <v/>
      </c>
      <c r="AU112" s="28" t="str">
        <f t="shared" si="75"/>
        <v/>
      </c>
      <c r="AV112" s="105" t="str">
        <f>IF($AP112="","",($AU112-1)*HLOOKUP($AP112,'3.参照データ'!$B$5:$AI$14,7,FALSE))</f>
        <v/>
      </c>
      <c r="AW112" s="30" t="str">
        <f t="shared" si="76"/>
        <v/>
      </c>
      <c r="AX112" s="28" t="str">
        <f>IF($AP112="","",IF($AW112&lt;=0,0,ROUNDUP($AW112/HLOOKUP($AP112,'3.参照データ'!$B$5:$AI$14,9,FALSE),0)))</f>
        <v/>
      </c>
      <c r="AY112" s="28" t="str">
        <f t="shared" si="62"/>
        <v/>
      </c>
      <c r="AZ112" s="28" t="str">
        <f t="shared" si="63"/>
        <v/>
      </c>
      <c r="BA112" s="28" t="str">
        <f>IF($AP112="","",HLOOKUP($AP112,'3.参照データ'!$B$5:$AI$14,8,FALSE)+1)</f>
        <v/>
      </c>
      <c r="BB112" s="28" t="str">
        <f>IF($AP112="","",HLOOKUP($AP112,'3.参照データ'!$B$5:$AI$14,10,FALSE)+BA112)</f>
        <v/>
      </c>
      <c r="BC112" s="28" t="str">
        <f t="shared" si="64"/>
        <v/>
      </c>
      <c r="BD112" s="28" t="str">
        <f t="shared" si="65"/>
        <v/>
      </c>
      <c r="BE112" s="31" t="str">
        <f>IF($AP112="","",INDEX('2.職務給賃金表'!$B$6:$AI$57,MATCH($BD112,'2.職務給賃金表'!$B$6:$B$57,0),MATCH($BC112,'2.職務給賃金表'!$B$6:$AI$6,0)))</f>
        <v/>
      </c>
      <c r="BF112" s="32" t="str">
        <f t="shared" si="77"/>
        <v/>
      </c>
      <c r="BG112" s="474"/>
      <c r="BH112" s="474"/>
      <c r="BI112" s="474"/>
      <c r="BJ112" s="474"/>
      <c r="BK112" s="474"/>
      <c r="BL112" s="474"/>
      <c r="BM112" s="62" t="str">
        <f t="shared" si="66"/>
        <v/>
      </c>
      <c r="BN112" s="59" t="str">
        <f t="shared" si="78"/>
        <v/>
      </c>
      <c r="BO112" s="273" t="str">
        <f t="shared" si="79"/>
        <v/>
      </c>
    </row>
    <row r="113" spans="1:67" x14ac:dyDescent="0.15">
      <c r="A113" s="65" t="str">
        <f>IF(C113="","",COUNTA($C$10:C113))</f>
        <v/>
      </c>
      <c r="B113" s="470"/>
      <c r="C113" s="470"/>
      <c r="D113" s="471"/>
      <c r="E113" s="471" t="s">
        <v>71</v>
      </c>
      <c r="F113" s="470"/>
      <c r="G113" s="470"/>
      <c r="H113" s="472"/>
      <c r="I113" s="472"/>
      <c r="J113" s="56" t="str">
        <f t="shared" si="67"/>
        <v/>
      </c>
      <c r="K113" s="56" t="str">
        <f t="shared" si="68"/>
        <v/>
      </c>
      <c r="L113" s="56" t="str">
        <f t="shared" si="69"/>
        <v/>
      </c>
      <c r="M113" s="56" t="str">
        <f t="shared" si="70"/>
        <v/>
      </c>
      <c r="N113" s="473"/>
      <c r="O113" s="473"/>
      <c r="P113" s="59" t="str">
        <f t="shared" si="71"/>
        <v/>
      </c>
      <c r="Q113" s="474"/>
      <c r="R113" s="474"/>
      <c r="S113" s="474"/>
      <c r="T113" s="474"/>
      <c r="U113" s="474"/>
      <c r="V113" s="474"/>
      <c r="W113" s="62" t="str">
        <f t="shared" si="72"/>
        <v/>
      </c>
      <c r="X113" s="272" t="str">
        <f t="shared" si="73"/>
        <v/>
      </c>
      <c r="Y113" s="267" t="str">
        <f t="shared" si="50"/>
        <v/>
      </c>
      <c r="Z113" s="117" t="str">
        <f t="shared" si="51"/>
        <v/>
      </c>
      <c r="AA113" s="117" t="str">
        <f t="shared" si="52"/>
        <v/>
      </c>
      <c r="AB113" s="117" t="str">
        <f t="shared" si="53"/>
        <v/>
      </c>
      <c r="AC113" s="121" t="str">
        <f t="shared" si="54"/>
        <v/>
      </c>
      <c r="AD113" s="119" t="str">
        <f t="shared" si="55"/>
        <v/>
      </c>
      <c r="AE113" s="475"/>
      <c r="AF113" s="119" t="str">
        <f t="shared" si="56"/>
        <v/>
      </c>
      <c r="AG113" s="119" t="str">
        <f t="shared" si="57"/>
        <v/>
      </c>
      <c r="AH113" s="119" t="str">
        <f>IF($AC113="","",HLOOKUP($AC113,'3.参照データ'!$B$5:$AI$14,8,FALSE)+1)</f>
        <v/>
      </c>
      <c r="AI113" s="119" t="str">
        <f>IF($AC113="","",HLOOKUP($AC113,'3.参照データ'!$B$5:$AI$14,10,FALSE)+AH113)</f>
        <v/>
      </c>
      <c r="AJ113" s="171" t="str">
        <f>IF($AC113="","",INDEX('2.職務給賃金表'!$B$6:$AI$57,MATCH($AG113,'2.職務給賃金表'!$B$6:$B$57,0),MATCH($AC113,'2.職務給賃金表'!$B$6:$AI$6,0)))</f>
        <v/>
      </c>
      <c r="AK113" s="265" t="str">
        <f t="shared" si="58"/>
        <v/>
      </c>
      <c r="AL113" s="222" t="str">
        <f t="shared" si="59"/>
        <v/>
      </c>
      <c r="AM113" s="28" t="str">
        <f t="shared" si="60"/>
        <v/>
      </c>
      <c r="AN113" s="479"/>
      <c r="AO113" s="479"/>
      <c r="AP113" s="71" t="str">
        <f t="shared" si="74"/>
        <v/>
      </c>
      <c r="AQ113" s="71" t="str">
        <f>IF($AL113="","",IF($AM113=$AP113,"",IF(HLOOKUP($AP113,'3.参照データ'!$B$17:$AI$21,4,FALSE)="",HLOOKUP($AP113,'3.参照データ'!$B$17:$AI$21,5,FALSE),HLOOKUP($AP113,'3.参照データ'!$B$17:$AI$21,4,FALSE))))</f>
        <v/>
      </c>
      <c r="AR113" s="71" t="str">
        <f t="shared" si="61"/>
        <v/>
      </c>
      <c r="AS113" s="30" t="str">
        <f>IF($AP113="","",($AR113-HLOOKUP($AP113,'3.参照データ'!$B$5:$AI$14,6,FALSE)))</f>
        <v/>
      </c>
      <c r="AT113" s="28" t="str">
        <f>IF($AP113="","",IF($AN113="",$AG113,IF(ROUNDUP($AS113/HLOOKUP($AP113,'3.参照データ'!$B$5:$AI$14,7,FALSE),0)&lt;=0,1,ROUNDUP($AS113/HLOOKUP($AP113,'3.参照データ'!$B$5:$AI$14,7,FALSE),0)+1)))</f>
        <v/>
      </c>
      <c r="AU113" s="28" t="str">
        <f t="shared" si="75"/>
        <v/>
      </c>
      <c r="AV113" s="105" t="str">
        <f>IF($AP113="","",($AU113-1)*HLOOKUP($AP113,'3.参照データ'!$B$5:$AI$14,7,FALSE))</f>
        <v/>
      </c>
      <c r="AW113" s="30" t="str">
        <f t="shared" si="76"/>
        <v/>
      </c>
      <c r="AX113" s="28" t="str">
        <f>IF($AP113="","",IF($AW113&lt;=0,0,ROUNDUP($AW113/HLOOKUP($AP113,'3.参照データ'!$B$5:$AI$14,9,FALSE),0)))</f>
        <v/>
      </c>
      <c r="AY113" s="28" t="str">
        <f t="shared" si="62"/>
        <v/>
      </c>
      <c r="AZ113" s="28" t="str">
        <f t="shared" si="63"/>
        <v/>
      </c>
      <c r="BA113" s="28" t="str">
        <f>IF($AP113="","",HLOOKUP($AP113,'3.参照データ'!$B$5:$AI$14,8,FALSE)+1)</f>
        <v/>
      </c>
      <c r="BB113" s="28" t="str">
        <f>IF($AP113="","",HLOOKUP($AP113,'3.参照データ'!$B$5:$AI$14,10,FALSE)+BA113)</f>
        <v/>
      </c>
      <c r="BC113" s="28" t="str">
        <f t="shared" si="64"/>
        <v/>
      </c>
      <c r="BD113" s="28" t="str">
        <f t="shared" si="65"/>
        <v/>
      </c>
      <c r="BE113" s="31" t="str">
        <f>IF($AP113="","",INDEX('2.職務給賃金表'!$B$6:$AI$57,MATCH($BD113,'2.職務給賃金表'!$B$6:$B$57,0),MATCH($BC113,'2.職務給賃金表'!$B$6:$AI$6,0)))</f>
        <v/>
      </c>
      <c r="BF113" s="32" t="str">
        <f t="shared" si="77"/>
        <v/>
      </c>
      <c r="BG113" s="474"/>
      <c r="BH113" s="474"/>
      <c r="BI113" s="474"/>
      <c r="BJ113" s="474"/>
      <c r="BK113" s="474"/>
      <c r="BL113" s="474"/>
      <c r="BM113" s="62" t="str">
        <f t="shared" si="66"/>
        <v/>
      </c>
      <c r="BN113" s="59" t="str">
        <f t="shared" si="78"/>
        <v/>
      </c>
      <c r="BO113" s="273" t="str">
        <f t="shared" si="79"/>
        <v/>
      </c>
    </row>
    <row r="114" spans="1:67" x14ac:dyDescent="0.15">
      <c r="A114" s="65" t="str">
        <f>IF(C114="","",COUNTA($C$10:C114))</f>
        <v/>
      </c>
      <c r="B114" s="470"/>
      <c r="C114" s="470"/>
      <c r="D114" s="471"/>
      <c r="E114" s="471" t="s">
        <v>71</v>
      </c>
      <c r="F114" s="470"/>
      <c r="G114" s="470"/>
      <c r="H114" s="472"/>
      <c r="I114" s="472"/>
      <c r="J114" s="56" t="str">
        <f t="shared" si="67"/>
        <v/>
      </c>
      <c r="K114" s="56" t="str">
        <f t="shared" si="68"/>
        <v/>
      </c>
      <c r="L114" s="56" t="str">
        <f t="shared" si="69"/>
        <v/>
      </c>
      <c r="M114" s="56" t="str">
        <f t="shared" si="70"/>
        <v/>
      </c>
      <c r="N114" s="473"/>
      <c r="O114" s="473"/>
      <c r="P114" s="59" t="str">
        <f t="shared" si="71"/>
        <v/>
      </c>
      <c r="Q114" s="474"/>
      <c r="R114" s="474"/>
      <c r="S114" s="474"/>
      <c r="T114" s="474"/>
      <c r="U114" s="474"/>
      <c r="V114" s="474"/>
      <c r="W114" s="62" t="str">
        <f t="shared" si="72"/>
        <v/>
      </c>
      <c r="X114" s="272" t="str">
        <f t="shared" si="73"/>
        <v/>
      </c>
      <c r="Y114" s="267" t="str">
        <f t="shared" si="50"/>
        <v/>
      </c>
      <c r="Z114" s="117" t="str">
        <f t="shared" si="51"/>
        <v/>
      </c>
      <c r="AA114" s="117" t="str">
        <f t="shared" si="52"/>
        <v/>
      </c>
      <c r="AB114" s="117" t="str">
        <f t="shared" si="53"/>
        <v/>
      </c>
      <c r="AC114" s="121" t="str">
        <f t="shared" si="54"/>
        <v/>
      </c>
      <c r="AD114" s="119" t="str">
        <f t="shared" si="55"/>
        <v/>
      </c>
      <c r="AE114" s="475"/>
      <c r="AF114" s="119" t="str">
        <f t="shared" si="56"/>
        <v/>
      </c>
      <c r="AG114" s="119" t="str">
        <f t="shared" si="57"/>
        <v/>
      </c>
      <c r="AH114" s="119" t="str">
        <f>IF($AC114="","",HLOOKUP($AC114,'3.参照データ'!$B$5:$AI$14,8,FALSE)+1)</f>
        <v/>
      </c>
      <c r="AI114" s="119" t="str">
        <f>IF($AC114="","",HLOOKUP($AC114,'3.参照データ'!$B$5:$AI$14,10,FALSE)+AH114)</f>
        <v/>
      </c>
      <c r="AJ114" s="171" t="str">
        <f>IF($AC114="","",INDEX('2.職務給賃金表'!$B$6:$AI$57,MATCH($AG114,'2.職務給賃金表'!$B$6:$B$57,0),MATCH($AC114,'2.職務給賃金表'!$B$6:$AI$6,0)))</f>
        <v/>
      </c>
      <c r="AK114" s="265" t="str">
        <f t="shared" si="58"/>
        <v/>
      </c>
      <c r="AL114" s="222" t="str">
        <f t="shared" si="59"/>
        <v/>
      </c>
      <c r="AM114" s="28" t="str">
        <f t="shared" si="60"/>
        <v/>
      </c>
      <c r="AN114" s="479"/>
      <c r="AO114" s="479"/>
      <c r="AP114" s="71" t="str">
        <f t="shared" si="74"/>
        <v/>
      </c>
      <c r="AQ114" s="71" t="str">
        <f>IF($AL114="","",IF($AM114=$AP114,"",IF(HLOOKUP($AP114,'3.参照データ'!$B$17:$AI$21,4,FALSE)="",HLOOKUP($AP114,'3.参照データ'!$B$17:$AI$21,5,FALSE),HLOOKUP($AP114,'3.参照データ'!$B$17:$AI$21,4,FALSE))))</f>
        <v/>
      </c>
      <c r="AR114" s="71" t="str">
        <f t="shared" si="61"/>
        <v/>
      </c>
      <c r="AS114" s="30" t="str">
        <f>IF($AP114="","",($AR114-HLOOKUP($AP114,'3.参照データ'!$B$5:$AI$14,6,FALSE)))</f>
        <v/>
      </c>
      <c r="AT114" s="28" t="str">
        <f>IF($AP114="","",IF($AN114="",$AG114,IF(ROUNDUP($AS114/HLOOKUP($AP114,'3.参照データ'!$B$5:$AI$14,7,FALSE),0)&lt;=0,1,ROUNDUP($AS114/HLOOKUP($AP114,'3.参照データ'!$B$5:$AI$14,7,FALSE),0)+1)))</f>
        <v/>
      </c>
      <c r="AU114" s="28" t="str">
        <f t="shared" si="75"/>
        <v/>
      </c>
      <c r="AV114" s="105" t="str">
        <f>IF($AP114="","",($AU114-1)*HLOOKUP($AP114,'3.参照データ'!$B$5:$AI$14,7,FALSE))</f>
        <v/>
      </c>
      <c r="AW114" s="30" t="str">
        <f t="shared" si="76"/>
        <v/>
      </c>
      <c r="AX114" s="28" t="str">
        <f>IF($AP114="","",IF($AW114&lt;=0,0,ROUNDUP($AW114/HLOOKUP($AP114,'3.参照データ'!$B$5:$AI$14,9,FALSE),0)))</f>
        <v/>
      </c>
      <c r="AY114" s="28" t="str">
        <f t="shared" si="62"/>
        <v/>
      </c>
      <c r="AZ114" s="28" t="str">
        <f t="shared" si="63"/>
        <v/>
      </c>
      <c r="BA114" s="28" t="str">
        <f>IF($AP114="","",HLOOKUP($AP114,'3.参照データ'!$B$5:$AI$14,8,FALSE)+1)</f>
        <v/>
      </c>
      <c r="BB114" s="28" t="str">
        <f>IF($AP114="","",HLOOKUP($AP114,'3.参照データ'!$B$5:$AI$14,10,FALSE)+BA114)</f>
        <v/>
      </c>
      <c r="BC114" s="28" t="str">
        <f t="shared" si="64"/>
        <v/>
      </c>
      <c r="BD114" s="28" t="str">
        <f t="shared" si="65"/>
        <v/>
      </c>
      <c r="BE114" s="31" t="str">
        <f>IF($AP114="","",INDEX('2.職務給賃金表'!$B$6:$AI$57,MATCH($BD114,'2.職務給賃金表'!$B$6:$B$57,0),MATCH($BC114,'2.職務給賃金表'!$B$6:$AI$6,0)))</f>
        <v/>
      </c>
      <c r="BF114" s="32" t="str">
        <f t="shared" si="77"/>
        <v/>
      </c>
      <c r="BG114" s="474"/>
      <c r="BH114" s="474"/>
      <c r="BI114" s="474"/>
      <c r="BJ114" s="474"/>
      <c r="BK114" s="474"/>
      <c r="BL114" s="474"/>
      <c r="BM114" s="62" t="str">
        <f t="shared" si="66"/>
        <v/>
      </c>
      <c r="BN114" s="59" t="str">
        <f t="shared" si="78"/>
        <v/>
      </c>
      <c r="BO114" s="273" t="str">
        <f t="shared" si="79"/>
        <v/>
      </c>
    </row>
    <row r="115" spans="1:67" x14ac:dyDescent="0.15">
      <c r="A115" s="65" t="str">
        <f>IF(C115="","",COUNTA($C$10:C115))</f>
        <v/>
      </c>
      <c r="B115" s="470"/>
      <c r="C115" s="470"/>
      <c r="D115" s="471"/>
      <c r="E115" s="471" t="s">
        <v>71</v>
      </c>
      <c r="F115" s="470"/>
      <c r="G115" s="470"/>
      <c r="H115" s="472"/>
      <c r="I115" s="472"/>
      <c r="J115" s="56" t="str">
        <f t="shared" si="67"/>
        <v/>
      </c>
      <c r="K115" s="56" t="str">
        <f t="shared" si="68"/>
        <v/>
      </c>
      <c r="L115" s="56" t="str">
        <f t="shared" si="69"/>
        <v/>
      </c>
      <c r="M115" s="56" t="str">
        <f t="shared" si="70"/>
        <v/>
      </c>
      <c r="N115" s="473"/>
      <c r="O115" s="473"/>
      <c r="P115" s="59" t="str">
        <f t="shared" si="71"/>
        <v/>
      </c>
      <c r="Q115" s="474"/>
      <c r="R115" s="474"/>
      <c r="S115" s="474"/>
      <c r="T115" s="474"/>
      <c r="U115" s="474"/>
      <c r="V115" s="474"/>
      <c r="W115" s="62" t="str">
        <f t="shared" si="72"/>
        <v/>
      </c>
      <c r="X115" s="272" t="str">
        <f t="shared" si="73"/>
        <v/>
      </c>
      <c r="Y115" s="267" t="str">
        <f t="shared" si="50"/>
        <v/>
      </c>
      <c r="Z115" s="117" t="str">
        <f t="shared" si="51"/>
        <v/>
      </c>
      <c r="AA115" s="117" t="str">
        <f t="shared" si="52"/>
        <v/>
      </c>
      <c r="AB115" s="117" t="str">
        <f t="shared" si="53"/>
        <v/>
      </c>
      <c r="AC115" s="121" t="str">
        <f t="shared" si="54"/>
        <v/>
      </c>
      <c r="AD115" s="119" t="str">
        <f t="shared" si="55"/>
        <v/>
      </c>
      <c r="AE115" s="475"/>
      <c r="AF115" s="119" t="str">
        <f t="shared" si="56"/>
        <v/>
      </c>
      <c r="AG115" s="119" t="str">
        <f t="shared" si="57"/>
        <v/>
      </c>
      <c r="AH115" s="119" t="str">
        <f>IF($AC115="","",HLOOKUP($AC115,'3.参照データ'!$B$5:$AI$14,8,FALSE)+1)</f>
        <v/>
      </c>
      <c r="AI115" s="119" t="str">
        <f>IF($AC115="","",HLOOKUP($AC115,'3.参照データ'!$B$5:$AI$14,10,FALSE)+AH115)</f>
        <v/>
      </c>
      <c r="AJ115" s="171" t="str">
        <f>IF($AC115="","",INDEX('2.職務給賃金表'!$B$6:$AI$57,MATCH($AG115,'2.職務給賃金表'!$B$6:$B$57,0),MATCH($AC115,'2.職務給賃金表'!$B$6:$AI$6,0)))</f>
        <v/>
      </c>
      <c r="AK115" s="265" t="str">
        <f t="shared" si="58"/>
        <v/>
      </c>
      <c r="AL115" s="222" t="str">
        <f t="shared" si="59"/>
        <v/>
      </c>
      <c r="AM115" s="28" t="str">
        <f t="shared" si="60"/>
        <v/>
      </c>
      <c r="AN115" s="479"/>
      <c r="AO115" s="479"/>
      <c r="AP115" s="71" t="str">
        <f t="shared" si="74"/>
        <v/>
      </c>
      <c r="AQ115" s="71" t="str">
        <f>IF($AL115="","",IF($AM115=$AP115,"",IF(HLOOKUP($AP115,'3.参照データ'!$B$17:$AI$21,4,FALSE)="",HLOOKUP($AP115,'3.参照データ'!$B$17:$AI$21,5,FALSE),HLOOKUP($AP115,'3.参照データ'!$B$17:$AI$21,4,FALSE))))</f>
        <v/>
      </c>
      <c r="AR115" s="71" t="str">
        <f t="shared" si="61"/>
        <v/>
      </c>
      <c r="AS115" s="30" t="str">
        <f>IF($AP115="","",($AR115-HLOOKUP($AP115,'3.参照データ'!$B$5:$AI$14,6,FALSE)))</f>
        <v/>
      </c>
      <c r="AT115" s="28" t="str">
        <f>IF($AP115="","",IF($AN115="",$AG115,IF(ROUNDUP($AS115/HLOOKUP($AP115,'3.参照データ'!$B$5:$AI$14,7,FALSE),0)&lt;=0,1,ROUNDUP($AS115/HLOOKUP($AP115,'3.参照データ'!$B$5:$AI$14,7,FALSE),0)+1)))</f>
        <v/>
      </c>
      <c r="AU115" s="28" t="str">
        <f t="shared" si="75"/>
        <v/>
      </c>
      <c r="AV115" s="105" t="str">
        <f>IF($AP115="","",($AU115-1)*HLOOKUP($AP115,'3.参照データ'!$B$5:$AI$14,7,FALSE))</f>
        <v/>
      </c>
      <c r="AW115" s="30" t="str">
        <f t="shared" si="76"/>
        <v/>
      </c>
      <c r="AX115" s="28" t="str">
        <f>IF($AP115="","",IF($AW115&lt;=0,0,ROUNDUP($AW115/HLOOKUP($AP115,'3.参照データ'!$B$5:$AI$14,9,FALSE),0)))</f>
        <v/>
      </c>
      <c r="AY115" s="28" t="str">
        <f t="shared" si="62"/>
        <v/>
      </c>
      <c r="AZ115" s="28" t="str">
        <f t="shared" si="63"/>
        <v/>
      </c>
      <c r="BA115" s="28" t="str">
        <f>IF($AP115="","",HLOOKUP($AP115,'3.参照データ'!$B$5:$AI$14,8,FALSE)+1)</f>
        <v/>
      </c>
      <c r="BB115" s="28" t="str">
        <f>IF($AP115="","",HLOOKUP($AP115,'3.参照データ'!$B$5:$AI$14,10,FALSE)+BA115)</f>
        <v/>
      </c>
      <c r="BC115" s="28" t="str">
        <f t="shared" si="64"/>
        <v/>
      </c>
      <c r="BD115" s="28" t="str">
        <f t="shared" si="65"/>
        <v/>
      </c>
      <c r="BE115" s="31" t="str">
        <f>IF($AP115="","",INDEX('2.職務給賃金表'!$B$6:$AI$57,MATCH($BD115,'2.職務給賃金表'!$B$6:$B$57,0),MATCH($BC115,'2.職務給賃金表'!$B$6:$AI$6,0)))</f>
        <v/>
      </c>
      <c r="BF115" s="32" t="str">
        <f t="shared" si="77"/>
        <v/>
      </c>
      <c r="BG115" s="474"/>
      <c r="BH115" s="474"/>
      <c r="BI115" s="474"/>
      <c r="BJ115" s="474"/>
      <c r="BK115" s="474"/>
      <c r="BL115" s="474"/>
      <c r="BM115" s="62" t="str">
        <f t="shared" si="66"/>
        <v/>
      </c>
      <c r="BN115" s="59" t="str">
        <f t="shared" si="78"/>
        <v/>
      </c>
      <c r="BO115" s="273" t="str">
        <f t="shared" si="79"/>
        <v/>
      </c>
    </row>
    <row r="116" spans="1:67" x14ac:dyDescent="0.15">
      <c r="A116" s="65" t="str">
        <f>IF(C116="","",COUNTA($C$10:C116))</f>
        <v/>
      </c>
      <c r="B116" s="470"/>
      <c r="C116" s="470"/>
      <c r="D116" s="471"/>
      <c r="E116" s="471" t="s">
        <v>71</v>
      </c>
      <c r="F116" s="470"/>
      <c r="G116" s="470"/>
      <c r="H116" s="472"/>
      <c r="I116" s="472"/>
      <c r="J116" s="56" t="str">
        <f t="shared" si="67"/>
        <v/>
      </c>
      <c r="K116" s="56" t="str">
        <f t="shared" si="68"/>
        <v/>
      </c>
      <c r="L116" s="56" t="str">
        <f t="shared" si="69"/>
        <v/>
      </c>
      <c r="M116" s="56" t="str">
        <f t="shared" si="70"/>
        <v/>
      </c>
      <c r="N116" s="473"/>
      <c r="O116" s="473"/>
      <c r="P116" s="59" t="str">
        <f t="shared" si="71"/>
        <v/>
      </c>
      <c r="Q116" s="474"/>
      <c r="R116" s="474"/>
      <c r="S116" s="474"/>
      <c r="T116" s="474"/>
      <c r="U116" s="474"/>
      <c r="V116" s="474"/>
      <c r="W116" s="62" t="str">
        <f t="shared" si="72"/>
        <v/>
      </c>
      <c r="X116" s="272" t="str">
        <f t="shared" si="73"/>
        <v/>
      </c>
      <c r="Y116" s="267" t="str">
        <f t="shared" si="50"/>
        <v/>
      </c>
      <c r="Z116" s="117" t="str">
        <f t="shared" si="51"/>
        <v/>
      </c>
      <c r="AA116" s="117" t="str">
        <f t="shared" si="52"/>
        <v/>
      </c>
      <c r="AB116" s="117" t="str">
        <f t="shared" si="53"/>
        <v/>
      </c>
      <c r="AC116" s="121" t="str">
        <f t="shared" si="54"/>
        <v/>
      </c>
      <c r="AD116" s="119" t="str">
        <f t="shared" si="55"/>
        <v/>
      </c>
      <c r="AE116" s="475"/>
      <c r="AF116" s="119" t="str">
        <f t="shared" si="56"/>
        <v/>
      </c>
      <c r="AG116" s="119" t="str">
        <f t="shared" si="57"/>
        <v/>
      </c>
      <c r="AH116" s="119" t="str">
        <f>IF($AC116="","",HLOOKUP($AC116,'3.参照データ'!$B$5:$AI$14,8,FALSE)+1)</f>
        <v/>
      </c>
      <c r="AI116" s="119" t="str">
        <f>IF($AC116="","",HLOOKUP($AC116,'3.参照データ'!$B$5:$AI$14,10,FALSE)+AH116)</f>
        <v/>
      </c>
      <c r="AJ116" s="171" t="str">
        <f>IF($AC116="","",INDEX('2.職務給賃金表'!$B$6:$AI$57,MATCH($AG116,'2.職務給賃金表'!$B$6:$B$57,0),MATCH($AC116,'2.職務給賃金表'!$B$6:$AI$6,0)))</f>
        <v/>
      </c>
      <c r="AK116" s="265" t="str">
        <f t="shared" si="58"/>
        <v/>
      </c>
      <c r="AL116" s="222" t="str">
        <f t="shared" si="59"/>
        <v/>
      </c>
      <c r="AM116" s="28" t="str">
        <f t="shared" si="60"/>
        <v/>
      </c>
      <c r="AN116" s="479"/>
      <c r="AO116" s="479"/>
      <c r="AP116" s="71" t="str">
        <f t="shared" si="74"/>
        <v/>
      </c>
      <c r="AQ116" s="71" t="str">
        <f>IF($AL116="","",IF($AM116=$AP116,"",IF(HLOOKUP($AP116,'3.参照データ'!$B$17:$AI$21,4,FALSE)="",HLOOKUP($AP116,'3.参照データ'!$B$17:$AI$21,5,FALSE),HLOOKUP($AP116,'3.参照データ'!$B$17:$AI$21,4,FALSE))))</f>
        <v/>
      </c>
      <c r="AR116" s="71" t="str">
        <f t="shared" si="61"/>
        <v/>
      </c>
      <c r="AS116" s="30" t="str">
        <f>IF($AP116="","",($AR116-HLOOKUP($AP116,'3.参照データ'!$B$5:$AI$14,6,FALSE)))</f>
        <v/>
      </c>
      <c r="AT116" s="28" t="str">
        <f>IF($AP116="","",IF($AN116="",$AG116,IF(ROUNDUP($AS116/HLOOKUP($AP116,'3.参照データ'!$B$5:$AI$14,7,FALSE),0)&lt;=0,1,ROUNDUP($AS116/HLOOKUP($AP116,'3.参照データ'!$B$5:$AI$14,7,FALSE),0)+1)))</f>
        <v/>
      </c>
      <c r="AU116" s="28" t="str">
        <f t="shared" si="75"/>
        <v/>
      </c>
      <c r="AV116" s="105" t="str">
        <f>IF($AP116="","",($AU116-1)*HLOOKUP($AP116,'3.参照データ'!$B$5:$AI$14,7,FALSE))</f>
        <v/>
      </c>
      <c r="AW116" s="30" t="str">
        <f t="shared" si="76"/>
        <v/>
      </c>
      <c r="AX116" s="28" t="str">
        <f>IF($AP116="","",IF($AW116&lt;=0,0,ROUNDUP($AW116/HLOOKUP($AP116,'3.参照データ'!$B$5:$AI$14,9,FALSE),0)))</f>
        <v/>
      </c>
      <c r="AY116" s="28" t="str">
        <f t="shared" si="62"/>
        <v/>
      </c>
      <c r="AZ116" s="28" t="str">
        <f t="shared" si="63"/>
        <v/>
      </c>
      <c r="BA116" s="28" t="str">
        <f>IF($AP116="","",HLOOKUP($AP116,'3.参照データ'!$B$5:$AI$14,8,FALSE)+1)</f>
        <v/>
      </c>
      <c r="BB116" s="28" t="str">
        <f>IF($AP116="","",HLOOKUP($AP116,'3.参照データ'!$B$5:$AI$14,10,FALSE)+BA116)</f>
        <v/>
      </c>
      <c r="BC116" s="28" t="str">
        <f t="shared" si="64"/>
        <v/>
      </c>
      <c r="BD116" s="28" t="str">
        <f t="shared" si="65"/>
        <v/>
      </c>
      <c r="BE116" s="31" t="str">
        <f>IF($AP116="","",INDEX('2.職務給賃金表'!$B$6:$AI$57,MATCH($BD116,'2.職務給賃金表'!$B$6:$B$57,0),MATCH($BC116,'2.職務給賃金表'!$B$6:$AI$6,0)))</f>
        <v/>
      </c>
      <c r="BF116" s="32" t="str">
        <f t="shared" si="77"/>
        <v/>
      </c>
      <c r="BG116" s="474"/>
      <c r="BH116" s="474"/>
      <c r="BI116" s="474"/>
      <c r="BJ116" s="474"/>
      <c r="BK116" s="474"/>
      <c r="BL116" s="474"/>
      <c r="BM116" s="62" t="str">
        <f t="shared" si="66"/>
        <v/>
      </c>
      <c r="BN116" s="59" t="str">
        <f t="shared" si="78"/>
        <v/>
      </c>
      <c r="BO116" s="273" t="str">
        <f t="shared" si="79"/>
        <v/>
      </c>
    </row>
    <row r="117" spans="1:67" x14ac:dyDescent="0.15">
      <c r="A117" s="65" t="str">
        <f>IF(C117="","",COUNTA($C$10:C117))</f>
        <v/>
      </c>
      <c r="B117" s="470"/>
      <c r="C117" s="470"/>
      <c r="D117" s="471"/>
      <c r="E117" s="471" t="s">
        <v>71</v>
      </c>
      <c r="F117" s="470"/>
      <c r="G117" s="470"/>
      <c r="H117" s="472"/>
      <c r="I117" s="472"/>
      <c r="J117" s="56" t="str">
        <f t="shared" si="67"/>
        <v/>
      </c>
      <c r="K117" s="56" t="str">
        <f t="shared" si="68"/>
        <v/>
      </c>
      <c r="L117" s="56" t="str">
        <f t="shared" si="69"/>
        <v/>
      </c>
      <c r="M117" s="56" t="str">
        <f t="shared" si="70"/>
        <v/>
      </c>
      <c r="N117" s="473"/>
      <c r="O117" s="473"/>
      <c r="P117" s="59" t="str">
        <f t="shared" si="71"/>
        <v/>
      </c>
      <c r="Q117" s="474"/>
      <c r="R117" s="474"/>
      <c r="S117" s="474"/>
      <c r="T117" s="474"/>
      <c r="U117" s="474"/>
      <c r="V117" s="474"/>
      <c r="W117" s="62" t="str">
        <f t="shared" si="72"/>
        <v/>
      </c>
      <c r="X117" s="272" t="str">
        <f t="shared" si="73"/>
        <v/>
      </c>
      <c r="Y117" s="267" t="str">
        <f t="shared" si="50"/>
        <v/>
      </c>
      <c r="Z117" s="117" t="str">
        <f t="shared" si="51"/>
        <v/>
      </c>
      <c r="AA117" s="117" t="str">
        <f t="shared" si="52"/>
        <v/>
      </c>
      <c r="AB117" s="117" t="str">
        <f t="shared" si="53"/>
        <v/>
      </c>
      <c r="AC117" s="121" t="str">
        <f t="shared" si="54"/>
        <v/>
      </c>
      <c r="AD117" s="119" t="str">
        <f t="shared" si="55"/>
        <v/>
      </c>
      <c r="AE117" s="475"/>
      <c r="AF117" s="119" t="str">
        <f t="shared" si="56"/>
        <v/>
      </c>
      <c r="AG117" s="119" t="str">
        <f t="shared" si="57"/>
        <v/>
      </c>
      <c r="AH117" s="119" t="str">
        <f>IF($AC117="","",HLOOKUP($AC117,'3.参照データ'!$B$5:$AI$14,8,FALSE)+1)</f>
        <v/>
      </c>
      <c r="AI117" s="119" t="str">
        <f>IF($AC117="","",HLOOKUP($AC117,'3.参照データ'!$B$5:$AI$14,10,FALSE)+AH117)</f>
        <v/>
      </c>
      <c r="AJ117" s="171" t="str">
        <f>IF($AC117="","",INDEX('2.職務給賃金表'!$B$6:$AI$57,MATCH($AG117,'2.職務給賃金表'!$B$6:$B$57,0),MATCH($AC117,'2.職務給賃金表'!$B$6:$AI$6,0)))</f>
        <v/>
      </c>
      <c r="AK117" s="265" t="str">
        <f t="shared" si="58"/>
        <v/>
      </c>
      <c r="AL117" s="222" t="str">
        <f t="shared" si="59"/>
        <v/>
      </c>
      <c r="AM117" s="28" t="str">
        <f t="shared" si="60"/>
        <v/>
      </c>
      <c r="AN117" s="479"/>
      <c r="AO117" s="479"/>
      <c r="AP117" s="71" t="str">
        <f t="shared" si="74"/>
        <v/>
      </c>
      <c r="AQ117" s="71" t="str">
        <f>IF($AL117="","",IF($AM117=$AP117,"",IF(HLOOKUP($AP117,'3.参照データ'!$B$17:$AI$21,4,FALSE)="",HLOOKUP($AP117,'3.参照データ'!$B$17:$AI$21,5,FALSE),HLOOKUP($AP117,'3.参照データ'!$B$17:$AI$21,4,FALSE))))</f>
        <v/>
      </c>
      <c r="AR117" s="71" t="str">
        <f t="shared" si="61"/>
        <v/>
      </c>
      <c r="AS117" s="30" t="str">
        <f>IF($AP117="","",($AR117-HLOOKUP($AP117,'3.参照データ'!$B$5:$AI$14,6,FALSE)))</f>
        <v/>
      </c>
      <c r="AT117" s="28" t="str">
        <f>IF($AP117="","",IF($AN117="",$AG117,IF(ROUNDUP($AS117/HLOOKUP($AP117,'3.参照データ'!$B$5:$AI$14,7,FALSE),0)&lt;=0,1,ROUNDUP($AS117/HLOOKUP($AP117,'3.参照データ'!$B$5:$AI$14,7,FALSE),0)+1)))</f>
        <v/>
      </c>
      <c r="AU117" s="28" t="str">
        <f t="shared" si="75"/>
        <v/>
      </c>
      <c r="AV117" s="105" t="str">
        <f>IF($AP117="","",($AU117-1)*HLOOKUP($AP117,'3.参照データ'!$B$5:$AI$14,7,FALSE))</f>
        <v/>
      </c>
      <c r="AW117" s="30" t="str">
        <f t="shared" si="76"/>
        <v/>
      </c>
      <c r="AX117" s="28" t="str">
        <f>IF($AP117="","",IF($AW117&lt;=0,0,ROUNDUP($AW117/HLOOKUP($AP117,'3.参照データ'!$B$5:$AI$14,9,FALSE),0)))</f>
        <v/>
      </c>
      <c r="AY117" s="28" t="str">
        <f t="shared" si="62"/>
        <v/>
      </c>
      <c r="AZ117" s="28" t="str">
        <f t="shared" si="63"/>
        <v/>
      </c>
      <c r="BA117" s="28" t="str">
        <f>IF($AP117="","",HLOOKUP($AP117,'3.参照データ'!$B$5:$AI$14,8,FALSE)+1)</f>
        <v/>
      </c>
      <c r="BB117" s="28" t="str">
        <f>IF($AP117="","",HLOOKUP($AP117,'3.参照データ'!$B$5:$AI$14,10,FALSE)+BA117)</f>
        <v/>
      </c>
      <c r="BC117" s="28" t="str">
        <f t="shared" si="64"/>
        <v/>
      </c>
      <c r="BD117" s="28" t="str">
        <f t="shared" si="65"/>
        <v/>
      </c>
      <c r="BE117" s="31" t="str">
        <f>IF($AP117="","",INDEX('2.職務給賃金表'!$B$6:$AI$57,MATCH($BD117,'2.職務給賃金表'!$B$6:$B$57,0),MATCH($BC117,'2.職務給賃金表'!$B$6:$AI$6,0)))</f>
        <v/>
      </c>
      <c r="BF117" s="32" t="str">
        <f t="shared" si="77"/>
        <v/>
      </c>
      <c r="BG117" s="474"/>
      <c r="BH117" s="474"/>
      <c r="BI117" s="474"/>
      <c r="BJ117" s="474"/>
      <c r="BK117" s="474"/>
      <c r="BL117" s="474"/>
      <c r="BM117" s="62" t="str">
        <f t="shared" si="66"/>
        <v/>
      </c>
      <c r="BN117" s="59" t="str">
        <f t="shared" si="78"/>
        <v/>
      </c>
      <c r="BO117" s="273" t="str">
        <f t="shared" si="79"/>
        <v/>
      </c>
    </row>
    <row r="118" spans="1:67" x14ac:dyDescent="0.15">
      <c r="A118" s="65" t="str">
        <f>IF(C118="","",COUNTA($C$10:C118))</f>
        <v/>
      </c>
      <c r="B118" s="470"/>
      <c r="C118" s="470"/>
      <c r="D118" s="471"/>
      <c r="E118" s="471" t="s">
        <v>71</v>
      </c>
      <c r="F118" s="470"/>
      <c r="G118" s="470"/>
      <c r="H118" s="472"/>
      <c r="I118" s="472"/>
      <c r="J118" s="56" t="str">
        <f t="shared" si="67"/>
        <v/>
      </c>
      <c r="K118" s="56" t="str">
        <f t="shared" si="68"/>
        <v/>
      </c>
      <c r="L118" s="56" t="str">
        <f t="shared" si="69"/>
        <v/>
      </c>
      <c r="M118" s="56" t="str">
        <f t="shared" si="70"/>
        <v/>
      </c>
      <c r="N118" s="473"/>
      <c r="O118" s="473"/>
      <c r="P118" s="59" t="str">
        <f t="shared" si="71"/>
        <v/>
      </c>
      <c r="Q118" s="474"/>
      <c r="R118" s="474"/>
      <c r="S118" s="474"/>
      <c r="T118" s="474"/>
      <c r="U118" s="474"/>
      <c r="V118" s="474"/>
      <c r="W118" s="62" t="str">
        <f t="shared" si="72"/>
        <v/>
      </c>
      <c r="X118" s="272" t="str">
        <f t="shared" si="73"/>
        <v/>
      </c>
      <c r="Y118" s="267" t="str">
        <f t="shared" si="50"/>
        <v/>
      </c>
      <c r="Z118" s="117" t="str">
        <f t="shared" si="51"/>
        <v/>
      </c>
      <c r="AA118" s="117" t="str">
        <f t="shared" si="52"/>
        <v/>
      </c>
      <c r="AB118" s="117" t="str">
        <f t="shared" si="53"/>
        <v/>
      </c>
      <c r="AC118" s="121" t="str">
        <f t="shared" si="54"/>
        <v/>
      </c>
      <c r="AD118" s="119" t="str">
        <f t="shared" si="55"/>
        <v/>
      </c>
      <c r="AE118" s="475"/>
      <c r="AF118" s="119" t="str">
        <f t="shared" si="56"/>
        <v/>
      </c>
      <c r="AG118" s="119" t="str">
        <f t="shared" si="57"/>
        <v/>
      </c>
      <c r="AH118" s="119" t="str">
        <f>IF($AC118="","",HLOOKUP($AC118,'3.参照データ'!$B$5:$AI$14,8,FALSE)+1)</f>
        <v/>
      </c>
      <c r="AI118" s="119" t="str">
        <f>IF($AC118="","",HLOOKUP($AC118,'3.参照データ'!$B$5:$AI$14,10,FALSE)+AH118)</f>
        <v/>
      </c>
      <c r="AJ118" s="171" t="str">
        <f>IF($AC118="","",INDEX('2.職務給賃金表'!$B$6:$AI$57,MATCH($AG118,'2.職務給賃金表'!$B$6:$B$57,0),MATCH($AC118,'2.職務給賃金表'!$B$6:$AI$6,0)))</f>
        <v/>
      </c>
      <c r="AK118" s="265" t="str">
        <f t="shared" si="58"/>
        <v/>
      </c>
      <c r="AL118" s="222" t="str">
        <f t="shared" si="59"/>
        <v/>
      </c>
      <c r="AM118" s="28" t="str">
        <f t="shared" si="60"/>
        <v/>
      </c>
      <c r="AN118" s="479"/>
      <c r="AO118" s="479"/>
      <c r="AP118" s="71" t="str">
        <f t="shared" si="74"/>
        <v/>
      </c>
      <c r="AQ118" s="71" t="str">
        <f>IF($AL118="","",IF($AM118=$AP118,"",IF(HLOOKUP($AP118,'3.参照データ'!$B$17:$AI$21,4,FALSE)="",HLOOKUP($AP118,'3.参照データ'!$B$17:$AI$21,5,FALSE),HLOOKUP($AP118,'3.参照データ'!$B$17:$AI$21,4,FALSE))))</f>
        <v/>
      </c>
      <c r="AR118" s="71" t="str">
        <f t="shared" si="61"/>
        <v/>
      </c>
      <c r="AS118" s="30" t="str">
        <f>IF($AP118="","",($AR118-HLOOKUP($AP118,'3.参照データ'!$B$5:$AI$14,6,FALSE)))</f>
        <v/>
      </c>
      <c r="AT118" s="28" t="str">
        <f>IF($AP118="","",IF($AN118="",$AG118,IF(ROUNDUP($AS118/HLOOKUP($AP118,'3.参照データ'!$B$5:$AI$14,7,FALSE),0)&lt;=0,1,ROUNDUP($AS118/HLOOKUP($AP118,'3.参照データ'!$B$5:$AI$14,7,FALSE),0)+1)))</f>
        <v/>
      </c>
      <c r="AU118" s="28" t="str">
        <f t="shared" si="75"/>
        <v/>
      </c>
      <c r="AV118" s="105" t="str">
        <f>IF($AP118="","",($AU118-1)*HLOOKUP($AP118,'3.参照データ'!$B$5:$AI$14,7,FALSE))</f>
        <v/>
      </c>
      <c r="AW118" s="30" t="str">
        <f t="shared" si="76"/>
        <v/>
      </c>
      <c r="AX118" s="28" t="str">
        <f>IF($AP118="","",IF($AW118&lt;=0,0,ROUNDUP($AW118/HLOOKUP($AP118,'3.参照データ'!$B$5:$AI$14,9,FALSE),0)))</f>
        <v/>
      </c>
      <c r="AY118" s="28" t="str">
        <f t="shared" si="62"/>
        <v/>
      </c>
      <c r="AZ118" s="28" t="str">
        <f t="shared" si="63"/>
        <v/>
      </c>
      <c r="BA118" s="28" t="str">
        <f>IF($AP118="","",HLOOKUP($AP118,'3.参照データ'!$B$5:$AI$14,8,FALSE)+1)</f>
        <v/>
      </c>
      <c r="BB118" s="28" t="str">
        <f>IF($AP118="","",HLOOKUP($AP118,'3.参照データ'!$B$5:$AI$14,10,FALSE)+BA118)</f>
        <v/>
      </c>
      <c r="BC118" s="28" t="str">
        <f t="shared" si="64"/>
        <v/>
      </c>
      <c r="BD118" s="28" t="str">
        <f t="shared" si="65"/>
        <v/>
      </c>
      <c r="BE118" s="31" t="str">
        <f>IF($AP118="","",INDEX('2.職務給賃金表'!$B$6:$AI$57,MATCH($BD118,'2.職務給賃金表'!$B$6:$B$57,0),MATCH($BC118,'2.職務給賃金表'!$B$6:$AI$6,0)))</f>
        <v/>
      </c>
      <c r="BF118" s="32" t="str">
        <f t="shared" si="77"/>
        <v/>
      </c>
      <c r="BG118" s="474"/>
      <c r="BH118" s="474"/>
      <c r="BI118" s="474"/>
      <c r="BJ118" s="474"/>
      <c r="BK118" s="474"/>
      <c r="BL118" s="474"/>
      <c r="BM118" s="62" t="str">
        <f t="shared" si="66"/>
        <v/>
      </c>
      <c r="BN118" s="59" t="str">
        <f t="shared" si="78"/>
        <v/>
      </c>
      <c r="BO118" s="273" t="str">
        <f t="shared" si="79"/>
        <v/>
      </c>
    </row>
    <row r="119" spans="1:67" x14ac:dyDescent="0.15">
      <c r="A119" s="65" t="str">
        <f>IF(C119="","",COUNTA($C$10:C119))</f>
        <v/>
      </c>
      <c r="B119" s="470"/>
      <c r="C119" s="470"/>
      <c r="D119" s="471"/>
      <c r="E119" s="471" t="s">
        <v>71</v>
      </c>
      <c r="F119" s="470"/>
      <c r="G119" s="470"/>
      <c r="H119" s="472"/>
      <c r="I119" s="472"/>
      <c r="J119" s="56" t="str">
        <f t="shared" si="67"/>
        <v/>
      </c>
      <c r="K119" s="56" t="str">
        <f t="shared" si="68"/>
        <v/>
      </c>
      <c r="L119" s="56" t="str">
        <f t="shared" si="69"/>
        <v/>
      </c>
      <c r="M119" s="56" t="str">
        <f t="shared" si="70"/>
        <v/>
      </c>
      <c r="N119" s="473"/>
      <c r="O119" s="473"/>
      <c r="P119" s="59" t="str">
        <f t="shared" si="71"/>
        <v/>
      </c>
      <c r="Q119" s="474"/>
      <c r="R119" s="474"/>
      <c r="S119" s="474"/>
      <c r="T119" s="474"/>
      <c r="U119" s="474"/>
      <c r="V119" s="474"/>
      <c r="W119" s="62" t="str">
        <f t="shared" si="72"/>
        <v/>
      </c>
      <c r="X119" s="272" t="str">
        <f t="shared" si="73"/>
        <v/>
      </c>
      <c r="Y119" s="267" t="str">
        <f t="shared" si="50"/>
        <v/>
      </c>
      <c r="Z119" s="117" t="str">
        <f t="shared" si="51"/>
        <v/>
      </c>
      <c r="AA119" s="117" t="str">
        <f t="shared" si="52"/>
        <v/>
      </c>
      <c r="AB119" s="117" t="str">
        <f t="shared" si="53"/>
        <v/>
      </c>
      <c r="AC119" s="121" t="str">
        <f t="shared" si="54"/>
        <v/>
      </c>
      <c r="AD119" s="119" t="str">
        <f t="shared" si="55"/>
        <v/>
      </c>
      <c r="AE119" s="475"/>
      <c r="AF119" s="119" t="str">
        <f t="shared" si="56"/>
        <v/>
      </c>
      <c r="AG119" s="119" t="str">
        <f t="shared" si="57"/>
        <v/>
      </c>
      <c r="AH119" s="119" t="str">
        <f>IF($AC119="","",HLOOKUP($AC119,'3.参照データ'!$B$5:$AI$14,8,FALSE)+1)</f>
        <v/>
      </c>
      <c r="AI119" s="119" t="str">
        <f>IF($AC119="","",HLOOKUP($AC119,'3.参照データ'!$B$5:$AI$14,10,FALSE)+AH119)</f>
        <v/>
      </c>
      <c r="AJ119" s="171" t="str">
        <f>IF($AC119="","",INDEX('2.職務給賃金表'!$B$6:$AI$57,MATCH($AG119,'2.職務給賃金表'!$B$6:$B$57,0),MATCH($AC119,'2.職務給賃金表'!$B$6:$AI$6,0)))</f>
        <v/>
      </c>
      <c r="AK119" s="265" t="str">
        <f t="shared" si="58"/>
        <v/>
      </c>
      <c r="AL119" s="222" t="str">
        <f t="shared" si="59"/>
        <v/>
      </c>
      <c r="AM119" s="28" t="str">
        <f t="shared" si="60"/>
        <v/>
      </c>
      <c r="AN119" s="479"/>
      <c r="AO119" s="479"/>
      <c r="AP119" s="71" t="str">
        <f t="shared" si="74"/>
        <v/>
      </c>
      <c r="AQ119" s="71" t="str">
        <f>IF($AL119="","",IF($AM119=$AP119,"",IF(HLOOKUP($AP119,'3.参照データ'!$B$17:$AI$21,4,FALSE)="",HLOOKUP($AP119,'3.参照データ'!$B$17:$AI$21,5,FALSE),HLOOKUP($AP119,'3.参照データ'!$B$17:$AI$21,4,FALSE))))</f>
        <v/>
      </c>
      <c r="AR119" s="71" t="str">
        <f t="shared" si="61"/>
        <v/>
      </c>
      <c r="AS119" s="30" t="str">
        <f>IF($AP119="","",($AR119-HLOOKUP($AP119,'3.参照データ'!$B$5:$AI$14,6,FALSE)))</f>
        <v/>
      </c>
      <c r="AT119" s="28" t="str">
        <f>IF($AP119="","",IF($AN119="",$AG119,IF(ROUNDUP($AS119/HLOOKUP($AP119,'3.参照データ'!$B$5:$AI$14,7,FALSE),0)&lt;=0,1,ROUNDUP($AS119/HLOOKUP($AP119,'3.参照データ'!$B$5:$AI$14,7,FALSE),0)+1)))</f>
        <v/>
      </c>
      <c r="AU119" s="28" t="str">
        <f t="shared" si="75"/>
        <v/>
      </c>
      <c r="AV119" s="105" t="str">
        <f>IF($AP119="","",($AU119-1)*HLOOKUP($AP119,'3.参照データ'!$B$5:$AI$14,7,FALSE))</f>
        <v/>
      </c>
      <c r="AW119" s="30" t="str">
        <f t="shared" si="76"/>
        <v/>
      </c>
      <c r="AX119" s="28" t="str">
        <f>IF($AP119="","",IF($AW119&lt;=0,0,ROUNDUP($AW119/HLOOKUP($AP119,'3.参照データ'!$B$5:$AI$14,9,FALSE),0)))</f>
        <v/>
      </c>
      <c r="AY119" s="28" t="str">
        <f t="shared" si="62"/>
        <v/>
      </c>
      <c r="AZ119" s="28" t="str">
        <f t="shared" si="63"/>
        <v/>
      </c>
      <c r="BA119" s="28" t="str">
        <f>IF($AP119="","",HLOOKUP($AP119,'3.参照データ'!$B$5:$AI$14,8,FALSE)+1)</f>
        <v/>
      </c>
      <c r="BB119" s="28" t="str">
        <f>IF($AP119="","",HLOOKUP($AP119,'3.参照データ'!$B$5:$AI$14,10,FALSE)+BA119)</f>
        <v/>
      </c>
      <c r="BC119" s="28" t="str">
        <f t="shared" si="64"/>
        <v/>
      </c>
      <c r="BD119" s="28" t="str">
        <f t="shared" si="65"/>
        <v/>
      </c>
      <c r="BE119" s="31" t="str">
        <f>IF($AP119="","",INDEX('2.職務給賃金表'!$B$6:$AI$57,MATCH($BD119,'2.職務給賃金表'!$B$6:$B$57,0),MATCH($BC119,'2.職務給賃金表'!$B$6:$AI$6,0)))</f>
        <v/>
      </c>
      <c r="BF119" s="32" t="str">
        <f t="shared" si="77"/>
        <v/>
      </c>
      <c r="BG119" s="474"/>
      <c r="BH119" s="474"/>
      <c r="BI119" s="474"/>
      <c r="BJ119" s="474"/>
      <c r="BK119" s="474"/>
      <c r="BL119" s="474"/>
      <c r="BM119" s="62" t="str">
        <f t="shared" si="66"/>
        <v/>
      </c>
      <c r="BN119" s="59" t="str">
        <f t="shared" si="78"/>
        <v/>
      </c>
      <c r="BO119" s="273" t="str">
        <f t="shared" si="79"/>
        <v/>
      </c>
    </row>
    <row r="120" spans="1:67" x14ac:dyDescent="0.15">
      <c r="A120" s="65" t="str">
        <f>IF(C120="","",COUNTA($C$10:C120))</f>
        <v/>
      </c>
      <c r="B120" s="470"/>
      <c r="C120" s="470"/>
      <c r="D120" s="471"/>
      <c r="E120" s="471" t="s">
        <v>71</v>
      </c>
      <c r="F120" s="470"/>
      <c r="G120" s="470"/>
      <c r="H120" s="472"/>
      <c r="I120" s="472"/>
      <c r="J120" s="56" t="str">
        <f t="shared" si="67"/>
        <v/>
      </c>
      <c r="K120" s="56" t="str">
        <f t="shared" si="68"/>
        <v/>
      </c>
      <c r="L120" s="56" t="str">
        <f t="shared" si="69"/>
        <v/>
      </c>
      <c r="M120" s="56" t="str">
        <f t="shared" si="70"/>
        <v/>
      </c>
      <c r="N120" s="473"/>
      <c r="O120" s="473"/>
      <c r="P120" s="59" t="str">
        <f t="shared" si="71"/>
        <v/>
      </c>
      <c r="Q120" s="474"/>
      <c r="R120" s="474"/>
      <c r="S120" s="474"/>
      <c r="T120" s="474"/>
      <c r="U120" s="474"/>
      <c r="V120" s="474"/>
      <c r="W120" s="62" t="str">
        <f t="shared" si="72"/>
        <v/>
      </c>
      <c r="X120" s="272" t="str">
        <f t="shared" si="73"/>
        <v/>
      </c>
      <c r="Y120" s="267" t="str">
        <f t="shared" si="50"/>
        <v/>
      </c>
      <c r="Z120" s="117" t="str">
        <f t="shared" si="51"/>
        <v/>
      </c>
      <c r="AA120" s="117" t="str">
        <f t="shared" si="52"/>
        <v/>
      </c>
      <c r="AB120" s="117" t="str">
        <f t="shared" si="53"/>
        <v/>
      </c>
      <c r="AC120" s="121" t="str">
        <f t="shared" si="54"/>
        <v/>
      </c>
      <c r="AD120" s="119" t="str">
        <f t="shared" si="55"/>
        <v/>
      </c>
      <c r="AE120" s="475"/>
      <c r="AF120" s="119" t="str">
        <f t="shared" si="56"/>
        <v/>
      </c>
      <c r="AG120" s="119" t="str">
        <f t="shared" si="57"/>
        <v/>
      </c>
      <c r="AH120" s="119" t="str">
        <f>IF($AC120="","",HLOOKUP($AC120,'3.参照データ'!$B$5:$AI$14,8,FALSE)+1)</f>
        <v/>
      </c>
      <c r="AI120" s="119" t="str">
        <f>IF($AC120="","",HLOOKUP($AC120,'3.参照データ'!$B$5:$AI$14,10,FALSE)+AH120)</f>
        <v/>
      </c>
      <c r="AJ120" s="171" t="str">
        <f>IF($AC120="","",INDEX('2.職務給賃金表'!$B$6:$AI$57,MATCH($AG120,'2.職務給賃金表'!$B$6:$B$57,0),MATCH($AC120,'2.職務給賃金表'!$B$6:$AI$6,0)))</f>
        <v/>
      </c>
      <c r="AK120" s="265" t="str">
        <f t="shared" si="58"/>
        <v/>
      </c>
      <c r="AL120" s="222" t="str">
        <f t="shared" si="59"/>
        <v/>
      </c>
      <c r="AM120" s="28" t="str">
        <f t="shared" si="60"/>
        <v/>
      </c>
      <c r="AN120" s="479"/>
      <c r="AO120" s="479"/>
      <c r="AP120" s="71" t="str">
        <f t="shared" si="74"/>
        <v/>
      </c>
      <c r="AQ120" s="71" t="str">
        <f>IF($AL120="","",IF($AM120=$AP120,"",IF(HLOOKUP($AP120,'3.参照データ'!$B$17:$AI$21,4,FALSE)="",HLOOKUP($AP120,'3.参照データ'!$B$17:$AI$21,5,FALSE),HLOOKUP($AP120,'3.参照データ'!$B$17:$AI$21,4,FALSE))))</f>
        <v/>
      </c>
      <c r="AR120" s="71" t="str">
        <f t="shared" si="61"/>
        <v/>
      </c>
      <c r="AS120" s="30" t="str">
        <f>IF($AP120="","",($AR120-HLOOKUP($AP120,'3.参照データ'!$B$5:$AI$14,6,FALSE)))</f>
        <v/>
      </c>
      <c r="AT120" s="28" t="str">
        <f>IF($AP120="","",IF($AN120="",$AG120,IF(ROUNDUP($AS120/HLOOKUP($AP120,'3.参照データ'!$B$5:$AI$14,7,FALSE),0)&lt;=0,1,ROUNDUP($AS120/HLOOKUP($AP120,'3.参照データ'!$B$5:$AI$14,7,FALSE),0)+1)))</f>
        <v/>
      </c>
      <c r="AU120" s="28" t="str">
        <f t="shared" si="75"/>
        <v/>
      </c>
      <c r="AV120" s="105" t="str">
        <f>IF($AP120="","",($AU120-1)*HLOOKUP($AP120,'3.参照データ'!$B$5:$AI$14,7,FALSE))</f>
        <v/>
      </c>
      <c r="AW120" s="30" t="str">
        <f t="shared" si="76"/>
        <v/>
      </c>
      <c r="AX120" s="28" t="str">
        <f>IF($AP120="","",IF($AW120&lt;=0,0,ROUNDUP($AW120/HLOOKUP($AP120,'3.参照データ'!$B$5:$AI$14,9,FALSE),0)))</f>
        <v/>
      </c>
      <c r="AY120" s="28" t="str">
        <f t="shared" si="62"/>
        <v/>
      </c>
      <c r="AZ120" s="28" t="str">
        <f t="shared" si="63"/>
        <v/>
      </c>
      <c r="BA120" s="28" t="str">
        <f>IF($AP120="","",HLOOKUP($AP120,'3.参照データ'!$B$5:$AI$14,8,FALSE)+1)</f>
        <v/>
      </c>
      <c r="BB120" s="28" t="str">
        <f>IF($AP120="","",HLOOKUP($AP120,'3.参照データ'!$B$5:$AI$14,10,FALSE)+BA120)</f>
        <v/>
      </c>
      <c r="BC120" s="28" t="str">
        <f t="shared" si="64"/>
        <v/>
      </c>
      <c r="BD120" s="28" t="str">
        <f t="shared" si="65"/>
        <v/>
      </c>
      <c r="BE120" s="31" t="str">
        <f>IF($AP120="","",INDEX('2.職務給賃金表'!$B$6:$AI$57,MATCH($BD120,'2.職務給賃金表'!$B$6:$B$57,0),MATCH($BC120,'2.職務給賃金表'!$B$6:$AI$6,0)))</f>
        <v/>
      </c>
      <c r="BF120" s="32" t="str">
        <f t="shared" si="77"/>
        <v/>
      </c>
      <c r="BG120" s="474"/>
      <c r="BH120" s="474"/>
      <c r="BI120" s="474"/>
      <c r="BJ120" s="474"/>
      <c r="BK120" s="474"/>
      <c r="BL120" s="474"/>
      <c r="BM120" s="62" t="str">
        <f t="shared" si="66"/>
        <v/>
      </c>
      <c r="BN120" s="59" t="str">
        <f t="shared" si="78"/>
        <v/>
      </c>
      <c r="BO120" s="273" t="str">
        <f t="shared" si="79"/>
        <v/>
      </c>
    </row>
    <row r="121" spans="1:67" x14ac:dyDescent="0.15">
      <c r="A121" s="65" t="str">
        <f>IF(C121="","",COUNTA($C$10:C121))</f>
        <v/>
      </c>
      <c r="B121" s="470"/>
      <c r="C121" s="470"/>
      <c r="D121" s="471"/>
      <c r="E121" s="471" t="s">
        <v>71</v>
      </c>
      <c r="F121" s="470"/>
      <c r="G121" s="470"/>
      <c r="H121" s="472"/>
      <c r="I121" s="472"/>
      <c r="J121" s="56" t="str">
        <f t="shared" si="67"/>
        <v/>
      </c>
      <c r="K121" s="56" t="str">
        <f t="shared" si="68"/>
        <v/>
      </c>
      <c r="L121" s="56" t="str">
        <f t="shared" si="69"/>
        <v/>
      </c>
      <c r="M121" s="56" t="str">
        <f t="shared" si="70"/>
        <v/>
      </c>
      <c r="N121" s="473"/>
      <c r="O121" s="473"/>
      <c r="P121" s="59" t="str">
        <f t="shared" si="71"/>
        <v/>
      </c>
      <c r="Q121" s="474"/>
      <c r="R121" s="474"/>
      <c r="S121" s="474"/>
      <c r="T121" s="474"/>
      <c r="U121" s="474"/>
      <c r="V121" s="474"/>
      <c r="W121" s="62" t="str">
        <f t="shared" si="72"/>
        <v/>
      </c>
      <c r="X121" s="272" t="str">
        <f t="shared" si="73"/>
        <v/>
      </c>
      <c r="Y121" s="267" t="str">
        <f t="shared" si="50"/>
        <v/>
      </c>
      <c r="Z121" s="117" t="str">
        <f t="shared" si="51"/>
        <v/>
      </c>
      <c r="AA121" s="117" t="str">
        <f t="shared" si="52"/>
        <v/>
      </c>
      <c r="AB121" s="117" t="str">
        <f t="shared" si="53"/>
        <v/>
      </c>
      <c r="AC121" s="121" t="str">
        <f t="shared" si="54"/>
        <v/>
      </c>
      <c r="AD121" s="119" t="str">
        <f t="shared" si="55"/>
        <v/>
      </c>
      <c r="AE121" s="475"/>
      <c r="AF121" s="119" t="str">
        <f t="shared" si="56"/>
        <v/>
      </c>
      <c r="AG121" s="119" t="str">
        <f t="shared" si="57"/>
        <v/>
      </c>
      <c r="AH121" s="119" t="str">
        <f>IF($AC121="","",HLOOKUP($AC121,'3.参照データ'!$B$5:$AI$14,8,FALSE)+1)</f>
        <v/>
      </c>
      <c r="AI121" s="119" t="str">
        <f>IF($AC121="","",HLOOKUP($AC121,'3.参照データ'!$B$5:$AI$14,10,FALSE)+AH121)</f>
        <v/>
      </c>
      <c r="AJ121" s="171" t="str">
        <f>IF($AC121="","",INDEX('2.職務給賃金表'!$B$6:$AI$57,MATCH($AG121,'2.職務給賃金表'!$B$6:$B$57,0),MATCH($AC121,'2.職務給賃金表'!$B$6:$AI$6,0)))</f>
        <v/>
      </c>
      <c r="AK121" s="265" t="str">
        <f t="shared" si="58"/>
        <v/>
      </c>
      <c r="AL121" s="222" t="str">
        <f t="shared" si="59"/>
        <v/>
      </c>
      <c r="AM121" s="28" t="str">
        <f t="shared" si="60"/>
        <v/>
      </c>
      <c r="AN121" s="479"/>
      <c r="AO121" s="479"/>
      <c r="AP121" s="71" t="str">
        <f t="shared" si="74"/>
        <v/>
      </c>
      <c r="AQ121" s="71" t="str">
        <f>IF($AL121="","",IF($AM121=$AP121,"",IF(HLOOKUP($AP121,'3.参照データ'!$B$17:$AI$21,4,FALSE)="",HLOOKUP($AP121,'3.参照データ'!$B$17:$AI$21,5,FALSE),HLOOKUP($AP121,'3.参照データ'!$B$17:$AI$21,4,FALSE))))</f>
        <v/>
      </c>
      <c r="AR121" s="71" t="str">
        <f t="shared" si="61"/>
        <v/>
      </c>
      <c r="AS121" s="30" t="str">
        <f>IF($AP121="","",($AR121-HLOOKUP($AP121,'3.参照データ'!$B$5:$AI$14,6,FALSE)))</f>
        <v/>
      </c>
      <c r="AT121" s="28" t="str">
        <f>IF($AP121="","",IF($AN121="",$AG121,IF(ROUNDUP($AS121/HLOOKUP($AP121,'3.参照データ'!$B$5:$AI$14,7,FALSE),0)&lt;=0,1,ROUNDUP($AS121/HLOOKUP($AP121,'3.参照データ'!$B$5:$AI$14,7,FALSE),0)+1)))</f>
        <v/>
      </c>
      <c r="AU121" s="28" t="str">
        <f t="shared" si="75"/>
        <v/>
      </c>
      <c r="AV121" s="105" t="str">
        <f>IF($AP121="","",($AU121-1)*HLOOKUP($AP121,'3.参照データ'!$B$5:$AI$14,7,FALSE))</f>
        <v/>
      </c>
      <c r="AW121" s="30" t="str">
        <f t="shared" si="76"/>
        <v/>
      </c>
      <c r="AX121" s="28" t="str">
        <f>IF($AP121="","",IF($AW121&lt;=0,0,ROUNDUP($AW121/HLOOKUP($AP121,'3.参照データ'!$B$5:$AI$14,9,FALSE),0)))</f>
        <v/>
      </c>
      <c r="AY121" s="28" t="str">
        <f t="shared" si="62"/>
        <v/>
      </c>
      <c r="AZ121" s="28" t="str">
        <f t="shared" si="63"/>
        <v/>
      </c>
      <c r="BA121" s="28" t="str">
        <f>IF($AP121="","",HLOOKUP($AP121,'3.参照データ'!$B$5:$AI$14,8,FALSE)+1)</f>
        <v/>
      </c>
      <c r="BB121" s="28" t="str">
        <f>IF($AP121="","",HLOOKUP($AP121,'3.参照データ'!$B$5:$AI$14,10,FALSE)+BA121)</f>
        <v/>
      </c>
      <c r="BC121" s="28" t="str">
        <f t="shared" si="64"/>
        <v/>
      </c>
      <c r="BD121" s="28" t="str">
        <f t="shared" si="65"/>
        <v/>
      </c>
      <c r="BE121" s="31" t="str">
        <f>IF($AP121="","",INDEX('2.職務給賃金表'!$B$6:$AI$57,MATCH($BD121,'2.職務給賃金表'!$B$6:$B$57,0),MATCH($BC121,'2.職務給賃金表'!$B$6:$AI$6,0)))</f>
        <v/>
      </c>
      <c r="BF121" s="32" t="str">
        <f t="shared" si="77"/>
        <v/>
      </c>
      <c r="BG121" s="474"/>
      <c r="BH121" s="474"/>
      <c r="BI121" s="474"/>
      <c r="BJ121" s="474"/>
      <c r="BK121" s="474"/>
      <c r="BL121" s="474"/>
      <c r="BM121" s="62" t="str">
        <f t="shared" si="66"/>
        <v/>
      </c>
      <c r="BN121" s="59" t="str">
        <f t="shared" si="78"/>
        <v/>
      </c>
      <c r="BO121" s="273" t="str">
        <f t="shared" si="79"/>
        <v/>
      </c>
    </row>
    <row r="122" spans="1:67" x14ac:dyDescent="0.15">
      <c r="A122" s="65" t="str">
        <f>IF(C122="","",COUNTA($C$10:C122))</f>
        <v/>
      </c>
      <c r="B122" s="470"/>
      <c r="C122" s="470"/>
      <c r="D122" s="471"/>
      <c r="E122" s="471" t="s">
        <v>71</v>
      </c>
      <c r="F122" s="470"/>
      <c r="G122" s="470"/>
      <c r="H122" s="472"/>
      <c r="I122" s="472"/>
      <c r="J122" s="56" t="str">
        <f t="shared" si="67"/>
        <v/>
      </c>
      <c r="K122" s="56" t="str">
        <f t="shared" si="68"/>
        <v/>
      </c>
      <c r="L122" s="56" t="str">
        <f t="shared" si="69"/>
        <v/>
      </c>
      <c r="M122" s="56" t="str">
        <f t="shared" si="70"/>
        <v/>
      </c>
      <c r="N122" s="473"/>
      <c r="O122" s="473"/>
      <c r="P122" s="59" t="str">
        <f t="shared" si="71"/>
        <v/>
      </c>
      <c r="Q122" s="474"/>
      <c r="R122" s="474"/>
      <c r="S122" s="474"/>
      <c r="T122" s="474"/>
      <c r="U122" s="474"/>
      <c r="V122" s="474"/>
      <c r="W122" s="62" t="str">
        <f t="shared" si="72"/>
        <v/>
      </c>
      <c r="X122" s="272" t="str">
        <f t="shared" si="73"/>
        <v/>
      </c>
      <c r="Y122" s="267" t="str">
        <f t="shared" si="50"/>
        <v/>
      </c>
      <c r="Z122" s="117" t="str">
        <f t="shared" si="51"/>
        <v/>
      </c>
      <c r="AA122" s="117" t="str">
        <f t="shared" si="52"/>
        <v/>
      </c>
      <c r="AB122" s="117" t="str">
        <f t="shared" si="53"/>
        <v/>
      </c>
      <c r="AC122" s="121" t="str">
        <f t="shared" si="54"/>
        <v/>
      </c>
      <c r="AD122" s="119" t="str">
        <f t="shared" si="55"/>
        <v/>
      </c>
      <c r="AE122" s="475"/>
      <c r="AF122" s="119" t="str">
        <f t="shared" si="56"/>
        <v/>
      </c>
      <c r="AG122" s="119" t="str">
        <f t="shared" si="57"/>
        <v/>
      </c>
      <c r="AH122" s="119" t="str">
        <f>IF($AC122="","",HLOOKUP($AC122,'3.参照データ'!$B$5:$AI$14,8,FALSE)+1)</f>
        <v/>
      </c>
      <c r="AI122" s="119" t="str">
        <f>IF($AC122="","",HLOOKUP($AC122,'3.参照データ'!$B$5:$AI$14,10,FALSE)+AH122)</f>
        <v/>
      </c>
      <c r="AJ122" s="171" t="str">
        <f>IF($AC122="","",INDEX('2.職務給賃金表'!$B$6:$AI$57,MATCH($AG122,'2.職務給賃金表'!$B$6:$B$57,0),MATCH($AC122,'2.職務給賃金表'!$B$6:$AI$6,0)))</f>
        <v/>
      </c>
      <c r="AK122" s="265" t="str">
        <f t="shared" si="58"/>
        <v/>
      </c>
      <c r="AL122" s="222" t="str">
        <f t="shared" si="59"/>
        <v/>
      </c>
      <c r="AM122" s="28" t="str">
        <f t="shared" si="60"/>
        <v/>
      </c>
      <c r="AN122" s="479"/>
      <c r="AO122" s="479"/>
      <c r="AP122" s="71" t="str">
        <f t="shared" si="74"/>
        <v/>
      </c>
      <c r="AQ122" s="71" t="str">
        <f>IF($AL122="","",IF($AM122=$AP122,"",IF(HLOOKUP($AP122,'3.参照データ'!$B$17:$AI$21,4,FALSE)="",HLOOKUP($AP122,'3.参照データ'!$B$17:$AI$21,5,FALSE),HLOOKUP($AP122,'3.参照データ'!$B$17:$AI$21,4,FALSE))))</f>
        <v/>
      </c>
      <c r="AR122" s="71" t="str">
        <f t="shared" si="61"/>
        <v/>
      </c>
      <c r="AS122" s="30" t="str">
        <f>IF($AP122="","",($AR122-HLOOKUP($AP122,'3.参照データ'!$B$5:$AI$14,6,FALSE)))</f>
        <v/>
      </c>
      <c r="AT122" s="28" t="str">
        <f>IF($AP122="","",IF($AN122="",$AG122,IF(ROUNDUP($AS122/HLOOKUP($AP122,'3.参照データ'!$B$5:$AI$14,7,FALSE),0)&lt;=0,1,ROUNDUP($AS122/HLOOKUP($AP122,'3.参照データ'!$B$5:$AI$14,7,FALSE),0)+1)))</f>
        <v/>
      </c>
      <c r="AU122" s="28" t="str">
        <f t="shared" si="75"/>
        <v/>
      </c>
      <c r="AV122" s="105" t="str">
        <f>IF($AP122="","",($AU122-1)*HLOOKUP($AP122,'3.参照データ'!$B$5:$AI$14,7,FALSE))</f>
        <v/>
      </c>
      <c r="AW122" s="30" t="str">
        <f t="shared" si="76"/>
        <v/>
      </c>
      <c r="AX122" s="28" t="str">
        <f>IF($AP122="","",IF($AW122&lt;=0,0,ROUNDUP($AW122/HLOOKUP($AP122,'3.参照データ'!$B$5:$AI$14,9,FALSE),0)))</f>
        <v/>
      </c>
      <c r="AY122" s="28" t="str">
        <f t="shared" si="62"/>
        <v/>
      </c>
      <c r="AZ122" s="28" t="str">
        <f t="shared" si="63"/>
        <v/>
      </c>
      <c r="BA122" s="28" t="str">
        <f>IF($AP122="","",HLOOKUP($AP122,'3.参照データ'!$B$5:$AI$14,8,FALSE)+1)</f>
        <v/>
      </c>
      <c r="BB122" s="28" t="str">
        <f>IF($AP122="","",HLOOKUP($AP122,'3.参照データ'!$B$5:$AI$14,10,FALSE)+BA122)</f>
        <v/>
      </c>
      <c r="BC122" s="28" t="str">
        <f t="shared" si="64"/>
        <v/>
      </c>
      <c r="BD122" s="28" t="str">
        <f t="shared" si="65"/>
        <v/>
      </c>
      <c r="BE122" s="31" t="str">
        <f>IF($AP122="","",INDEX('2.職務給賃金表'!$B$6:$AI$57,MATCH($BD122,'2.職務給賃金表'!$B$6:$B$57,0),MATCH($BC122,'2.職務給賃金表'!$B$6:$AI$6,0)))</f>
        <v/>
      </c>
      <c r="BF122" s="32" t="str">
        <f t="shared" si="77"/>
        <v/>
      </c>
      <c r="BG122" s="474"/>
      <c r="BH122" s="474"/>
      <c r="BI122" s="474"/>
      <c r="BJ122" s="474"/>
      <c r="BK122" s="474"/>
      <c r="BL122" s="474"/>
      <c r="BM122" s="62" t="str">
        <f t="shared" si="66"/>
        <v/>
      </c>
      <c r="BN122" s="59" t="str">
        <f t="shared" si="78"/>
        <v/>
      </c>
      <c r="BO122" s="273" t="str">
        <f t="shared" si="79"/>
        <v/>
      </c>
    </row>
    <row r="123" spans="1:67" x14ac:dyDescent="0.15">
      <c r="A123" s="65" t="str">
        <f>IF(C123="","",COUNTA($C$10:C123))</f>
        <v/>
      </c>
      <c r="B123" s="470"/>
      <c r="C123" s="470"/>
      <c r="D123" s="471"/>
      <c r="E123" s="471" t="s">
        <v>71</v>
      </c>
      <c r="F123" s="470"/>
      <c r="G123" s="470"/>
      <c r="H123" s="472"/>
      <c r="I123" s="472"/>
      <c r="J123" s="56" t="str">
        <f t="shared" si="67"/>
        <v/>
      </c>
      <c r="K123" s="56" t="str">
        <f t="shared" si="68"/>
        <v/>
      </c>
      <c r="L123" s="56" t="str">
        <f t="shared" si="69"/>
        <v/>
      </c>
      <c r="M123" s="56" t="str">
        <f t="shared" si="70"/>
        <v/>
      </c>
      <c r="N123" s="473"/>
      <c r="O123" s="473"/>
      <c r="P123" s="59" t="str">
        <f t="shared" si="71"/>
        <v/>
      </c>
      <c r="Q123" s="474"/>
      <c r="R123" s="474"/>
      <c r="S123" s="474"/>
      <c r="T123" s="474"/>
      <c r="U123" s="474"/>
      <c r="V123" s="474"/>
      <c r="W123" s="62" t="str">
        <f t="shared" si="72"/>
        <v/>
      </c>
      <c r="X123" s="272" t="str">
        <f t="shared" si="73"/>
        <v/>
      </c>
      <c r="Y123" s="267" t="str">
        <f t="shared" si="50"/>
        <v/>
      </c>
      <c r="Z123" s="117" t="str">
        <f t="shared" si="51"/>
        <v/>
      </c>
      <c r="AA123" s="117" t="str">
        <f t="shared" si="52"/>
        <v/>
      </c>
      <c r="AB123" s="117" t="str">
        <f t="shared" si="53"/>
        <v/>
      </c>
      <c r="AC123" s="121" t="str">
        <f t="shared" si="54"/>
        <v/>
      </c>
      <c r="AD123" s="119" t="str">
        <f t="shared" si="55"/>
        <v/>
      </c>
      <c r="AE123" s="475"/>
      <c r="AF123" s="119" t="str">
        <f t="shared" si="56"/>
        <v/>
      </c>
      <c r="AG123" s="119" t="str">
        <f t="shared" si="57"/>
        <v/>
      </c>
      <c r="AH123" s="119" t="str">
        <f>IF($AC123="","",HLOOKUP($AC123,'3.参照データ'!$B$5:$AI$14,8,FALSE)+1)</f>
        <v/>
      </c>
      <c r="AI123" s="119" t="str">
        <f>IF($AC123="","",HLOOKUP($AC123,'3.参照データ'!$B$5:$AI$14,10,FALSE)+AH123)</f>
        <v/>
      </c>
      <c r="AJ123" s="171" t="str">
        <f>IF($AC123="","",INDEX('2.職務給賃金表'!$B$6:$AI$57,MATCH($AG123,'2.職務給賃金表'!$B$6:$B$57,0),MATCH($AC123,'2.職務給賃金表'!$B$6:$AI$6,0)))</f>
        <v/>
      </c>
      <c r="AK123" s="265" t="str">
        <f t="shared" si="58"/>
        <v/>
      </c>
      <c r="AL123" s="222" t="str">
        <f t="shared" si="59"/>
        <v/>
      </c>
      <c r="AM123" s="28" t="str">
        <f t="shared" si="60"/>
        <v/>
      </c>
      <c r="AN123" s="479"/>
      <c r="AO123" s="479"/>
      <c r="AP123" s="71" t="str">
        <f t="shared" si="74"/>
        <v/>
      </c>
      <c r="AQ123" s="71" t="str">
        <f>IF($AL123="","",IF($AM123=$AP123,"",IF(HLOOKUP($AP123,'3.参照データ'!$B$17:$AI$21,4,FALSE)="",HLOOKUP($AP123,'3.参照データ'!$B$17:$AI$21,5,FALSE),HLOOKUP($AP123,'3.参照データ'!$B$17:$AI$21,4,FALSE))))</f>
        <v/>
      </c>
      <c r="AR123" s="71" t="str">
        <f t="shared" si="61"/>
        <v/>
      </c>
      <c r="AS123" s="30" t="str">
        <f>IF($AP123="","",($AR123-HLOOKUP($AP123,'3.参照データ'!$B$5:$AI$14,6,FALSE)))</f>
        <v/>
      </c>
      <c r="AT123" s="28" t="str">
        <f>IF($AP123="","",IF($AN123="",$AG123,IF(ROUNDUP($AS123/HLOOKUP($AP123,'3.参照データ'!$B$5:$AI$14,7,FALSE),0)&lt;=0,1,ROUNDUP($AS123/HLOOKUP($AP123,'3.参照データ'!$B$5:$AI$14,7,FALSE),0)+1)))</f>
        <v/>
      </c>
      <c r="AU123" s="28" t="str">
        <f t="shared" si="75"/>
        <v/>
      </c>
      <c r="AV123" s="105" t="str">
        <f>IF($AP123="","",($AU123-1)*HLOOKUP($AP123,'3.参照データ'!$B$5:$AI$14,7,FALSE))</f>
        <v/>
      </c>
      <c r="AW123" s="30" t="str">
        <f t="shared" si="76"/>
        <v/>
      </c>
      <c r="AX123" s="28" t="str">
        <f>IF($AP123="","",IF($AW123&lt;=0,0,ROUNDUP($AW123/HLOOKUP($AP123,'3.参照データ'!$B$5:$AI$14,9,FALSE),0)))</f>
        <v/>
      </c>
      <c r="AY123" s="28" t="str">
        <f t="shared" si="62"/>
        <v/>
      </c>
      <c r="AZ123" s="28" t="str">
        <f t="shared" si="63"/>
        <v/>
      </c>
      <c r="BA123" s="28" t="str">
        <f>IF($AP123="","",HLOOKUP($AP123,'3.参照データ'!$B$5:$AI$14,8,FALSE)+1)</f>
        <v/>
      </c>
      <c r="BB123" s="28" t="str">
        <f>IF($AP123="","",HLOOKUP($AP123,'3.参照データ'!$B$5:$AI$14,10,FALSE)+BA123)</f>
        <v/>
      </c>
      <c r="BC123" s="28" t="str">
        <f t="shared" si="64"/>
        <v/>
      </c>
      <c r="BD123" s="28" t="str">
        <f t="shared" si="65"/>
        <v/>
      </c>
      <c r="BE123" s="31" t="str">
        <f>IF($AP123="","",INDEX('2.職務給賃金表'!$B$6:$AI$57,MATCH($BD123,'2.職務給賃金表'!$B$6:$B$57,0),MATCH($BC123,'2.職務給賃金表'!$B$6:$AI$6,0)))</f>
        <v/>
      </c>
      <c r="BF123" s="32" t="str">
        <f t="shared" si="77"/>
        <v/>
      </c>
      <c r="BG123" s="474"/>
      <c r="BH123" s="474"/>
      <c r="BI123" s="474"/>
      <c r="BJ123" s="474"/>
      <c r="BK123" s="474"/>
      <c r="BL123" s="474"/>
      <c r="BM123" s="62" t="str">
        <f t="shared" si="66"/>
        <v/>
      </c>
      <c r="BN123" s="59" t="str">
        <f t="shared" si="78"/>
        <v/>
      </c>
      <c r="BO123" s="273" t="str">
        <f t="shared" si="79"/>
        <v/>
      </c>
    </row>
    <row r="124" spans="1:67" x14ac:dyDescent="0.15">
      <c r="A124" s="65" t="str">
        <f>IF(C124="","",COUNTA($C$10:C124))</f>
        <v/>
      </c>
      <c r="B124" s="470"/>
      <c r="C124" s="470"/>
      <c r="D124" s="471"/>
      <c r="E124" s="471" t="s">
        <v>71</v>
      </c>
      <c r="F124" s="470"/>
      <c r="G124" s="470"/>
      <c r="H124" s="472"/>
      <c r="I124" s="472"/>
      <c r="J124" s="56" t="str">
        <f t="shared" si="67"/>
        <v/>
      </c>
      <c r="K124" s="56" t="str">
        <f t="shared" si="68"/>
        <v/>
      </c>
      <c r="L124" s="56" t="str">
        <f t="shared" si="69"/>
        <v/>
      </c>
      <c r="M124" s="56" t="str">
        <f t="shared" si="70"/>
        <v/>
      </c>
      <c r="N124" s="473"/>
      <c r="O124" s="473"/>
      <c r="P124" s="59" t="str">
        <f t="shared" si="71"/>
        <v/>
      </c>
      <c r="Q124" s="474"/>
      <c r="R124" s="474"/>
      <c r="S124" s="474"/>
      <c r="T124" s="474"/>
      <c r="U124" s="474"/>
      <c r="V124" s="474"/>
      <c r="W124" s="62" t="str">
        <f t="shared" si="72"/>
        <v/>
      </c>
      <c r="X124" s="272" t="str">
        <f t="shared" si="73"/>
        <v/>
      </c>
      <c r="Y124" s="267" t="str">
        <f t="shared" si="50"/>
        <v/>
      </c>
      <c r="Z124" s="117" t="str">
        <f t="shared" si="51"/>
        <v/>
      </c>
      <c r="AA124" s="117" t="str">
        <f t="shared" si="52"/>
        <v/>
      </c>
      <c r="AB124" s="117" t="str">
        <f t="shared" si="53"/>
        <v/>
      </c>
      <c r="AC124" s="121" t="str">
        <f t="shared" si="54"/>
        <v/>
      </c>
      <c r="AD124" s="119" t="str">
        <f t="shared" si="55"/>
        <v/>
      </c>
      <c r="AE124" s="475"/>
      <c r="AF124" s="119" t="str">
        <f t="shared" si="56"/>
        <v/>
      </c>
      <c r="AG124" s="119" t="str">
        <f t="shared" si="57"/>
        <v/>
      </c>
      <c r="AH124" s="119" t="str">
        <f>IF($AC124="","",HLOOKUP($AC124,'3.参照データ'!$B$5:$AI$14,8,FALSE)+1)</f>
        <v/>
      </c>
      <c r="AI124" s="119" t="str">
        <f>IF($AC124="","",HLOOKUP($AC124,'3.参照データ'!$B$5:$AI$14,10,FALSE)+AH124)</f>
        <v/>
      </c>
      <c r="AJ124" s="171" t="str">
        <f>IF($AC124="","",INDEX('2.職務給賃金表'!$B$6:$AI$57,MATCH($AG124,'2.職務給賃金表'!$B$6:$B$57,0),MATCH($AC124,'2.職務給賃金表'!$B$6:$AI$6,0)))</f>
        <v/>
      </c>
      <c r="AK124" s="265" t="str">
        <f t="shared" si="58"/>
        <v/>
      </c>
      <c r="AL124" s="222" t="str">
        <f t="shared" si="59"/>
        <v/>
      </c>
      <c r="AM124" s="28" t="str">
        <f t="shared" si="60"/>
        <v/>
      </c>
      <c r="AN124" s="479"/>
      <c r="AO124" s="479"/>
      <c r="AP124" s="71" t="str">
        <f t="shared" si="74"/>
        <v/>
      </c>
      <c r="AQ124" s="71" t="str">
        <f>IF($AL124="","",IF($AM124=$AP124,"",IF(HLOOKUP($AP124,'3.参照データ'!$B$17:$AI$21,4,FALSE)="",HLOOKUP($AP124,'3.参照データ'!$B$17:$AI$21,5,FALSE),HLOOKUP($AP124,'3.参照データ'!$B$17:$AI$21,4,FALSE))))</f>
        <v/>
      </c>
      <c r="AR124" s="71" t="str">
        <f t="shared" si="61"/>
        <v/>
      </c>
      <c r="AS124" s="30" t="str">
        <f>IF($AP124="","",($AR124-HLOOKUP($AP124,'3.参照データ'!$B$5:$AI$14,6,FALSE)))</f>
        <v/>
      </c>
      <c r="AT124" s="28" t="str">
        <f>IF($AP124="","",IF($AN124="",$AG124,IF(ROUNDUP($AS124/HLOOKUP($AP124,'3.参照データ'!$B$5:$AI$14,7,FALSE),0)&lt;=0,1,ROUNDUP($AS124/HLOOKUP($AP124,'3.参照データ'!$B$5:$AI$14,7,FALSE),0)+1)))</f>
        <v/>
      </c>
      <c r="AU124" s="28" t="str">
        <f t="shared" si="75"/>
        <v/>
      </c>
      <c r="AV124" s="105" t="str">
        <f>IF($AP124="","",($AU124-1)*HLOOKUP($AP124,'3.参照データ'!$B$5:$AI$14,7,FALSE))</f>
        <v/>
      </c>
      <c r="AW124" s="30" t="str">
        <f t="shared" si="76"/>
        <v/>
      </c>
      <c r="AX124" s="28" t="str">
        <f>IF($AP124="","",IF($AW124&lt;=0,0,ROUNDUP($AW124/HLOOKUP($AP124,'3.参照データ'!$B$5:$AI$14,9,FALSE),0)))</f>
        <v/>
      </c>
      <c r="AY124" s="28" t="str">
        <f t="shared" si="62"/>
        <v/>
      </c>
      <c r="AZ124" s="28" t="str">
        <f t="shared" si="63"/>
        <v/>
      </c>
      <c r="BA124" s="28" t="str">
        <f>IF($AP124="","",HLOOKUP($AP124,'3.参照データ'!$B$5:$AI$14,8,FALSE)+1)</f>
        <v/>
      </c>
      <c r="BB124" s="28" t="str">
        <f>IF($AP124="","",HLOOKUP($AP124,'3.参照データ'!$B$5:$AI$14,10,FALSE)+BA124)</f>
        <v/>
      </c>
      <c r="BC124" s="28" t="str">
        <f t="shared" si="64"/>
        <v/>
      </c>
      <c r="BD124" s="28" t="str">
        <f t="shared" si="65"/>
        <v/>
      </c>
      <c r="BE124" s="31" t="str">
        <f>IF($AP124="","",INDEX('2.職務給賃金表'!$B$6:$AI$57,MATCH($BD124,'2.職務給賃金表'!$B$6:$B$57,0),MATCH($BC124,'2.職務給賃金表'!$B$6:$AI$6,0)))</f>
        <v/>
      </c>
      <c r="BF124" s="32" t="str">
        <f t="shared" si="77"/>
        <v/>
      </c>
      <c r="BG124" s="474"/>
      <c r="BH124" s="474"/>
      <c r="BI124" s="474"/>
      <c r="BJ124" s="474"/>
      <c r="BK124" s="474"/>
      <c r="BL124" s="474"/>
      <c r="BM124" s="62" t="str">
        <f t="shared" si="66"/>
        <v/>
      </c>
      <c r="BN124" s="59" t="str">
        <f t="shared" si="78"/>
        <v/>
      </c>
      <c r="BO124" s="273" t="str">
        <f t="shared" si="79"/>
        <v/>
      </c>
    </row>
    <row r="125" spans="1:67" x14ac:dyDescent="0.15">
      <c r="A125" s="65" t="str">
        <f>IF(C125="","",COUNTA($C$10:C125))</f>
        <v/>
      </c>
      <c r="B125" s="470"/>
      <c r="C125" s="470"/>
      <c r="D125" s="471"/>
      <c r="E125" s="471" t="s">
        <v>71</v>
      </c>
      <c r="F125" s="470"/>
      <c r="G125" s="470"/>
      <c r="H125" s="472"/>
      <c r="I125" s="472"/>
      <c r="J125" s="56" t="str">
        <f t="shared" si="67"/>
        <v/>
      </c>
      <c r="K125" s="56" t="str">
        <f t="shared" si="68"/>
        <v/>
      </c>
      <c r="L125" s="56" t="str">
        <f t="shared" si="69"/>
        <v/>
      </c>
      <c r="M125" s="56" t="str">
        <f t="shared" si="70"/>
        <v/>
      </c>
      <c r="N125" s="473"/>
      <c r="O125" s="473"/>
      <c r="P125" s="59" t="str">
        <f t="shared" si="71"/>
        <v/>
      </c>
      <c r="Q125" s="474"/>
      <c r="R125" s="474"/>
      <c r="S125" s="474"/>
      <c r="T125" s="474"/>
      <c r="U125" s="474"/>
      <c r="V125" s="474"/>
      <c r="W125" s="62" t="str">
        <f t="shared" si="72"/>
        <v/>
      </c>
      <c r="X125" s="272" t="str">
        <f t="shared" si="73"/>
        <v/>
      </c>
      <c r="Y125" s="267" t="str">
        <f t="shared" si="50"/>
        <v/>
      </c>
      <c r="Z125" s="117" t="str">
        <f t="shared" si="51"/>
        <v/>
      </c>
      <c r="AA125" s="117" t="str">
        <f t="shared" si="52"/>
        <v/>
      </c>
      <c r="AB125" s="117" t="str">
        <f t="shared" si="53"/>
        <v/>
      </c>
      <c r="AC125" s="121" t="str">
        <f t="shared" si="54"/>
        <v/>
      </c>
      <c r="AD125" s="119" t="str">
        <f t="shared" si="55"/>
        <v/>
      </c>
      <c r="AE125" s="475"/>
      <c r="AF125" s="119" t="str">
        <f t="shared" si="56"/>
        <v/>
      </c>
      <c r="AG125" s="119" t="str">
        <f t="shared" si="57"/>
        <v/>
      </c>
      <c r="AH125" s="119" t="str">
        <f>IF($AC125="","",HLOOKUP($AC125,'3.参照データ'!$B$5:$AI$14,8,FALSE)+1)</f>
        <v/>
      </c>
      <c r="AI125" s="119" t="str">
        <f>IF($AC125="","",HLOOKUP($AC125,'3.参照データ'!$B$5:$AI$14,10,FALSE)+AH125)</f>
        <v/>
      </c>
      <c r="AJ125" s="171" t="str">
        <f>IF($AC125="","",INDEX('2.職務給賃金表'!$B$6:$AI$57,MATCH($AG125,'2.職務給賃金表'!$B$6:$B$57,0),MATCH($AC125,'2.職務給賃金表'!$B$6:$AI$6,0)))</f>
        <v/>
      </c>
      <c r="AK125" s="265" t="str">
        <f t="shared" si="58"/>
        <v/>
      </c>
      <c r="AL125" s="222" t="str">
        <f t="shared" si="59"/>
        <v/>
      </c>
      <c r="AM125" s="28" t="str">
        <f t="shared" si="60"/>
        <v/>
      </c>
      <c r="AN125" s="479"/>
      <c r="AO125" s="479"/>
      <c r="AP125" s="71" t="str">
        <f t="shared" si="74"/>
        <v/>
      </c>
      <c r="AQ125" s="71" t="str">
        <f>IF($AL125="","",IF($AM125=$AP125,"",IF(HLOOKUP($AP125,'3.参照データ'!$B$17:$AI$21,4,FALSE)="",HLOOKUP($AP125,'3.参照データ'!$B$17:$AI$21,5,FALSE),HLOOKUP($AP125,'3.参照データ'!$B$17:$AI$21,4,FALSE))))</f>
        <v/>
      </c>
      <c r="AR125" s="71" t="str">
        <f t="shared" si="61"/>
        <v/>
      </c>
      <c r="AS125" s="30" t="str">
        <f>IF($AP125="","",($AR125-HLOOKUP($AP125,'3.参照データ'!$B$5:$AI$14,6,FALSE)))</f>
        <v/>
      </c>
      <c r="AT125" s="28" t="str">
        <f>IF($AP125="","",IF($AN125="",$AG125,IF(ROUNDUP($AS125/HLOOKUP($AP125,'3.参照データ'!$B$5:$AI$14,7,FALSE),0)&lt;=0,1,ROUNDUP($AS125/HLOOKUP($AP125,'3.参照データ'!$B$5:$AI$14,7,FALSE),0)+1)))</f>
        <v/>
      </c>
      <c r="AU125" s="28" t="str">
        <f t="shared" si="75"/>
        <v/>
      </c>
      <c r="AV125" s="105" t="str">
        <f>IF($AP125="","",($AU125-1)*HLOOKUP($AP125,'3.参照データ'!$B$5:$AI$14,7,FALSE))</f>
        <v/>
      </c>
      <c r="AW125" s="30" t="str">
        <f t="shared" si="76"/>
        <v/>
      </c>
      <c r="AX125" s="28" t="str">
        <f>IF($AP125="","",IF($AW125&lt;=0,0,ROUNDUP($AW125/HLOOKUP($AP125,'3.参照データ'!$B$5:$AI$14,9,FALSE),0)))</f>
        <v/>
      </c>
      <c r="AY125" s="28" t="str">
        <f t="shared" si="62"/>
        <v/>
      </c>
      <c r="AZ125" s="28" t="str">
        <f t="shared" si="63"/>
        <v/>
      </c>
      <c r="BA125" s="28" t="str">
        <f>IF($AP125="","",HLOOKUP($AP125,'3.参照データ'!$B$5:$AI$14,8,FALSE)+1)</f>
        <v/>
      </c>
      <c r="BB125" s="28" t="str">
        <f>IF($AP125="","",HLOOKUP($AP125,'3.参照データ'!$B$5:$AI$14,10,FALSE)+BA125)</f>
        <v/>
      </c>
      <c r="BC125" s="28" t="str">
        <f t="shared" si="64"/>
        <v/>
      </c>
      <c r="BD125" s="28" t="str">
        <f t="shared" si="65"/>
        <v/>
      </c>
      <c r="BE125" s="31" t="str">
        <f>IF($AP125="","",INDEX('2.職務給賃金表'!$B$6:$AI$57,MATCH($BD125,'2.職務給賃金表'!$B$6:$B$57,0),MATCH($BC125,'2.職務給賃金表'!$B$6:$AI$6,0)))</f>
        <v/>
      </c>
      <c r="BF125" s="32" t="str">
        <f t="shared" si="77"/>
        <v/>
      </c>
      <c r="BG125" s="474"/>
      <c r="BH125" s="474"/>
      <c r="BI125" s="474"/>
      <c r="BJ125" s="474"/>
      <c r="BK125" s="474"/>
      <c r="BL125" s="474"/>
      <c r="BM125" s="62" t="str">
        <f t="shared" si="66"/>
        <v/>
      </c>
      <c r="BN125" s="59" t="str">
        <f t="shared" si="78"/>
        <v/>
      </c>
      <c r="BO125" s="273" t="str">
        <f t="shared" si="79"/>
        <v/>
      </c>
    </row>
    <row r="126" spans="1:67" x14ac:dyDescent="0.15">
      <c r="A126" s="65" t="str">
        <f>IF(C126="","",COUNTA($C$10:C126))</f>
        <v/>
      </c>
      <c r="B126" s="470"/>
      <c r="C126" s="470"/>
      <c r="D126" s="471"/>
      <c r="E126" s="471" t="s">
        <v>71</v>
      </c>
      <c r="F126" s="470"/>
      <c r="G126" s="470"/>
      <c r="H126" s="472"/>
      <c r="I126" s="472"/>
      <c r="J126" s="56" t="str">
        <f t="shared" si="67"/>
        <v/>
      </c>
      <c r="K126" s="56" t="str">
        <f t="shared" si="68"/>
        <v/>
      </c>
      <c r="L126" s="56" t="str">
        <f t="shared" si="69"/>
        <v/>
      </c>
      <c r="M126" s="56" t="str">
        <f t="shared" si="70"/>
        <v/>
      </c>
      <c r="N126" s="473"/>
      <c r="O126" s="473"/>
      <c r="P126" s="59" t="str">
        <f t="shared" si="71"/>
        <v/>
      </c>
      <c r="Q126" s="474"/>
      <c r="R126" s="474"/>
      <c r="S126" s="474"/>
      <c r="T126" s="474"/>
      <c r="U126" s="474"/>
      <c r="V126" s="474"/>
      <c r="W126" s="62" t="str">
        <f t="shared" si="72"/>
        <v/>
      </c>
      <c r="X126" s="272" t="str">
        <f t="shared" si="73"/>
        <v/>
      </c>
      <c r="Y126" s="267" t="str">
        <f t="shared" si="50"/>
        <v/>
      </c>
      <c r="Z126" s="117" t="str">
        <f t="shared" si="51"/>
        <v/>
      </c>
      <c r="AA126" s="117" t="str">
        <f t="shared" si="52"/>
        <v/>
      </c>
      <c r="AB126" s="117" t="str">
        <f t="shared" si="53"/>
        <v/>
      </c>
      <c r="AC126" s="121" t="str">
        <f t="shared" si="54"/>
        <v/>
      </c>
      <c r="AD126" s="119" t="str">
        <f t="shared" si="55"/>
        <v/>
      </c>
      <c r="AE126" s="475"/>
      <c r="AF126" s="119" t="str">
        <f t="shared" si="56"/>
        <v/>
      </c>
      <c r="AG126" s="119" t="str">
        <f t="shared" si="57"/>
        <v/>
      </c>
      <c r="AH126" s="119" t="str">
        <f>IF($AC126="","",HLOOKUP($AC126,'3.参照データ'!$B$5:$AI$14,8,FALSE)+1)</f>
        <v/>
      </c>
      <c r="AI126" s="119" t="str">
        <f>IF($AC126="","",HLOOKUP($AC126,'3.参照データ'!$B$5:$AI$14,10,FALSE)+AH126)</f>
        <v/>
      </c>
      <c r="AJ126" s="171" t="str">
        <f>IF($AC126="","",INDEX('2.職務給賃金表'!$B$6:$AI$57,MATCH($AG126,'2.職務給賃金表'!$B$6:$B$57,0),MATCH($AC126,'2.職務給賃金表'!$B$6:$AI$6,0)))</f>
        <v/>
      </c>
      <c r="AK126" s="265" t="str">
        <f t="shared" si="58"/>
        <v/>
      </c>
      <c r="AL126" s="222" t="str">
        <f t="shared" si="59"/>
        <v/>
      </c>
      <c r="AM126" s="28" t="str">
        <f t="shared" si="60"/>
        <v/>
      </c>
      <c r="AN126" s="479"/>
      <c r="AO126" s="479"/>
      <c r="AP126" s="71" t="str">
        <f t="shared" si="74"/>
        <v/>
      </c>
      <c r="AQ126" s="71" t="str">
        <f>IF($AL126="","",IF($AM126=$AP126,"",IF(HLOOKUP($AP126,'3.参照データ'!$B$17:$AI$21,4,FALSE)="",HLOOKUP($AP126,'3.参照データ'!$B$17:$AI$21,5,FALSE),HLOOKUP($AP126,'3.参照データ'!$B$17:$AI$21,4,FALSE))))</f>
        <v/>
      </c>
      <c r="AR126" s="71" t="str">
        <f t="shared" si="61"/>
        <v/>
      </c>
      <c r="AS126" s="30" t="str">
        <f>IF($AP126="","",($AR126-HLOOKUP($AP126,'3.参照データ'!$B$5:$AI$14,6,FALSE)))</f>
        <v/>
      </c>
      <c r="AT126" s="28" t="str">
        <f>IF($AP126="","",IF($AN126="",$AG126,IF(ROUNDUP($AS126/HLOOKUP($AP126,'3.参照データ'!$B$5:$AI$14,7,FALSE),0)&lt;=0,1,ROUNDUP($AS126/HLOOKUP($AP126,'3.参照データ'!$B$5:$AI$14,7,FALSE),0)+1)))</f>
        <v/>
      </c>
      <c r="AU126" s="28" t="str">
        <f t="shared" si="75"/>
        <v/>
      </c>
      <c r="AV126" s="105" t="str">
        <f>IF($AP126="","",($AU126-1)*HLOOKUP($AP126,'3.参照データ'!$B$5:$AI$14,7,FALSE))</f>
        <v/>
      </c>
      <c r="AW126" s="30" t="str">
        <f t="shared" si="76"/>
        <v/>
      </c>
      <c r="AX126" s="28" t="str">
        <f>IF($AP126="","",IF($AW126&lt;=0,0,ROUNDUP($AW126/HLOOKUP($AP126,'3.参照データ'!$B$5:$AI$14,9,FALSE),0)))</f>
        <v/>
      </c>
      <c r="AY126" s="28" t="str">
        <f t="shared" si="62"/>
        <v/>
      </c>
      <c r="AZ126" s="28" t="str">
        <f t="shared" si="63"/>
        <v/>
      </c>
      <c r="BA126" s="28" t="str">
        <f>IF($AP126="","",HLOOKUP($AP126,'3.参照データ'!$B$5:$AI$14,8,FALSE)+1)</f>
        <v/>
      </c>
      <c r="BB126" s="28" t="str">
        <f>IF($AP126="","",HLOOKUP($AP126,'3.参照データ'!$B$5:$AI$14,10,FALSE)+BA126)</f>
        <v/>
      </c>
      <c r="BC126" s="28" t="str">
        <f t="shared" si="64"/>
        <v/>
      </c>
      <c r="BD126" s="28" t="str">
        <f t="shared" si="65"/>
        <v/>
      </c>
      <c r="BE126" s="31" t="str">
        <f>IF($AP126="","",INDEX('2.職務給賃金表'!$B$6:$AI$57,MATCH($BD126,'2.職務給賃金表'!$B$6:$B$57,0),MATCH($BC126,'2.職務給賃金表'!$B$6:$AI$6,0)))</f>
        <v/>
      </c>
      <c r="BF126" s="32" t="str">
        <f t="shared" si="77"/>
        <v/>
      </c>
      <c r="BG126" s="474"/>
      <c r="BH126" s="474"/>
      <c r="BI126" s="474"/>
      <c r="BJ126" s="474"/>
      <c r="BK126" s="474"/>
      <c r="BL126" s="474"/>
      <c r="BM126" s="62" t="str">
        <f t="shared" si="66"/>
        <v/>
      </c>
      <c r="BN126" s="59" t="str">
        <f t="shared" si="78"/>
        <v/>
      </c>
      <c r="BO126" s="273" t="str">
        <f t="shared" si="79"/>
        <v/>
      </c>
    </row>
    <row r="127" spans="1:67" x14ac:dyDescent="0.15">
      <c r="A127" s="65" t="str">
        <f>IF(C127="","",COUNTA($C$10:C127))</f>
        <v/>
      </c>
      <c r="B127" s="470"/>
      <c r="C127" s="470"/>
      <c r="D127" s="471"/>
      <c r="E127" s="471" t="s">
        <v>71</v>
      </c>
      <c r="F127" s="470"/>
      <c r="G127" s="470"/>
      <c r="H127" s="472"/>
      <c r="I127" s="472"/>
      <c r="J127" s="56" t="str">
        <f t="shared" si="67"/>
        <v/>
      </c>
      <c r="K127" s="56" t="str">
        <f t="shared" si="68"/>
        <v/>
      </c>
      <c r="L127" s="56" t="str">
        <f t="shared" si="69"/>
        <v/>
      </c>
      <c r="M127" s="56" t="str">
        <f t="shared" si="70"/>
        <v/>
      </c>
      <c r="N127" s="473"/>
      <c r="O127" s="473"/>
      <c r="P127" s="59" t="str">
        <f t="shared" si="71"/>
        <v/>
      </c>
      <c r="Q127" s="474"/>
      <c r="R127" s="474"/>
      <c r="S127" s="474"/>
      <c r="T127" s="474"/>
      <c r="U127" s="474"/>
      <c r="V127" s="474"/>
      <c r="W127" s="62" t="str">
        <f t="shared" si="72"/>
        <v/>
      </c>
      <c r="X127" s="272" t="str">
        <f t="shared" si="73"/>
        <v/>
      </c>
      <c r="Y127" s="267" t="str">
        <f t="shared" si="50"/>
        <v/>
      </c>
      <c r="Z127" s="117" t="str">
        <f t="shared" si="51"/>
        <v/>
      </c>
      <c r="AA127" s="117" t="str">
        <f t="shared" si="52"/>
        <v/>
      </c>
      <c r="AB127" s="117" t="str">
        <f t="shared" si="53"/>
        <v/>
      </c>
      <c r="AC127" s="121" t="str">
        <f t="shared" si="54"/>
        <v/>
      </c>
      <c r="AD127" s="119" t="str">
        <f t="shared" si="55"/>
        <v/>
      </c>
      <c r="AE127" s="475"/>
      <c r="AF127" s="119" t="str">
        <f t="shared" si="56"/>
        <v/>
      </c>
      <c r="AG127" s="119" t="str">
        <f t="shared" si="57"/>
        <v/>
      </c>
      <c r="AH127" s="119" t="str">
        <f>IF($AC127="","",HLOOKUP($AC127,'3.参照データ'!$B$5:$AI$14,8,FALSE)+1)</f>
        <v/>
      </c>
      <c r="AI127" s="119" t="str">
        <f>IF($AC127="","",HLOOKUP($AC127,'3.参照データ'!$B$5:$AI$14,10,FALSE)+AH127)</f>
        <v/>
      </c>
      <c r="AJ127" s="171" t="str">
        <f>IF($AC127="","",INDEX('2.職務給賃金表'!$B$6:$AI$57,MATCH($AG127,'2.職務給賃金表'!$B$6:$B$57,0),MATCH($AC127,'2.職務給賃金表'!$B$6:$AI$6,0)))</f>
        <v/>
      </c>
      <c r="AK127" s="265" t="str">
        <f t="shared" si="58"/>
        <v/>
      </c>
      <c r="AL127" s="222" t="str">
        <f t="shared" si="59"/>
        <v/>
      </c>
      <c r="AM127" s="28" t="str">
        <f t="shared" si="60"/>
        <v/>
      </c>
      <c r="AN127" s="479"/>
      <c r="AO127" s="479"/>
      <c r="AP127" s="71" t="str">
        <f t="shared" si="74"/>
        <v/>
      </c>
      <c r="AQ127" s="71" t="str">
        <f>IF($AL127="","",IF($AM127=$AP127,"",IF(HLOOKUP($AP127,'3.参照データ'!$B$17:$AI$21,4,FALSE)="",HLOOKUP($AP127,'3.参照データ'!$B$17:$AI$21,5,FALSE),HLOOKUP($AP127,'3.参照データ'!$B$17:$AI$21,4,FALSE))))</f>
        <v/>
      </c>
      <c r="AR127" s="71" t="str">
        <f t="shared" si="61"/>
        <v/>
      </c>
      <c r="AS127" s="30" t="str">
        <f>IF($AP127="","",($AR127-HLOOKUP($AP127,'3.参照データ'!$B$5:$AI$14,6,FALSE)))</f>
        <v/>
      </c>
      <c r="AT127" s="28" t="str">
        <f>IF($AP127="","",IF($AN127="",$AG127,IF(ROUNDUP($AS127/HLOOKUP($AP127,'3.参照データ'!$B$5:$AI$14,7,FALSE),0)&lt;=0,1,ROUNDUP($AS127/HLOOKUP($AP127,'3.参照データ'!$B$5:$AI$14,7,FALSE),0)+1)))</f>
        <v/>
      </c>
      <c r="AU127" s="28" t="str">
        <f t="shared" si="75"/>
        <v/>
      </c>
      <c r="AV127" s="105" t="str">
        <f>IF($AP127="","",($AU127-1)*HLOOKUP($AP127,'3.参照データ'!$B$5:$AI$14,7,FALSE))</f>
        <v/>
      </c>
      <c r="AW127" s="30" t="str">
        <f t="shared" si="76"/>
        <v/>
      </c>
      <c r="AX127" s="28" t="str">
        <f>IF($AP127="","",IF($AW127&lt;=0,0,ROUNDUP($AW127/HLOOKUP($AP127,'3.参照データ'!$B$5:$AI$14,9,FALSE),0)))</f>
        <v/>
      </c>
      <c r="AY127" s="28" t="str">
        <f t="shared" si="62"/>
        <v/>
      </c>
      <c r="AZ127" s="28" t="str">
        <f t="shared" si="63"/>
        <v/>
      </c>
      <c r="BA127" s="28" t="str">
        <f>IF($AP127="","",HLOOKUP($AP127,'3.参照データ'!$B$5:$AI$14,8,FALSE)+1)</f>
        <v/>
      </c>
      <c r="BB127" s="28" t="str">
        <f>IF($AP127="","",HLOOKUP($AP127,'3.参照データ'!$B$5:$AI$14,10,FALSE)+BA127)</f>
        <v/>
      </c>
      <c r="BC127" s="28" t="str">
        <f t="shared" si="64"/>
        <v/>
      </c>
      <c r="BD127" s="28" t="str">
        <f t="shared" si="65"/>
        <v/>
      </c>
      <c r="BE127" s="31" t="str">
        <f>IF($AP127="","",INDEX('2.職務給賃金表'!$B$6:$AI$57,MATCH($BD127,'2.職務給賃金表'!$B$6:$B$57,0),MATCH($BC127,'2.職務給賃金表'!$B$6:$AI$6,0)))</f>
        <v/>
      </c>
      <c r="BF127" s="32" t="str">
        <f t="shared" si="77"/>
        <v/>
      </c>
      <c r="BG127" s="474"/>
      <c r="BH127" s="474"/>
      <c r="BI127" s="474"/>
      <c r="BJ127" s="474"/>
      <c r="BK127" s="474"/>
      <c r="BL127" s="474"/>
      <c r="BM127" s="62" t="str">
        <f t="shared" si="66"/>
        <v/>
      </c>
      <c r="BN127" s="59" t="str">
        <f t="shared" si="78"/>
        <v/>
      </c>
      <c r="BO127" s="273" t="str">
        <f t="shared" si="79"/>
        <v/>
      </c>
    </row>
    <row r="128" spans="1:67" x14ac:dyDescent="0.15">
      <c r="A128" s="65" t="str">
        <f>IF(C128="","",COUNTA($C$10:C128))</f>
        <v/>
      </c>
      <c r="B128" s="470"/>
      <c r="C128" s="470"/>
      <c r="D128" s="471"/>
      <c r="E128" s="471" t="s">
        <v>71</v>
      </c>
      <c r="F128" s="470"/>
      <c r="G128" s="470"/>
      <c r="H128" s="472"/>
      <c r="I128" s="472"/>
      <c r="J128" s="56" t="str">
        <f t="shared" si="67"/>
        <v/>
      </c>
      <c r="K128" s="56" t="str">
        <f t="shared" si="68"/>
        <v/>
      </c>
      <c r="L128" s="56" t="str">
        <f t="shared" si="69"/>
        <v/>
      </c>
      <c r="M128" s="56" t="str">
        <f t="shared" si="70"/>
        <v/>
      </c>
      <c r="N128" s="473"/>
      <c r="O128" s="473"/>
      <c r="P128" s="59" t="str">
        <f t="shared" si="71"/>
        <v/>
      </c>
      <c r="Q128" s="474"/>
      <c r="R128" s="474"/>
      <c r="S128" s="474"/>
      <c r="T128" s="474"/>
      <c r="U128" s="474"/>
      <c r="V128" s="474"/>
      <c r="W128" s="62" t="str">
        <f t="shared" si="72"/>
        <v/>
      </c>
      <c r="X128" s="272" t="str">
        <f t="shared" si="73"/>
        <v/>
      </c>
      <c r="Y128" s="267" t="str">
        <f t="shared" si="50"/>
        <v/>
      </c>
      <c r="Z128" s="117" t="str">
        <f t="shared" si="51"/>
        <v/>
      </c>
      <c r="AA128" s="117" t="str">
        <f t="shared" si="52"/>
        <v/>
      </c>
      <c r="AB128" s="117" t="str">
        <f t="shared" si="53"/>
        <v/>
      </c>
      <c r="AC128" s="121" t="str">
        <f t="shared" si="54"/>
        <v/>
      </c>
      <c r="AD128" s="119" t="str">
        <f t="shared" si="55"/>
        <v/>
      </c>
      <c r="AE128" s="475"/>
      <c r="AF128" s="119" t="str">
        <f t="shared" si="56"/>
        <v/>
      </c>
      <c r="AG128" s="119" t="str">
        <f t="shared" si="57"/>
        <v/>
      </c>
      <c r="AH128" s="119" t="str">
        <f>IF($AC128="","",HLOOKUP($AC128,'3.参照データ'!$B$5:$AI$14,8,FALSE)+1)</f>
        <v/>
      </c>
      <c r="AI128" s="119" t="str">
        <f>IF($AC128="","",HLOOKUP($AC128,'3.参照データ'!$B$5:$AI$14,10,FALSE)+AH128)</f>
        <v/>
      </c>
      <c r="AJ128" s="171" t="str">
        <f>IF($AC128="","",INDEX('2.職務給賃金表'!$B$6:$AI$57,MATCH($AG128,'2.職務給賃金表'!$B$6:$B$57,0),MATCH($AC128,'2.職務給賃金表'!$B$6:$AI$6,0)))</f>
        <v/>
      </c>
      <c r="AK128" s="265" t="str">
        <f t="shared" si="58"/>
        <v/>
      </c>
      <c r="AL128" s="222" t="str">
        <f t="shared" si="59"/>
        <v/>
      </c>
      <c r="AM128" s="28" t="str">
        <f t="shared" si="60"/>
        <v/>
      </c>
      <c r="AN128" s="479"/>
      <c r="AO128" s="479"/>
      <c r="AP128" s="71" t="str">
        <f t="shared" si="74"/>
        <v/>
      </c>
      <c r="AQ128" s="71" t="str">
        <f>IF($AL128="","",IF($AM128=$AP128,"",IF(HLOOKUP($AP128,'3.参照データ'!$B$17:$AI$21,4,FALSE)="",HLOOKUP($AP128,'3.参照データ'!$B$17:$AI$21,5,FALSE),HLOOKUP($AP128,'3.参照データ'!$B$17:$AI$21,4,FALSE))))</f>
        <v/>
      </c>
      <c r="AR128" s="71" t="str">
        <f t="shared" si="61"/>
        <v/>
      </c>
      <c r="AS128" s="30" t="str">
        <f>IF($AP128="","",($AR128-HLOOKUP($AP128,'3.参照データ'!$B$5:$AI$14,6,FALSE)))</f>
        <v/>
      </c>
      <c r="AT128" s="28" t="str">
        <f>IF($AP128="","",IF($AN128="",$AG128,IF(ROUNDUP($AS128/HLOOKUP($AP128,'3.参照データ'!$B$5:$AI$14,7,FALSE),0)&lt;=0,1,ROUNDUP($AS128/HLOOKUP($AP128,'3.参照データ'!$B$5:$AI$14,7,FALSE),0)+1)))</f>
        <v/>
      </c>
      <c r="AU128" s="28" t="str">
        <f t="shared" si="75"/>
        <v/>
      </c>
      <c r="AV128" s="105" t="str">
        <f>IF($AP128="","",($AU128-1)*HLOOKUP($AP128,'3.参照データ'!$B$5:$AI$14,7,FALSE))</f>
        <v/>
      </c>
      <c r="AW128" s="30" t="str">
        <f t="shared" si="76"/>
        <v/>
      </c>
      <c r="AX128" s="28" t="str">
        <f>IF($AP128="","",IF($AW128&lt;=0,0,ROUNDUP($AW128/HLOOKUP($AP128,'3.参照データ'!$B$5:$AI$14,9,FALSE),0)))</f>
        <v/>
      </c>
      <c r="AY128" s="28" t="str">
        <f t="shared" si="62"/>
        <v/>
      </c>
      <c r="AZ128" s="28" t="str">
        <f t="shared" si="63"/>
        <v/>
      </c>
      <c r="BA128" s="28" t="str">
        <f>IF($AP128="","",HLOOKUP($AP128,'3.参照データ'!$B$5:$AI$14,8,FALSE)+1)</f>
        <v/>
      </c>
      <c r="BB128" s="28" t="str">
        <f>IF($AP128="","",HLOOKUP($AP128,'3.参照データ'!$B$5:$AI$14,10,FALSE)+BA128)</f>
        <v/>
      </c>
      <c r="BC128" s="28" t="str">
        <f t="shared" si="64"/>
        <v/>
      </c>
      <c r="BD128" s="28" t="str">
        <f t="shared" si="65"/>
        <v/>
      </c>
      <c r="BE128" s="31" t="str">
        <f>IF($AP128="","",INDEX('2.職務給賃金表'!$B$6:$AI$57,MATCH($BD128,'2.職務給賃金表'!$B$6:$B$57,0),MATCH($BC128,'2.職務給賃金表'!$B$6:$AI$6,0)))</f>
        <v/>
      </c>
      <c r="BF128" s="32" t="str">
        <f t="shared" si="77"/>
        <v/>
      </c>
      <c r="BG128" s="474"/>
      <c r="BH128" s="474"/>
      <c r="BI128" s="474"/>
      <c r="BJ128" s="474"/>
      <c r="BK128" s="474"/>
      <c r="BL128" s="474"/>
      <c r="BM128" s="62" t="str">
        <f t="shared" si="66"/>
        <v/>
      </c>
      <c r="BN128" s="59" t="str">
        <f t="shared" si="78"/>
        <v/>
      </c>
      <c r="BO128" s="273" t="str">
        <f t="shared" si="79"/>
        <v/>
      </c>
    </row>
    <row r="129" spans="1:67" x14ac:dyDescent="0.15">
      <c r="A129" s="65" t="str">
        <f>IF(C129="","",COUNTA($C$10:C129))</f>
        <v/>
      </c>
      <c r="B129" s="470"/>
      <c r="C129" s="470"/>
      <c r="D129" s="471"/>
      <c r="E129" s="471" t="s">
        <v>71</v>
      </c>
      <c r="F129" s="470"/>
      <c r="G129" s="470"/>
      <c r="H129" s="472"/>
      <c r="I129" s="472"/>
      <c r="J129" s="56" t="str">
        <f t="shared" si="67"/>
        <v/>
      </c>
      <c r="K129" s="56" t="str">
        <f t="shared" si="68"/>
        <v/>
      </c>
      <c r="L129" s="56" t="str">
        <f t="shared" si="69"/>
        <v/>
      </c>
      <c r="M129" s="56" t="str">
        <f t="shared" si="70"/>
        <v/>
      </c>
      <c r="N129" s="473"/>
      <c r="O129" s="473"/>
      <c r="P129" s="59" t="str">
        <f t="shared" si="71"/>
        <v/>
      </c>
      <c r="Q129" s="474"/>
      <c r="R129" s="474"/>
      <c r="S129" s="474"/>
      <c r="T129" s="474"/>
      <c r="U129" s="474"/>
      <c r="V129" s="474"/>
      <c r="W129" s="62" t="str">
        <f t="shared" si="72"/>
        <v/>
      </c>
      <c r="X129" s="272" t="str">
        <f t="shared" si="73"/>
        <v/>
      </c>
      <c r="Y129" s="267" t="str">
        <f t="shared" si="50"/>
        <v/>
      </c>
      <c r="Z129" s="117" t="str">
        <f t="shared" si="51"/>
        <v/>
      </c>
      <c r="AA129" s="117" t="str">
        <f t="shared" si="52"/>
        <v/>
      </c>
      <c r="AB129" s="117" t="str">
        <f t="shared" si="53"/>
        <v/>
      </c>
      <c r="AC129" s="121" t="str">
        <f t="shared" si="54"/>
        <v/>
      </c>
      <c r="AD129" s="119" t="str">
        <f t="shared" si="55"/>
        <v/>
      </c>
      <c r="AE129" s="475"/>
      <c r="AF129" s="119" t="str">
        <f t="shared" si="56"/>
        <v/>
      </c>
      <c r="AG129" s="119" t="str">
        <f t="shared" si="57"/>
        <v/>
      </c>
      <c r="AH129" s="119" t="str">
        <f>IF($AC129="","",HLOOKUP($AC129,'3.参照データ'!$B$5:$AI$14,8,FALSE)+1)</f>
        <v/>
      </c>
      <c r="AI129" s="119" t="str">
        <f>IF($AC129="","",HLOOKUP($AC129,'3.参照データ'!$B$5:$AI$14,10,FALSE)+AH129)</f>
        <v/>
      </c>
      <c r="AJ129" s="171" t="str">
        <f>IF($AC129="","",INDEX('2.職務給賃金表'!$B$6:$AI$57,MATCH($AG129,'2.職務給賃金表'!$B$6:$B$57,0),MATCH($AC129,'2.職務給賃金表'!$B$6:$AI$6,0)))</f>
        <v/>
      </c>
      <c r="AK129" s="265" t="str">
        <f t="shared" si="58"/>
        <v/>
      </c>
      <c r="AL129" s="222" t="str">
        <f t="shared" si="59"/>
        <v/>
      </c>
      <c r="AM129" s="28" t="str">
        <f t="shared" si="60"/>
        <v/>
      </c>
      <c r="AN129" s="479"/>
      <c r="AO129" s="479"/>
      <c r="AP129" s="71" t="str">
        <f t="shared" si="74"/>
        <v/>
      </c>
      <c r="AQ129" s="71" t="str">
        <f>IF($AL129="","",IF($AM129=$AP129,"",IF(HLOOKUP($AP129,'3.参照データ'!$B$17:$AI$21,4,FALSE)="",HLOOKUP($AP129,'3.参照データ'!$B$17:$AI$21,5,FALSE),HLOOKUP($AP129,'3.参照データ'!$B$17:$AI$21,4,FALSE))))</f>
        <v/>
      </c>
      <c r="AR129" s="71" t="str">
        <f t="shared" si="61"/>
        <v/>
      </c>
      <c r="AS129" s="30" t="str">
        <f>IF($AP129="","",($AR129-HLOOKUP($AP129,'3.参照データ'!$B$5:$AI$14,6,FALSE)))</f>
        <v/>
      </c>
      <c r="AT129" s="28" t="str">
        <f>IF($AP129="","",IF($AN129="",$AG129,IF(ROUNDUP($AS129/HLOOKUP($AP129,'3.参照データ'!$B$5:$AI$14,7,FALSE),0)&lt;=0,1,ROUNDUP($AS129/HLOOKUP($AP129,'3.参照データ'!$B$5:$AI$14,7,FALSE),0)+1)))</f>
        <v/>
      </c>
      <c r="AU129" s="28" t="str">
        <f t="shared" si="75"/>
        <v/>
      </c>
      <c r="AV129" s="105" t="str">
        <f>IF($AP129="","",($AU129-1)*HLOOKUP($AP129,'3.参照データ'!$B$5:$AI$14,7,FALSE))</f>
        <v/>
      </c>
      <c r="AW129" s="30" t="str">
        <f t="shared" si="76"/>
        <v/>
      </c>
      <c r="AX129" s="28" t="str">
        <f>IF($AP129="","",IF($AW129&lt;=0,0,ROUNDUP($AW129/HLOOKUP($AP129,'3.参照データ'!$B$5:$AI$14,9,FALSE),0)))</f>
        <v/>
      </c>
      <c r="AY129" s="28" t="str">
        <f t="shared" si="62"/>
        <v/>
      </c>
      <c r="AZ129" s="28" t="str">
        <f t="shared" si="63"/>
        <v/>
      </c>
      <c r="BA129" s="28" t="str">
        <f>IF($AP129="","",HLOOKUP($AP129,'3.参照データ'!$B$5:$AI$14,8,FALSE)+1)</f>
        <v/>
      </c>
      <c r="BB129" s="28" t="str">
        <f>IF($AP129="","",HLOOKUP($AP129,'3.参照データ'!$B$5:$AI$14,10,FALSE)+BA129)</f>
        <v/>
      </c>
      <c r="BC129" s="28" t="str">
        <f t="shared" si="64"/>
        <v/>
      </c>
      <c r="BD129" s="28" t="str">
        <f t="shared" si="65"/>
        <v/>
      </c>
      <c r="BE129" s="31" t="str">
        <f>IF($AP129="","",INDEX('2.職務給賃金表'!$B$6:$AI$57,MATCH($BD129,'2.職務給賃金表'!$B$6:$B$57,0),MATCH($BC129,'2.職務給賃金表'!$B$6:$AI$6,0)))</f>
        <v/>
      </c>
      <c r="BF129" s="32" t="str">
        <f t="shared" si="77"/>
        <v/>
      </c>
      <c r="BG129" s="474"/>
      <c r="BH129" s="474"/>
      <c r="BI129" s="474"/>
      <c r="BJ129" s="474"/>
      <c r="BK129" s="474"/>
      <c r="BL129" s="474"/>
      <c r="BM129" s="62" t="str">
        <f t="shared" si="66"/>
        <v/>
      </c>
      <c r="BN129" s="59" t="str">
        <f t="shared" si="78"/>
        <v/>
      </c>
      <c r="BO129" s="273" t="str">
        <f t="shared" si="79"/>
        <v/>
      </c>
    </row>
    <row r="130" spans="1:67" x14ac:dyDescent="0.15">
      <c r="A130" s="65" t="str">
        <f>IF(C130="","",COUNTA($C$10:C130))</f>
        <v/>
      </c>
      <c r="B130" s="470"/>
      <c r="C130" s="470"/>
      <c r="D130" s="471"/>
      <c r="E130" s="471" t="s">
        <v>71</v>
      </c>
      <c r="F130" s="470"/>
      <c r="G130" s="470"/>
      <c r="H130" s="472"/>
      <c r="I130" s="472"/>
      <c r="J130" s="56" t="str">
        <f t="shared" si="67"/>
        <v/>
      </c>
      <c r="K130" s="56" t="str">
        <f t="shared" si="68"/>
        <v/>
      </c>
      <c r="L130" s="56" t="str">
        <f t="shared" si="69"/>
        <v/>
      </c>
      <c r="M130" s="56" t="str">
        <f t="shared" si="70"/>
        <v/>
      </c>
      <c r="N130" s="473"/>
      <c r="O130" s="473"/>
      <c r="P130" s="59" t="str">
        <f t="shared" si="71"/>
        <v/>
      </c>
      <c r="Q130" s="474"/>
      <c r="R130" s="474"/>
      <c r="S130" s="474"/>
      <c r="T130" s="474"/>
      <c r="U130" s="474"/>
      <c r="V130" s="474"/>
      <c r="W130" s="62" t="str">
        <f t="shared" si="72"/>
        <v/>
      </c>
      <c r="X130" s="272" t="str">
        <f t="shared" si="73"/>
        <v/>
      </c>
      <c r="Y130" s="267" t="str">
        <f t="shared" si="50"/>
        <v/>
      </c>
      <c r="Z130" s="117" t="str">
        <f t="shared" si="51"/>
        <v/>
      </c>
      <c r="AA130" s="117" t="str">
        <f t="shared" si="52"/>
        <v/>
      </c>
      <c r="AB130" s="117" t="str">
        <f t="shared" si="53"/>
        <v/>
      </c>
      <c r="AC130" s="121" t="str">
        <f t="shared" si="54"/>
        <v/>
      </c>
      <c r="AD130" s="119" t="str">
        <f t="shared" si="55"/>
        <v/>
      </c>
      <c r="AE130" s="475"/>
      <c r="AF130" s="119" t="str">
        <f t="shared" si="56"/>
        <v/>
      </c>
      <c r="AG130" s="119" t="str">
        <f t="shared" si="57"/>
        <v/>
      </c>
      <c r="AH130" s="119" t="str">
        <f>IF($AC130="","",HLOOKUP($AC130,'3.参照データ'!$B$5:$AI$14,8,FALSE)+1)</f>
        <v/>
      </c>
      <c r="AI130" s="119" t="str">
        <f>IF($AC130="","",HLOOKUP($AC130,'3.参照データ'!$B$5:$AI$14,10,FALSE)+AH130)</f>
        <v/>
      </c>
      <c r="AJ130" s="171" t="str">
        <f>IF($AC130="","",INDEX('2.職務給賃金表'!$B$6:$AI$57,MATCH($AG130,'2.職務給賃金表'!$B$6:$B$57,0),MATCH($AC130,'2.職務給賃金表'!$B$6:$AI$6,0)))</f>
        <v/>
      </c>
      <c r="AK130" s="265" t="str">
        <f t="shared" si="58"/>
        <v/>
      </c>
      <c r="AL130" s="222" t="str">
        <f t="shared" si="59"/>
        <v/>
      </c>
      <c r="AM130" s="28" t="str">
        <f t="shared" si="60"/>
        <v/>
      </c>
      <c r="AN130" s="479"/>
      <c r="AO130" s="479"/>
      <c r="AP130" s="71" t="str">
        <f t="shared" si="74"/>
        <v/>
      </c>
      <c r="AQ130" s="71" t="str">
        <f>IF($AL130="","",IF($AM130=$AP130,"",IF(HLOOKUP($AP130,'3.参照データ'!$B$17:$AI$21,4,FALSE)="",HLOOKUP($AP130,'3.参照データ'!$B$17:$AI$21,5,FALSE),HLOOKUP($AP130,'3.参照データ'!$B$17:$AI$21,4,FALSE))))</f>
        <v/>
      </c>
      <c r="AR130" s="71" t="str">
        <f t="shared" si="61"/>
        <v/>
      </c>
      <c r="AS130" s="30" t="str">
        <f>IF($AP130="","",($AR130-HLOOKUP($AP130,'3.参照データ'!$B$5:$AI$14,6,FALSE)))</f>
        <v/>
      </c>
      <c r="AT130" s="28" t="str">
        <f>IF($AP130="","",IF($AN130="",$AG130,IF(ROUNDUP($AS130/HLOOKUP($AP130,'3.参照データ'!$B$5:$AI$14,7,FALSE),0)&lt;=0,1,ROUNDUP($AS130/HLOOKUP($AP130,'3.参照データ'!$B$5:$AI$14,7,FALSE),0)+1)))</f>
        <v/>
      </c>
      <c r="AU130" s="28" t="str">
        <f t="shared" si="75"/>
        <v/>
      </c>
      <c r="AV130" s="105" t="str">
        <f>IF($AP130="","",($AU130-1)*HLOOKUP($AP130,'3.参照データ'!$B$5:$AI$14,7,FALSE))</f>
        <v/>
      </c>
      <c r="AW130" s="30" t="str">
        <f t="shared" si="76"/>
        <v/>
      </c>
      <c r="AX130" s="28" t="str">
        <f>IF($AP130="","",IF($AW130&lt;=0,0,ROUNDUP($AW130/HLOOKUP($AP130,'3.参照データ'!$B$5:$AI$14,9,FALSE),0)))</f>
        <v/>
      </c>
      <c r="AY130" s="28" t="str">
        <f t="shared" si="62"/>
        <v/>
      </c>
      <c r="AZ130" s="28" t="str">
        <f t="shared" si="63"/>
        <v/>
      </c>
      <c r="BA130" s="28" t="str">
        <f>IF($AP130="","",HLOOKUP($AP130,'3.参照データ'!$B$5:$AI$14,8,FALSE)+1)</f>
        <v/>
      </c>
      <c r="BB130" s="28" t="str">
        <f>IF($AP130="","",HLOOKUP($AP130,'3.参照データ'!$B$5:$AI$14,10,FALSE)+BA130)</f>
        <v/>
      </c>
      <c r="BC130" s="28" t="str">
        <f t="shared" si="64"/>
        <v/>
      </c>
      <c r="BD130" s="28" t="str">
        <f t="shared" si="65"/>
        <v/>
      </c>
      <c r="BE130" s="31" t="str">
        <f>IF($AP130="","",INDEX('2.職務給賃金表'!$B$6:$AI$57,MATCH($BD130,'2.職務給賃金表'!$B$6:$B$57,0),MATCH($BC130,'2.職務給賃金表'!$B$6:$AI$6,0)))</f>
        <v/>
      </c>
      <c r="BF130" s="32" t="str">
        <f t="shared" si="77"/>
        <v/>
      </c>
      <c r="BG130" s="474"/>
      <c r="BH130" s="474"/>
      <c r="BI130" s="474"/>
      <c r="BJ130" s="474"/>
      <c r="BK130" s="474"/>
      <c r="BL130" s="474"/>
      <c r="BM130" s="62" t="str">
        <f t="shared" si="66"/>
        <v/>
      </c>
      <c r="BN130" s="59" t="str">
        <f t="shared" si="78"/>
        <v/>
      </c>
      <c r="BO130" s="273" t="str">
        <f t="shared" si="79"/>
        <v/>
      </c>
    </row>
    <row r="131" spans="1:67" x14ac:dyDescent="0.15">
      <c r="A131" s="65" t="str">
        <f>IF(C131="","",COUNTA($C$10:C131))</f>
        <v/>
      </c>
      <c r="B131" s="470"/>
      <c r="C131" s="470"/>
      <c r="D131" s="471"/>
      <c r="E131" s="471" t="s">
        <v>71</v>
      </c>
      <c r="F131" s="470"/>
      <c r="G131" s="470"/>
      <c r="H131" s="472"/>
      <c r="I131" s="472"/>
      <c r="J131" s="56" t="str">
        <f t="shared" si="67"/>
        <v/>
      </c>
      <c r="K131" s="56" t="str">
        <f t="shared" si="68"/>
        <v/>
      </c>
      <c r="L131" s="56" t="str">
        <f t="shared" si="69"/>
        <v/>
      </c>
      <c r="M131" s="56" t="str">
        <f t="shared" si="70"/>
        <v/>
      </c>
      <c r="N131" s="473"/>
      <c r="O131" s="473"/>
      <c r="P131" s="59" t="str">
        <f t="shared" si="71"/>
        <v/>
      </c>
      <c r="Q131" s="474"/>
      <c r="R131" s="474"/>
      <c r="S131" s="474"/>
      <c r="T131" s="474"/>
      <c r="U131" s="474"/>
      <c r="V131" s="474"/>
      <c r="W131" s="62" t="str">
        <f t="shared" si="72"/>
        <v/>
      </c>
      <c r="X131" s="272" t="str">
        <f t="shared" si="73"/>
        <v/>
      </c>
      <c r="Y131" s="267" t="str">
        <f t="shared" si="50"/>
        <v/>
      </c>
      <c r="Z131" s="117" t="str">
        <f t="shared" si="51"/>
        <v/>
      </c>
      <c r="AA131" s="117" t="str">
        <f t="shared" si="52"/>
        <v/>
      </c>
      <c r="AB131" s="117" t="str">
        <f t="shared" si="53"/>
        <v/>
      </c>
      <c r="AC131" s="121" t="str">
        <f t="shared" si="54"/>
        <v/>
      </c>
      <c r="AD131" s="119" t="str">
        <f t="shared" si="55"/>
        <v/>
      </c>
      <c r="AE131" s="475"/>
      <c r="AF131" s="119" t="str">
        <f t="shared" si="56"/>
        <v/>
      </c>
      <c r="AG131" s="119" t="str">
        <f t="shared" si="57"/>
        <v/>
      </c>
      <c r="AH131" s="119" t="str">
        <f>IF($AC131="","",HLOOKUP($AC131,'3.参照データ'!$B$5:$AI$14,8,FALSE)+1)</f>
        <v/>
      </c>
      <c r="AI131" s="119" t="str">
        <f>IF($AC131="","",HLOOKUP($AC131,'3.参照データ'!$B$5:$AI$14,10,FALSE)+AH131)</f>
        <v/>
      </c>
      <c r="AJ131" s="171" t="str">
        <f>IF($AC131="","",INDEX('2.職務給賃金表'!$B$6:$AI$57,MATCH($AG131,'2.職務給賃金表'!$B$6:$B$57,0),MATCH($AC131,'2.職務給賃金表'!$B$6:$AI$6,0)))</f>
        <v/>
      </c>
      <c r="AK131" s="265" t="str">
        <f t="shared" si="58"/>
        <v/>
      </c>
      <c r="AL131" s="222" t="str">
        <f t="shared" si="59"/>
        <v/>
      </c>
      <c r="AM131" s="28" t="str">
        <f t="shared" si="60"/>
        <v/>
      </c>
      <c r="AN131" s="479"/>
      <c r="AO131" s="479"/>
      <c r="AP131" s="71" t="str">
        <f t="shared" si="74"/>
        <v/>
      </c>
      <c r="AQ131" s="71" t="str">
        <f>IF($AL131="","",IF($AM131=$AP131,"",IF(HLOOKUP($AP131,'3.参照データ'!$B$17:$AI$21,4,FALSE)="",HLOOKUP($AP131,'3.参照データ'!$B$17:$AI$21,5,FALSE),HLOOKUP($AP131,'3.参照データ'!$B$17:$AI$21,4,FALSE))))</f>
        <v/>
      </c>
      <c r="AR131" s="71" t="str">
        <f t="shared" si="61"/>
        <v/>
      </c>
      <c r="AS131" s="30" t="str">
        <f>IF($AP131="","",($AR131-HLOOKUP($AP131,'3.参照データ'!$B$5:$AI$14,6,FALSE)))</f>
        <v/>
      </c>
      <c r="AT131" s="28" t="str">
        <f>IF($AP131="","",IF($AN131="",$AG131,IF(ROUNDUP($AS131/HLOOKUP($AP131,'3.参照データ'!$B$5:$AI$14,7,FALSE),0)&lt;=0,1,ROUNDUP($AS131/HLOOKUP($AP131,'3.参照データ'!$B$5:$AI$14,7,FALSE),0)+1)))</f>
        <v/>
      </c>
      <c r="AU131" s="28" t="str">
        <f t="shared" si="75"/>
        <v/>
      </c>
      <c r="AV131" s="105" t="str">
        <f>IF($AP131="","",($AU131-1)*HLOOKUP($AP131,'3.参照データ'!$B$5:$AI$14,7,FALSE))</f>
        <v/>
      </c>
      <c r="AW131" s="30" t="str">
        <f t="shared" si="76"/>
        <v/>
      </c>
      <c r="AX131" s="28" t="str">
        <f>IF($AP131="","",IF($AW131&lt;=0,0,ROUNDUP($AW131/HLOOKUP($AP131,'3.参照データ'!$B$5:$AI$14,9,FALSE),0)))</f>
        <v/>
      </c>
      <c r="AY131" s="28" t="str">
        <f t="shared" si="62"/>
        <v/>
      </c>
      <c r="AZ131" s="28" t="str">
        <f t="shared" si="63"/>
        <v/>
      </c>
      <c r="BA131" s="28" t="str">
        <f>IF($AP131="","",HLOOKUP($AP131,'3.参照データ'!$B$5:$AI$14,8,FALSE)+1)</f>
        <v/>
      </c>
      <c r="BB131" s="28" t="str">
        <f>IF($AP131="","",HLOOKUP($AP131,'3.参照データ'!$B$5:$AI$14,10,FALSE)+BA131)</f>
        <v/>
      </c>
      <c r="BC131" s="28" t="str">
        <f t="shared" si="64"/>
        <v/>
      </c>
      <c r="BD131" s="28" t="str">
        <f t="shared" si="65"/>
        <v/>
      </c>
      <c r="BE131" s="31" t="str">
        <f>IF($AP131="","",INDEX('2.職務給賃金表'!$B$6:$AI$57,MATCH($BD131,'2.職務給賃金表'!$B$6:$B$57,0),MATCH($BC131,'2.職務給賃金表'!$B$6:$AI$6,0)))</f>
        <v/>
      </c>
      <c r="BF131" s="32" t="str">
        <f t="shared" si="77"/>
        <v/>
      </c>
      <c r="BG131" s="474"/>
      <c r="BH131" s="474"/>
      <c r="BI131" s="474"/>
      <c r="BJ131" s="474"/>
      <c r="BK131" s="474"/>
      <c r="BL131" s="474"/>
      <c r="BM131" s="62" t="str">
        <f t="shared" si="66"/>
        <v/>
      </c>
      <c r="BN131" s="59" t="str">
        <f t="shared" si="78"/>
        <v/>
      </c>
      <c r="BO131" s="273" t="str">
        <f t="shared" si="79"/>
        <v/>
      </c>
    </row>
    <row r="132" spans="1:67" x14ac:dyDescent="0.15">
      <c r="A132" s="65" t="str">
        <f>IF(C132="","",COUNTA($C$10:C132))</f>
        <v/>
      </c>
      <c r="B132" s="470"/>
      <c r="C132" s="470"/>
      <c r="D132" s="471"/>
      <c r="E132" s="471" t="s">
        <v>71</v>
      </c>
      <c r="F132" s="470"/>
      <c r="G132" s="470"/>
      <c r="H132" s="472"/>
      <c r="I132" s="472"/>
      <c r="J132" s="56" t="str">
        <f t="shared" si="67"/>
        <v/>
      </c>
      <c r="K132" s="56" t="str">
        <f t="shared" si="68"/>
        <v/>
      </c>
      <c r="L132" s="56" t="str">
        <f t="shared" si="69"/>
        <v/>
      </c>
      <c r="M132" s="56" t="str">
        <f t="shared" si="70"/>
        <v/>
      </c>
      <c r="N132" s="473"/>
      <c r="O132" s="473"/>
      <c r="P132" s="59" t="str">
        <f t="shared" si="71"/>
        <v/>
      </c>
      <c r="Q132" s="474"/>
      <c r="R132" s="474"/>
      <c r="S132" s="474"/>
      <c r="T132" s="474"/>
      <c r="U132" s="474"/>
      <c r="V132" s="474"/>
      <c r="W132" s="62" t="str">
        <f t="shared" si="72"/>
        <v/>
      </c>
      <c r="X132" s="272" t="str">
        <f t="shared" si="73"/>
        <v/>
      </c>
      <c r="Y132" s="267" t="str">
        <f t="shared" si="50"/>
        <v/>
      </c>
      <c r="Z132" s="117" t="str">
        <f t="shared" si="51"/>
        <v/>
      </c>
      <c r="AA132" s="117" t="str">
        <f t="shared" si="52"/>
        <v/>
      </c>
      <c r="AB132" s="117" t="str">
        <f t="shared" si="53"/>
        <v/>
      </c>
      <c r="AC132" s="121" t="str">
        <f t="shared" si="54"/>
        <v/>
      </c>
      <c r="AD132" s="119" t="str">
        <f t="shared" si="55"/>
        <v/>
      </c>
      <c r="AE132" s="475"/>
      <c r="AF132" s="119" t="str">
        <f t="shared" si="56"/>
        <v/>
      </c>
      <c r="AG132" s="119" t="str">
        <f t="shared" si="57"/>
        <v/>
      </c>
      <c r="AH132" s="119" t="str">
        <f>IF($AC132="","",HLOOKUP($AC132,'3.参照データ'!$B$5:$AI$14,8,FALSE)+1)</f>
        <v/>
      </c>
      <c r="AI132" s="119" t="str">
        <f>IF($AC132="","",HLOOKUP($AC132,'3.参照データ'!$B$5:$AI$14,10,FALSE)+AH132)</f>
        <v/>
      </c>
      <c r="AJ132" s="171" t="str">
        <f>IF($AC132="","",INDEX('2.職務給賃金表'!$B$6:$AI$57,MATCH($AG132,'2.職務給賃金表'!$B$6:$B$57,0),MATCH($AC132,'2.職務給賃金表'!$B$6:$AI$6,0)))</f>
        <v/>
      </c>
      <c r="AK132" s="265" t="str">
        <f t="shared" si="58"/>
        <v/>
      </c>
      <c r="AL132" s="222" t="str">
        <f t="shared" si="59"/>
        <v/>
      </c>
      <c r="AM132" s="28" t="str">
        <f t="shared" si="60"/>
        <v/>
      </c>
      <c r="AN132" s="479"/>
      <c r="AO132" s="479"/>
      <c r="AP132" s="71" t="str">
        <f t="shared" si="74"/>
        <v/>
      </c>
      <c r="AQ132" s="71" t="str">
        <f>IF($AL132="","",IF($AM132=$AP132,"",IF(HLOOKUP($AP132,'3.参照データ'!$B$17:$AI$21,4,FALSE)="",HLOOKUP($AP132,'3.参照データ'!$B$17:$AI$21,5,FALSE),HLOOKUP($AP132,'3.参照データ'!$B$17:$AI$21,4,FALSE))))</f>
        <v/>
      </c>
      <c r="AR132" s="71" t="str">
        <f t="shared" si="61"/>
        <v/>
      </c>
      <c r="AS132" s="30" t="str">
        <f>IF($AP132="","",($AR132-HLOOKUP($AP132,'3.参照データ'!$B$5:$AI$14,6,FALSE)))</f>
        <v/>
      </c>
      <c r="AT132" s="28" t="str">
        <f>IF($AP132="","",IF($AN132="",$AG132,IF(ROUNDUP($AS132/HLOOKUP($AP132,'3.参照データ'!$B$5:$AI$14,7,FALSE),0)&lt;=0,1,ROUNDUP($AS132/HLOOKUP($AP132,'3.参照データ'!$B$5:$AI$14,7,FALSE),0)+1)))</f>
        <v/>
      </c>
      <c r="AU132" s="28" t="str">
        <f t="shared" si="75"/>
        <v/>
      </c>
      <c r="AV132" s="105" t="str">
        <f>IF($AP132="","",($AU132-1)*HLOOKUP($AP132,'3.参照データ'!$B$5:$AI$14,7,FALSE))</f>
        <v/>
      </c>
      <c r="AW132" s="30" t="str">
        <f t="shared" si="76"/>
        <v/>
      </c>
      <c r="AX132" s="28" t="str">
        <f>IF($AP132="","",IF($AW132&lt;=0,0,ROUNDUP($AW132/HLOOKUP($AP132,'3.参照データ'!$B$5:$AI$14,9,FALSE),0)))</f>
        <v/>
      </c>
      <c r="AY132" s="28" t="str">
        <f t="shared" si="62"/>
        <v/>
      </c>
      <c r="AZ132" s="28" t="str">
        <f t="shared" si="63"/>
        <v/>
      </c>
      <c r="BA132" s="28" t="str">
        <f>IF($AP132="","",HLOOKUP($AP132,'3.参照データ'!$B$5:$AI$14,8,FALSE)+1)</f>
        <v/>
      </c>
      <c r="BB132" s="28" t="str">
        <f>IF($AP132="","",HLOOKUP($AP132,'3.参照データ'!$B$5:$AI$14,10,FALSE)+BA132)</f>
        <v/>
      </c>
      <c r="BC132" s="28" t="str">
        <f t="shared" si="64"/>
        <v/>
      </c>
      <c r="BD132" s="28" t="str">
        <f t="shared" si="65"/>
        <v/>
      </c>
      <c r="BE132" s="31" t="str">
        <f>IF($AP132="","",INDEX('2.職務給賃金表'!$B$6:$AI$57,MATCH($BD132,'2.職務給賃金表'!$B$6:$B$57,0),MATCH($BC132,'2.職務給賃金表'!$B$6:$AI$6,0)))</f>
        <v/>
      </c>
      <c r="BF132" s="32" t="str">
        <f t="shared" si="77"/>
        <v/>
      </c>
      <c r="BG132" s="474"/>
      <c r="BH132" s="474"/>
      <c r="BI132" s="474"/>
      <c r="BJ132" s="474"/>
      <c r="BK132" s="474"/>
      <c r="BL132" s="474"/>
      <c r="BM132" s="62" t="str">
        <f t="shared" si="66"/>
        <v/>
      </c>
      <c r="BN132" s="59" t="str">
        <f t="shared" si="78"/>
        <v/>
      </c>
      <c r="BO132" s="273" t="str">
        <f t="shared" si="79"/>
        <v/>
      </c>
    </row>
    <row r="133" spans="1:67" x14ac:dyDescent="0.15">
      <c r="A133" s="65" t="str">
        <f>IF(C133="","",COUNTA($C$10:C133))</f>
        <v/>
      </c>
      <c r="B133" s="470"/>
      <c r="C133" s="470"/>
      <c r="D133" s="471"/>
      <c r="E133" s="471" t="s">
        <v>71</v>
      </c>
      <c r="F133" s="470"/>
      <c r="G133" s="470"/>
      <c r="H133" s="472"/>
      <c r="I133" s="472"/>
      <c r="J133" s="56" t="str">
        <f t="shared" si="67"/>
        <v/>
      </c>
      <c r="K133" s="56" t="str">
        <f t="shared" si="68"/>
        <v/>
      </c>
      <c r="L133" s="56" t="str">
        <f t="shared" si="69"/>
        <v/>
      </c>
      <c r="M133" s="56" t="str">
        <f t="shared" si="70"/>
        <v/>
      </c>
      <c r="N133" s="473"/>
      <c r="O133" s="473"/>
      <c r="P133" s="59" t="str">
        <f t="shared" si="71"/>
        <v/>
      </c>
      <c r="Q133" s="474"/>
      <c r="R133" s="474"/>
      <c r="S133" s="474"/>
      <c r="T133" s="474"/>
      <c r="U133" s="474"/>
      <c r="V133" s="474"/>
      <c r="W133" s="62" t="str">
        <f t="shared" si="72"/>
        <v/>
      </c>
      <c r="X133" s="272" t="str">
        <f t="shared" si="73"/>
        <v/>
      </c>
      <c r="Y133" s="267" t="str">
        <f t="shared" si="50"/>
        <v/>
      </c>
      <c r="Z133" s="117" t="str">
        <f t="shared" si="51"/>
        <v/>
      </c>
      <c r="AA133" s="117" t="str">
        <f t="shared" si="52"/>
        <v/>
      </c>
      <c r="AB133" s="117" t="str">
        <f t="shared" si="53"/>
        <v/>
      </c>
      <c r="AC133" s="121" t="str">
        <f t="shared" si="54"/>
        <v/>
      </c>
      <c r="AD133" s="119" t="str">
        <f t="shared" si="55"/>
        <v/>
      </c>
      <c r="AE133" s="475"/>
      <c r="AF133" s="119" t="str">
        <f t="shared" si="56"/>
        <v/>
      </c>
      <c r="AG133" s="119" t="str">
        <f t="shared" si="57"/>
        <v/>
      </c>
      <c r="AH133" s="119" t="str">
        <f>IF($AC133="","",HLOOKUP($AC133,'3.参照データ'!$B$5:$AI$14,8,FALSE)+1)</f>
        <v/>
      </c>
      <c r="AI133" s="119" t="str">
        <f>IF($AC133="","",HLOOKUP($AC133,'3.参照データ'!$B$5:$AI$14,10,FALSE)+AH133)</f>
        <v/>
      </c>
      <c r="AJ133" s="171" t="str">
        <f>IF($AC133="","",INDEX('2.職務給賃金表'!$B$6:$AI$57,MATCH($AG133,'2.職務給賃金表'!$B$6:$B$57,0),MATCH($AC133,'2.職務給賃金表'!$B$6:$AI$6,0)))</f>
        <v/>
      </c>
      <c r="AK133" s="265" t="str">
        <f t="shared" si="58"/>
        <v/>
      </c>
      <c r="AL133" s="222" t="str">
        <f t="shared" si="59"/>
        <v/>
      </c>
      <c r="AM133" s="28" t="str">
        <f t="shared" si="60"/>
        <v/>
      </c>
      <c r="AN133" s="479"/>
      <c r="AO133" s="479"/>
      <c r="AP133" s="71" t="str">
        <f t="shared" si="74"/>
        <v/>
      </c>
      <c r="AQ133" s="71" t="str">
        <f>IF($AL133="","",IF($AM133=$AP133,"",IF(HLOOKUP($AP133,'3.参照データ'!$B$17:$AI$21,4,FALSE)="",HLOOKUP($AP133,'3.参照データ'!$B$17:$AI$21,5,FALSE),HLOOKUP($AP133,'3.参照データ'!$B$17:$AI$21,4,FALSE))))</f>
        <v/>
      </c>
      <c r="AR133" s="71" t="str">
        <f t="shared" si="61"/>
        <v/>
      </c>
      <c r="AS133" s="30" t="str">
        <f>IF($AP133="","",($AR133-HLOOKUP($AP133,'3.参照データ'!$B$5:$AI$14,6,FALSE)))</f>
        <v/>
      </c>
      <c r="AT133" s="28" t="str">
        <f>IF($AP133="","",IF($AN133="",$AG133,IF(ROUNDUP($AS133/HLOOKUP($AP133,'3.参照データ'!$B$5:$AI$14,7,FALSE),0)&lt;=0,1,ROUNDUP($AS133/HLOOKUP($AP133,'3.参照データ'!$B$5:$AI$14,7,FALSE),0)+1)))</f>
        <v/>
      </c>
      <c r="AU133" s="28" t="str">
        <f t="shared" si="75"/>
        <v/>
      </c>
      <c r="AV133" s="105" t="str">
        <f>IF($AP133="","",($AU133-1)*HLOOKUP($AP133,'3.参照データ'!$B$5:$AI$14,7,FALSE))</f>
        <v/>
      </c>
      <c r="AW133" s="30" t="str">
        <f t="shared" si="76"/>
        <v/>
      </c>
      <c r="AX133" s="28" t="str">
        <f>IF($AP133="","",IF($AW133&lt;=0,0,ROUNDUP($AW133/HLOOKUP($AP133,'3.参照データ'!$B$5:$AI$14,9,FALSE),0)))</f>
        <v/>
      </c>
      <c r="AY133" s="28" t="str">
        <f t="shared" si="62"/>
        <v/>
      </c>
      <c r="AZ133" s="28" t="str">
        <f t="shared" si="63"/>
        <v/>
      </c>
      <c r="BA133" s="28" t="str">
        <f>IF($AP133="","",HLOOKUP($AP133,'3.参照データ'!$B$5:$AI$14,8,FALSE)+1)</f>
        <v/>
      </c>
      <c r="BB133" s="28" t="str">
        <f>IF($AP133="","",HLOOKUP($AP133,'3.参照データ'!$B$5:$AI$14,10,FALSE)+BA133)</f>
        <v/>
      </c>
      <c r="BC133" s="28" t="str">
        <f t="shared" si="64"/>
        <v/>
      </c>
      <c r="BD133" s="28" t="str">
        <f t="shared" si="65"/>
        <v/>
      </c>
      <c r="BE133" s="31" t="str">
        <f>IF($AP133="","",INDEX('2.職務給賃金表'!$B$6:$AI$57,MATCH($BD133,'2.職務給賃金表'!$B$6:$B$57,0),MATCH($BC133,'2.職務給賃金表'!$B$6:$AI$6,0)))</f>
        <v/>
      </c>
      <c r="BF133" s="32" t="str">
        <f t="shared" si="77"/>
        <v/>
      </c>
      <c r="BG133" s="474"/>
      <c r="BH133" s="474"/>
      <c r="BI133" s="474"/>
      <c r="BJ133" s="474"/>
      <c r="BK133" s="474"/>
      <c r="BL133" s="474"/>
      <c r="BM133" s="62" t="str">
        <f t="shared" si="66"/>
        <v/>
      </c>
      <c r="BN133" s="59" t="str">
        <f t="shared" si="78"/>
        <v/>
      </c>
      <c r="BO133" s="273" t="str">
        <f t="shared" si="79"/>
        <v/>
      </c>
    </row>
    <row r="134" spans="1:67" x14ac:dyDescent="0.15">
      <c r="A134" s="65" t="str">
        <f>IF(C134="","",COUNTA($C$10:C134))</f>
        <v/>
      </c>
      <c r="B134" s="470"/>
      <c r="C134" s="470"/>
      <c r="D134" s="471"/>
      <c r="E134" s="471" t="s">
        <v>71</v>
      </c>
      <c r="F134" s="470"/>
      <c r="G134" s="470"/>
      <c r="H134" s="472"/>
      <c r="I134" s="472"/>
      <c r="J134" s="56" t="str">
        <f t="shared" si="67"/>
        <v/>
      </c>
      <c r="K134" s="56" t="str">
        <f t="shared" si="68"/>
        <v/>
      </c>
      <c r="L134" s="56" t="str">
        <f t="shared" si="69"/>
        <v/>
      </c>
      <c r="M134" s="56" t="str">
        <f t="shared" si="70"/>
        <v/>
      </c>
      <c r="N134" s="473"/>
      <c r="O134" s="473"/>
      <c r="P134" s="59" t="str">
        <f t="shared" si="71"/>
        <v/>
      </c>
      <c r="Q134" s="474"/>
      <c r="R134" s="474"/>
      <c r="S134" s="474"/>
      <c r="T134" s="474"/>
      <c r="U134" s="474"/>
      <c r="V134" s="474"/>
      <c r="W134" s="62" t="str">
        <f t="shared" si="72"/>
        <v/>
      </c>
      <c r="X134" s="272" t="str">
        <f t="shared" si="73"/>
        <v/>
      </c>
      <c r="Y134" s="267" t="str">
        <f t="shared" si="50"/>
        <v/>
      </c>
      <c r="Z134" s="117" t="str">
        <f t="shared" si="51"/>
        <v/>
      </c>
      <c r="AA134" s="117" t="str">
        <f t="shared" si="52"/>
        <v/>
      </c>
      <c r="AB134" s="117" t="str">
        <f t="shared" si="53"/>
        <v/>
      </c>
      <c r="AC134" s="121" t="str">
        <f t="shared" si="54"/>
        <v/>
      </c>
      <c r="AD134" s="119" t="str">
        <f t="shared" si="55"/>
        <v/>
      </c>
      <c r="AE134" s="475"/>
      <c r="AF134" s="119" t="str">
        <f t="shared" si="56"/>
        <v/>
      </c>
      <c r="AG134" s="119" t="str">
        <f t="shared" si="57"/>
        <v/>
      </c>
      <c r="AH134" s="119" t="str">
        <f>IF($AC134="","",HLOOKUP($AC134,'3.参照データ'!$B$5:$AI$14,8,FALSE)+1)</f>
        <v/>
      </c>
      <c r="AI134" s="119" t="str">
        <f>IF($AC134="","",HLOOKUP($AC134,'3.参照データ'!$B$5:$AI$14,10,FALSE)+AH134)</f>
        <v/>
      </c>
      <c r="AJ134" s="171" t="str">
        <f>IF($AC134="","",INDEX('2.職務給賃金表'!$B$6:$AI$57,MATCH($AG134,'2.職務給賃金表'!$B$6:$B$57,0),MATCH($AC134,'2.職務給賃金表'!$B$6:$AI$6,0)))</f>
        <v/>
      </c>
      <c r="AK134" s="265" t="str">
        <f t="shared" si="58"/>
        <v/>
      </c>
      <c r="AL134" s="222" t="str">
        <f t="shared" si="59"/>
        <v/>
      </c>
      <c r="AM134" s="28" t="str">
        <f t="shared" si="60"/>
        <v/>
      </c>
      <c r="AN134" s="479"/>
      <c r="AO134" s="479"/>
      <c r="AP134" s="71" t="str">
        <f t="shared" si="74"/>
        <v/>
      </c>
      <c r="AQ134" s="71" t="str">
        <f>IF($AL134="","",IF($AM134=$AP134,"",IF(HLOOKUP($AP134,'3.参照データ'!$B$17:$AI$21,4,FALSE)="",HLOOKUP($AP134,'3.参照データ'!$B$17:$AI$21,5,FALSE),HLOOKUP($AP134,'3.参照データ'!$B$17:$AI$21,4,FALSE))))</f>
        <v/>
      </c>
      <c r="AR134" s="71" t="str">
        <f t="shared" si="61"/>
        <v/>
      </c>
      <c r="AS134" s="30" t="str">
        <f>IF($AP134="","",($AR134-HLOOKUP($AP134,'3.参照データ'!$B$5:$AI$14,6,FALSE)))</f>
        <v/>
      </c>
      <c r="AT134" s="28" t="str">
        <f>IF($AP134="","",IF($AN134="",$AG134,IF(ROUNDUP($AS134/HLOOKUP($AP134,'3.参照データ'!$B$5:$AI$14,7,FALSE),0)&lt;=0,1,ROUNDUP($AS134/HLOOKUP($AP134,'3.参照データ'!$B$5:$AI$14,7,FALSE),0)+1)))</f>
        <v/>
      </c>
      <c r="AU134" s="28" t="str">
        <f t="shared" si="75"/>
        <v/>
      </c>
      <c r="AV134" s="105" t="str">
        <f>IF($AP134="","",($AU134-1)*HLOOKUP($AP134,'3.参照データ'!$B$5:$AI$14,7,FALSE))</f>
        <v/>
      </c>
      <c r="AW134" s="30" t="str">
        <f t="shared" si="76"/>
        <v/>
      </c>
      <c r="AX134" s="28" t="str">
        <f>IF($AP134="","",IF($AW134&lt;=0,0,ROUNDUP($AW134/HLOOKUP($AP134,'3.参照データ'!$B$5:$AI$14,9,FALSE),0)))</f>
        <v/>
      </c>
      <c r="AY134" s="28" t="str">
        <f t="shared" si="62"/>
        <v/>
      </c>
      <c r="AZ134" s="28" t="str">
        <f t="shared" si="63"/>
        <v/>
      </c>
      <c r="BA134" s="28" t="str">
        <f>IF($AP134="","",HLOOKUP($AP134,'3.参照データ'!$B$5:$AI$14,8,FALSE)+1)</f>
        <v/>
      </c>
      <c r="BB134" s="28" t="str">
        <f>IF($AP134="","",HLOOKUP($AP134,'3.参照データ'!$B$5:$AI$14,10,FALSE)+BA134)</f>
        <v/>
      </c>
      <c r="BC134" s="28" t="str">
        <f t="shared" si="64"/>
        <v/>
      </c>
      <c r="BD134" s="28" t="str">
        <f t="shared" si="65"/>
        <v/>
      </c>
      <c r="BE134" s="31" t="str">
        <f>IF($AP134="","",INDEX('2.職務給賃金表'!$B$6:$AI$57,MATCH($BD134,'2.職務給賃金表'!$B$6:$B$57,0),MATCH($BC134,'2.職務給賃金表'!$B$6:$AI$6,0)))</f>
        <v/>
      </c>
      <c r="BF134" s="32" t="str">
        <f t="shared" si="77"/>
        <v/>
      </c>
      <c r="BG134" s="474"/>
      <c r="BH134" s="474"/>
      <c r="BI134" s="474"/>
      <c r="BJ134" s="474"/>
      <c r="BK134" s="474"/>
      <c r="BL134" s="474"/>
      <c r="BM134" s="62" t="str">
        <f t="shared" si="66"/>
        <v/>
      </c>
      <c r="BN134" s="59" t="str">
        <f t="shared" si="78"/>
        <v/>
      </c>
      <c r="BO134" s="273" t="str">
        <f t="shared" si="79"/>
        <v/>
      </c>
    </row>
    <row r="135" spans="1:67" x14ac:dyDescent="0.15">
      <c r="A135" s="65" t="str">
        <f>IF(C135="","",COUNTA($C$10:C135))</f>
        <v/>
      </c>
      <c r="B135" s="470"/>
      <c r="C135" s="470"/>
      <c r="D135" s="471"/>
      <c r="E135" s="471" t="s">
        <v>71</v>
      </c>
      <c r="F135" s="470"/>
      <c r="G135" s="470"/>
      <c r="H135" s="472"/>
      <c r="I135" s="472"/>
      <c r="J135" s="56" t="str">
        <f t="shared" si="67"/>
        <v/>
      </c>
      <c r="K135" s="56" t="str">
        <f t="shared" si="68"/>
        <v/>
      </c>
      <c r="L135" s="56" t="str">
        <f t="shared" si="69"/>
        <v/>
      </c>
      <c r="M135" s="56" t="str">
        <f t="shared" si="70"/>
        <v/>
      </c>
      <c r="N135" s="473"/>
      <c r="O135" s="473"/>
      <c r="P135" s="59" t="str">
        <f t="shared" si="71"/>
        <v/>
      </c>
      <c r="Q135" s="474"/>
      <c r="R135" s="474"/>
      <c r="S135" s="474"/>
      <c r="T135" s="474"/>
      <c r="U135" s="474"/>
      <c r="V135" s="474"/>
      <c r="W135" s="62" t="str">
        <f t="shared" si="72"/>
        <v/>
      </c>
      <c r="X135" s="272" t="str">
        <f t="shared" si="73"/>
        <v/>
      </c>
      <c r="Y135" s="267" t="str">
        <f t="shared" si="50"/>
        <v/>
      </c>
      <c r="Z135" s="117" t="str">
        <f t="shared" si="51"/>
        <v/>
      </c>
      <c r="AA135" s="117" t="str">
        <f t="shared" si="52"/>
        <v/>
      </c>
      <c r="AB135" s="117" t="str">
        <f t="shared" si="53"/>
        <v/>
      </c>
      <c r="AC135" s="121" t="str">
        <f t="shared" si="54"/>
        <v/>
      </c>
      <c r="AD135" s="119" t="str">
        <f t="shared" si="55"/>
        <v/>
      </c>
      <c r="AE135" s="475"/>
      <c r="AF135" s="119" t="str">
        <f t="shared" si="56"/>
        <v/>
      </c>
      <c r="AG135" s="119" t="str">
        <f t="shared" si="57"/>
        <v/>
      </c>
      <c r="AH135" s="119" t="str">
        <f>IF($AC135="","",HLOOKUP($AC135,'3.参照データ'!$B$5:$AI$14,8,FALSE)+1)</f>
        <v/>
      </c>
      <c r="AI135" s="119" t="str">
        <f>IF($AC135="","",HLOOKUP($AC135,'3.参照データ'!$B$5:$AI$14,10,FALSE)+AH135)</f>
        <v/>
      </c>
      <c r="AJ135" s="171" t="str">
        <f>IF($AC135="","",INDEX('2.職務給賃金表'!$B$6:$AI$57,MATCH($AG135,'2.職務給賃金表'!$B$6:$B$57,0),MATCH($AC135,'2.職務給賃金表'!$B$6:$AI$6,0)))</f>
        <v/>
      </c>
      <c r="AK135" s="265" t="str">
        <f t="shared" si="58"/>
        <v/>
      </c>
      <c r="AL135" s="222" t="str">
        <f t="shared" si="59"/>
        <v/>
      </c>
      <c r="AM135" s="28" t="str">
        <f t="shared" si="60"/>
        <v/>
      </c>
      <c r="AN135" s="479"/>
      <c r="AO135" s="479"/>
      <c r="AP135" s="71" t="str">
        <f t="shared" si="74"/>
        <v/>
      </c>
      <c r="AQ135" s="71" t="str">
        <f>IF($AL135="","",IF($AM135=$AP135,"",IF(HLOOKUP($AP135,'3.参照データ'!$B$17:$AI$21,4,FALSE)="",HLOOKUP($AP135,'3.参照データ'!$B$17:$AI$21,5,FALSE),HLOOKUP($AP135,'3.参照データ'!$B$17:$AI$21,4,FALSE))))</f>
        <v/>
      </c>
      <c r="AR135" s="71" t="str">
        <f t="shared" si="61"/>
        <v/>
      </c>
      <c r="AS135" s="30" t="str">
        <f>IF($AP135="","",($AR135-HLOOKUP($AP135,'3.参照データ'!$B$5:$AI$14,6,FALSE)))</f>
        <v/>
      </c>
      <c r="AT135" s="28" t="str">
        <f>IF($AP135="","",IF($AN135="",$AG135,IF(ROUNDUP($AS135/HLOOKUP($AP135,'3.参照データ'!$B$5:$AI$14,7,FALSE),0)&lt;=0,1,ROUNDUP($AS135/HLOOKUP($AP135,'3.参照データ'!$B$5:$AI$14,7,FALSE),0)+1)))</f>
        <v/>
      </c>
      <c r="AU135" s="28" t="str">
        <f t="shared" si="75"/>
        <v/>
      </c>
      <c r="AV135" s="105" t="str">
        <f>IF($AP135="","",($AU135-1)*HLOOKUP($AP135,'3.参照データ'!$B$5:$AI$14,7,FALSE))</f>
        <v/>
      </c>
      <c r="AW135" s="30" t="str">
        <f t="shared" si="76"/>
        <v/>
      </c>
      <c r="AX135" s="28" t="str">
        <f>IF($AP135="","",IF($AW135&lt;=0,0,ROUNDUP($AW135/HLOOKUP($AP135,'3.参照データ'!$B$5:$AI$14,9,FALSE),0)))</f>
        <v/>
      </c>
      <c r="AY135" s="28" t="str">
        <f t="shared" si="62"/>
        <v/>
      </c>
      <c r="AZ135" s="28" t="str">
        <f t="shared" si="63"/>
        <v/>
      </c>
      <c r="BA135" s="28" t="str">
        <f>IF($AP135="","",HLOOKUP($AP135,'3.参照データ'!$B$5:$AI$14,8,FALSE)+1)</f>
        <v/>
      </c>
      <c r="BB135" s="28" t="str">
        <f>IF($AP135="","",HLOOKUP($AP135,'3.参照データ'!$B$5:$AI$14,10,FALSE)+BA135)</f>
        <v/>
      </c>
      <c r="BC135" s="28" t="str">
        <f t="shared" si="64"/>
        <v/>
      </c>
      <c r="BD135" s="28" t="str">
        <f t="shared" si="65"/>
        <v/>
      </c>
      <c r="BE135" s="31" t="str">
        <f>IF($AP135="","",INDEX('2.職務給賃金表'!$B$6:$AI$57,MATCH($BD135,'2.職務給賃金表'!$B$6:$B$57,0),MATCH($BC135,'2.職務給賃金表'!$B$6:$AI$6,0)))</f>
        <v/>
      </c>
      <c r="BF135" s="32" t="str">
        <f t="shared" si="77"/>
        <v/>
      </c>
      <c r="BG135" s="474"/>
      <c r="BH135" s="474"/>
      <c r="BI135" s="474"/>
      <c r="BJ135" s="474"/>
      <c r="BK135" s="474"/>
      <c r="BL135" s="474"/>
      <c r="BM135" s="62" t="str">
        <f t="shared" si="66"/>
        <v/>
      </c>
      <c r="BN135" s="59" t="str">
        <f t="shared" si="78"/>
        <v/>
      </c>
      <c r="BO135" s="273" t="str">
        <f t="shared" si="79"/>
        <v/>
      </c>
    </row>
    <row r="136" spans="1:67" x14ac:dyDescent="0.15">
      <c r="A136" s="65" t="str">
        <f>IF(C136="","",COUNTA($C$10:C136))</f>
        <v/>
      </c>
      <c r="B136" s="470"/>
      <c r="C136" s="470"/>
      <c r="D136" s="471"/>
      <c r="E136" s="471" t="s">
        <v>71</v>
      </c>
      <c r="F136" s="470"/>
      <c r="G136" s="470"/>
      <c r="H136" s="472"/>
      <c r="I136" s="472"/>
      <c r="J136" s="56" t="str">
        <f t="shared" si="67"/>
        <v/>
      </c>
      <c r="K136" s="56" t="str">
        <f t="shared" si="68"/>
        <v/>
      </c>
      <c r="L136" s="56" t="str">
        <f t="shared" si="69"/>
        <v/>
      </c>
      <c r="M136" s="56" t="str">
        <f t="shared" si="70"/>
        <v/>
      </c>
      <c r="N136" s="473"/>
      <c r="O136" s="473"/>
      <c r="P136" s="59" t="str">
        <f t="shared" si="71"/>
        <v/>
      </c>
      <c r="Q136" s="474"/>
      <c r="R136" s="474"/>
      <c r="S136" s="474"/>
      <c r="T136" s="474"/>
      <c r="U136" s="474"/>
      <c r="V136" s="474"/>
      <c r="W136" s="62" t="str">
        <f t="shared" si="72"/>
        <v/>
      </c>
      <c r="X136" s="272" t="str">
        <f t="shared" si="73"/>
        <v/>
      </c>
      <c r="Y136" s="267" t="str">
        <f t="shared" si="50"/>
        <v/>
      </c>
      <c r="Z136" s="117" t="str">
        <f t="shared" si="51"/>
        <v/>
      </c>
      <c r="AA136" s="117" t="str">
        <f t="shared" si="52"/>
        <v/>
      </c>
      <c r="AB136" s="117" t="str">
        <f t="shared" si="53"/>
        <v/>
      </c>
      <c r="AC136" s="121" t="str">
        <f t="shared" si="54"/>
        <v/>
      </c>
      <c r="AD136" s="119" t="str">
        <f t="shared" si="55"/>
        <v/>
      </c>
      <c r="AE136" s="475"/>
      <c r="AF136" s="119" t="str">
        <f t="shared" si="56"/>
        <v/>
      </c>
      <c r="AG136" s="119" t="str">
        <f t="shared" si="57"/>
        <v/>
      </c>
      <c r="AH136" s="119" t="str">
        <f>IF($AC136="","",HLOOKUP($AC136,'3.参照データ'!$B$5:$AI$14,8,FALSE)+1)</f>
        <v/>
      </c>
      <c r="AI136" s="119" t="str">
        <f>IF($AC136="","",HLOOKUP($AC136,'3.参照データ'!$B$5:$AI$14,10,FALSE)+AH136)</f>
        <v/>
      </c>
      <c r="AJ136" s="171" t="str">
        <f>IF($AC136="","",INDEX('2.職務給賃金表'!$B$6:$AI$57,MATCH($AG136,'2.職務給賃金表'!$B$6:$B$57,0),MATCH($AC136,'2.職務給賃金表'!$B$6:$AI$6,0)))</f>
        <v/>
      </c>
      <c r="AK136" s="265" t="str">
        <f t="shared" si="58"/>
        <v/>
      </c>
      <c r="AL136" s="222" t="str">
        <f t="shared" si="59"/>
        <v/>
      </c>
      <c r="AM136" s="28" t="str">
        <f t="shared" si="60"/>
        <v/>
      </c>
      <c r="AN136" s="479"/>
      <c r="AO136" s="479"/>
      <c r="AP136" s="71" t="str">
        <f t="shared" si="74"/>
        <v/>
      </c>
      <c r="AQ136" s="71" t="str">
        <f>IF($AL136="","",IF($AM136=$AP136,"",IF(HLOOKUP($AP136,'3.参照データ'!$B$17:$AI$21,4,FALSE)="",HLOOKUP($AP136,'3.参照データ'!$B$17:$AI$21,5,FALSE),HLOOKUP($AP136,'3.参照データ'!$B$17:$AI$21,4,FALSE))))</f>
        <v/>
      </c>
      <c r="AR136" s="71" t="str">
        <f t="shared" si="61"/>
        <v/>
      </c>
      <c r="AS136" s="30" t="str">
        <f>IF($AP136="","",($AR136-HLOOKUP($AP136,'3.参照データ'!$B$5:$AI$14,6,FALSE)))</f>
        <v/>
      </c>
      <c r="AT136" s="28" t="str">
        <f>IF($AP136="","",IF($AN136="",$AG136,IF(ROUNDUP($AS136/HLOOKUP($AP136,'3.参照データ'!$B$5:$AI$14,7,FALSE),0)&lt;=0,1,ROUNDUP($AS136/HLOOKUP($AP136,'3.参照データ'!$B$5:$AI$14,7,FALSE),0)+1)))</f>
        <v/>
      </c>
      <c r="AU136" s="28" t="str">
        <f t="shared" si="75"/>
        <v/>
      </c>
      <c r="AV136" s="105" t="str">
        <f>IF($AP136="","",($AU136-1)*HLOOKUP($AP136,'3.参照データ'!$B$5:$AI$14,7,FALSE))</f>
        <v/>
      </c>
      <c r="AW136" s="30" t="str">
        <f t="shared" si="76"/>
        <v/>
      </c>
      <c r="AX136" s="28" t="str">
        <f>IF($AP136="","",IF($AW136&lt;=0,0,ROUNDUP($AW136/HLOOKUP($AP136,'3.参照データ'!$B$5:$AI$14,9,FALSE),0)))</f>
        <v/>
      </c>
      <c r="AY136" s="28" t="str">
        <f t="shared" si="62"/>
        <v/>
      </c>
      <c r="AZ136" s="28" t="str">
        <f t="shared" si="63"/>
        <v/>
      </c>
      <c r="BA136" s="28" t="str">
        <f>IF($AP136="","",HLOOKUP($AP136,'3.参照データ'!$B$5:$AI$14,8,FALSE)+1)</f>
        <v/>
      </c>
      <c r="BB136" s="28" t="str">
        <f>IF($AP136="","",HLOOKUP($AP136,'3.参照データ'!$B$5:$AI$14,10,FALSE)+BA136)</f>
        <v/>
      </c>
      <c r="BC136" s="28" t="str">
        <f t="shared" si="64"/>
        <v/>
      </c>
      <c r="BD136" s="28" t="str">
        <f t="shared" si="65"/>
        <v/>
      </c>
      <c r="BE136" s="31" t="str">
        <f>IF($AP136="","",INDEX('2.職務給賃金表'!$B$6:$AI$57,MATCH($BD136,'2.職務給賃金表'!$B$6:$B$57,0),MATCH($BC136,'2.職務給賃金表'!$B$6:$AI$6,0)))</f>
        <v/>
      </c>
      <c r="BF136" s="32" t="str">
        <f t="shared" si="77"/>
        <v/>
      </c>
      <c r="BG136" s="474"/>
      <c r="BH136" s="474"/>
      <c r="BI136" s="474"/>
      <c r="BJ136" s="474"/>
      <c r="BK136" s="474"/>
      <c r="BL136" s="474"/>
      <c r="BM136" s="62" t="str">
        <f t="shared" si="66"/>
        <v/>
      </c>
      <c r="BN136" s="59" t="str">
        <f t="shared" si="78"/>
        <v/>
      </c>
      <c r="BO136" s="273" t="str">
        <f t="shared" si="79"/>
        <v/>
      </c>
    </row>
    <row r="137" spans="1:67" x14ac:dyDescent="0.15">
      <c r="A137" s="65" t="str">
        <f>IF(C137="","",COUNTA($C$10:C137))</f>
        <v/>
      </c>
      <c r="B137" s="470"/>
      <c r="C137" s="470"/>
      <c r="D137" s="471"/>
      <c r="E137" s="471" t="s">
        <v>71</v>
      </c>
      <c r="F137" s="470"/>
      <c r="G137" s="470"/>
      <c r="H137" s="472"/>
      <c r="I137" s="472"/>
      <c r="J137" s="56" t="str">
        <f t="shared" si="67"/>
        <v/>
      </c>
      <c r="K137" s="56" t="str">
        <f t="shared" si="68"/>
        <v/>
      </c>
      <c r="L137" s="56" t="str">
        <f t="shared" si="69"/>
        <v/>
      </c>
      <c r="M137" s="56" t="str">
        <f t="shared" si="70"/>
        <v/>
      </c>
      <c r="N137" s="473"/>
      <c r="O137" s="473"/>
      <c r="P137" s="59" t="str">
        <f t="shared" si="71"/>
        <v/>
      </c>
      <c r="Q137" s="474"/>
      <c r="R137" s="474"/>
      <c r="S137" s="474"/>
      <c r="T137" s="474"/>
      <c r="U137" s="474"/>
      <c r="V137" s="474"/>
      <c r="W137" s="62" t="str">
        <f t="shared" si="72"/>
        <v/>
      </c>
      <c r="X137" s="272" t="str">
        <f t="shared" si="73"/>
        <v/>
      </c>
      <c r="Y137" s="267" t="str">
        <f t="shared" si="50"/>
        <v/>
      </c>
      <c r="Z137" s="117" t="str">
        <f t="shared" si="51"/>
        <v/>
      </c>
      <c r="AA137" s="117" t="str">
        <f t="shared" si="52"/>
        <v/>
      </c>
      <c r="AB137" s="117" t="str">
        <f t="shared" si="53"/>
        <v/>
      </c>
      <c r="AC137" s="121" t="str">
        <f t="shared" si="54"/>
        <v/>
      </c>
      <c r="AD137" s="119" t="str">
        <f t="shared" si="55"/>
        <v/>
      </c>
      <c r="AE137" s="475"/>
      <c r="AF137" s="119" t="str">
        <f t="shared" si="56"/>
        <v/>
      </c>
      <c r="AG137" s="119" t="str">
        <f t="shared" si="57"/>
        <v/>
      </c>
      <c r="AH137" s="119" t="str">
        <f>IF($AC137="","",HLOOKUP($AC137,'3.参照データ'!$B$5:$AI$14,8,FALSE)+1)</f>
        <v/>
      </c>
      <c r="AI137" s="119" t="str">
        <f>IF($AC137="","",HLOOKUP($AC137,'3.参照データ'!$B$5:$AI$14,10,FALSE)+AH137)</f>
        <v/>
      </c>
      <c r="AJ137" s="171" t="str">
        <f>IF($AC137="","",INDEX('2.職務給賃金表'!$B$6:$AI$57,MATCH($AG137,'2.職務給賃金表'!$B$6:$B$57,0),MATCH($AC137,'2.職務給賃金表'!$B$6:$AI$6,0)))</f>
        <v/>
      </c>
      <c r="AK137" s="265" t="str">
        <f t="shared" si="58"/>
        <v/>
      </c>
      <c r="AL137" s="222" t="str">
        <f t="shared" si="59"/>
        <v/>
      </c>
      <c r="AM137" s="28" t="str">
        <f t="shared" si="60"/>
        <v/>
      </c>
      <c r="AN137" s="479"/>
      <c r="AO137" s="479"/>
      <c r="AP137" s="71" t="str">
        <f t="shared" si="74"/>
        <v/>
      </c>
      <c r="AQ137" s="71" t="str">
        <f>IF($AL137="","",IF($AM137=$AP137,"",IF(HLOOKUP($AP137,'3.参照データ'!$B$17:$AI$21,4,FALSE)="",HLOOKUP($AP137,'3.参照データ'!$B$17:$AI$21,5,FALSE),HLOOKUP($AP137,'3.参照データ'!$B$17:$AI$21,4,FALSE))))</f>
        <v/>
      </c>
      <c r="AR137" s="71" t="str">
        <f t="shared" si="61"/>
        <v/>
      </c>
      <c r="AS137" s="30" t="str">
        <f>IF($AP137="","",($AR137-HLOOKUP($AP137,'3.参照データ'!$B$5:$AI$14,6,FALSE)))</f>
        <v/>
      </c>
      <c r="AT137" s="28" t="str">
        <f>IF($AP137="","",IF($AN137="",$AG137,IF(ROUNDUP($AS137/HLOOKUP($AP137,'3.参照データ'!$B$5:$AI$14,7,FALSE),0)&lt;=0,1,ROUNDUP($AS137/HLOOKUP($AP137,'3.参照データ'!$B$5:$AI$14,7,FALSE),0)+1)))</f>
        <v/>
      </c>
      <c r="AU137" s="28" t="str">
        <f t="shared" si="75"/>
        <v/>
      </c>
      <c r="AV137" s="105" t="str">
        <f>IF($AP137="","",($AU137-1)*HLOOKUP($AP137,'3.参照データ'!$B$5:$AI$14,7,FALSE))</f>
        <v/>
      </c>
      <c r="AW137" s="30" t="str">
        <f t="shared" si="76"/>
        <v/>
      </c>
      <c r="AX137" s="28" t="str">
        <f>IF($AP137="","",IF($AW137&lt;=0,0,ROUNDUP($AW137/HLOOKUP($AP137,'3.参照データ'!$B$5:$AI$14,9,FALSE),0)))</f>
        <v/>
      </c>
      <c r="AY137" s="28" t="str">
        <f t="shared" si="62"/>
        <v/>
      </c>
      <c r="AZ137" s="28" t="str">
        <f t="shared" si="63"/>
        <v/>
      </c>
      <c r="BA137" s="28" t="str">
        <f>IF($AP137="","",HLOOKUP($AP137,'3.参照データ'!$B$5:$AI$14,8,FALSE)+1)</f>
        <v/>
      </c>
      <c r="BB137" s="28" t="str">
        <f>IF($AP137="","",HLOOKUP($AP137,'3.参照データ'!$B$5:$AI$14,10,FALSE)+BA137)</f>
        <v/>
      </c>
      <c r="BC137" s="28" t="str">
        <f t="shared" si="64"/>
        <v/>
      </c>
      <c r="BD137" s="28" t="str">
        <f t="shared" si="65"/>
        <v/>
      </c>
      <c r="BE137" s="31" t="str">
        <f>IF($AP137="","",INDEX('2.職務給賃金表'!$B$6:$AI$57,MATCH($BD137,'2.職務給賃金表'!$B$6:$B$57,0),MATCH($BC137,'2.職務給賃金表'!$B$6:$AI$6,0)))</f>
        <v/>
      </c>
      <c r="BF137" s="32" t="str">
        <f t="shared" si="77"/>
        <v/>
      </c>
      <c r="BG137" s="474"/>
      <c r="BH137" s="474"/>
      <c r="BI137" s="474"/>
      <c r="BJ137" s="474"/>
      <c r="BK137" s="474"/>
      <c r="BL137" s="474"/>
      <c r="BM137" s="62" t="str">
        <f t="shared" si="66"/>
        <v/>
      </c>
      <c r="BN137" s="59" t="str">
        <f t="shared" si="78"/>
        <v/>
      </c>
      <c r="BO137" s="273" t="str">
        <f t="shared" si="79"/>
        <v/>
      </c>
    </row>
    <row r="138" spans="1:67" x14ac:dyDescent="0.15">
      <c r="A138" s="65" t="str">
        <f>IF(C138="","",COUNTA($C$10:C138))</f>
        <v/>
      </c>
      <c r="B138" s="470"/>
      <c r="C138" s="470"/>
      <c r="D138" s="471"/>
      <c r="E138" s="471" t="s">
        <v>71</v>
      </c>
      <c r="F138" s="470"/>
      <c r="G138" s="470"/>
      <c r="H138" s="472"/>
      <c r="I138" s="472"/>
      <c r="J138" s="56" t="str">
        <f t="shared" si="67"/>
        <v/>
      </c>
      <c r="K138" s="56" t="str">
        <f t="shared" si="68"/>
        <v/>
      </c>
      <c r="L138" s="56" t="str">
        <f t="shared" si="69"/>
        <v/>
      </c>
      <c r="M138" s="56" t="str">
        <f t="shared" si="70"/>
        <v/>
      </c>
      <c r="N138" s="473"/>
      <c r="O138" s="473"/>
      <c r="P138" s="59" t="str">
        <f t="shared" ref="P138:P169" si="80">IF($C138="","",SUM(N138:O138))</f>
        <v/>
      </c>
      <c r="Q138" s="474"/>
      <c r="R138" s="474"/>
      <c r="S138" s="474"/>
      <c r="T138" s="474"/>
      <c r="U138" s="474"/>
      <c r="V138" s="474"/>
      <c r="W138" s="62" t="str">
        <f t="shared" ref="W138:W169" si="81">IF(C138="","",SUM(Q138:V138))</f>
        <v/>
      </c>
      <c r="X138" s="272" t="str">
        <f t="shared" ref="X138:X169" si="82">IF(C138="","",P138+W138)</f>
        <v/>
      </c>
      <c r="Y138" s="267" t="str">
        <f t="shared" si="50"/>
        <v/>
      </c>
      <c r="Z138" s="117" t="str">
        <f t="shared" si="51"/>
        <v/>
      </c>
      <c r="AA138" s="117" t="str">
        <f t="shared" si="52"/>
        <v/>
      </c>
      <c r="AB138" s="117" t="str">
        <f t="shared" si="53"/>
        <v/>
      </c>
      <c r="AC138" s="121" t="str">
        <f t="shared" si="54"/>
        <v/>
      </c>
      <c r="AD138" s="119" t="str">
        <f t="shared" si="55"/>
        <v/>
      </c>
      <c r="AE138" s="475"/>
      <c r="AF138" s="119" t="str">
        <f t="shared" si="56"/>
        <v/>
      </c>
      <c r="AG138" s="119" t="str">
        <f t="shared" si="57"/>
        <v/>
      </c>
      <c r="AH138" s="119" t="str">
        <f>IF($AC138="","",HLOOKUP($AC138,'3.参照データ'!$B$5:$AI$14,8,FALSE)+1)</f>
        <v/>
      </c>
      <c r="AI138" s="119" t="str">
        <f>IF($AC138="","",HLOOKUP($AC138,'3.参照データ'!$B$5:$AI$14,10,FALSE)+AH138)</f>
        <v/>
      </c>
      <c r="AJ138" s="171" t="str">
        <f>IF($AC138="","",INDEX('2.職務給賃金表'!$B$6:$AI$57,MATCH($AG138,'2.職務給賃金表'!$B$6:$B$57,0),MATCH($AC138,'2.職務給賃金表'!$B$6:$AI$6,0)))</f>
        <v/>
      </c>
      <c r="AK138" s="265" t="str">
        <f t="shared" si="58"/>
        <v/>
      </c>
      <c r="AL138" s="222" t="str">
        <f t="shared" si="59"/>
        <v/>
      </c>
      <c r="AM138" s="28" t="str">
        <f t="shared" si="60"/>
        <v/>
      </c>
      <c r="AN138" s="479"/>
      <c r="AO138" s="479"/>
      <c r="AP138" s="71" t="str">
        <f t="shared" ref="AP138:AP169" si="83">IF($AM138="","",IF($AN138="",$AM138,$AN138))</f>
        <v/>
      </c>
      <c r="AQ138" s="71" t="str">
        <f>IF($AL138="","",IF($AM138=$AP138,"",IF(HLOOKUP($AP138,'3.参照データ'!$B$17:$AI$21,4,FALSE)="",HLOOKUP($AP138,'3.参照データ'!$B$17:$AI$21,5,FALSE),HLOOKUP($AP138,'3.参照データ'!$B$17:$AI$21,4,FALSE))))</f>
        <v/>
      </c>
      <c r="AR138" s="71" t="str">
        <f t="shared" si="61"/>
        <v/>
      </c>
      <c r="AS138" s="30" t="str">
        <f>IF($AP138="","",($AR138-HLOOKUP($AP138,'3.参照データ'!$B$5:$AI$14,6,FALSE)))</f>
        <v/>
      </c>
      <c r="AT138" s="28" t="str">
        <f>IF($AP138="","",IF($AN138="",$AG138,IF(ROUNDUP($AS138/HLOOKUP($AP138,'3.参照データ'!$B$5:$AI$14,7,FALSE),0)&lt;=0,1,ROUNDUP($AS138/HLOOKUP($AP138,'3.参照データ'!$B$5:$AI$14,7,FALSE),0)+1)))</f>
        <v/>
      </c>
      <c r="AU138" s="28" t="str">
        <f t="shared" ref="AU138:AU169" si="84">IF($AP138="","",IF($AT138&gt;=$BA138,$BA138,$AT138))</f>
        <v/>
      </c>
      <c r="AV138" s="105" t="str">
        <f>IF($AP138="","",($AU138-1)*HLOOKUP($AP138,'3.参照データ'!$B$5:$AI$14,7,FALSE))</f>
        <v/>
      </c>
      <c r="AW138" s="30" t="str">
        <f t="shared" ref="AW138:AW169" si="85">IF($AP138="","",$AS138-$AV138)</f>
        <v/>
      </c>
      <c r="AX138" s="28" t="str">
        <f>IF($AP138="","",IF($AW138&lt;=0,0,ROUNDUP($AW138/HLOOKUP($AP138,'3.参照データ'!$B$5:$AI$14,9,FALSE),0)))</f>
        <v/>
      </c>
      <c r="AY138" s="28" t="str">
        <f t="shared" si="62"/>
        <v/>
      </c>
      <c r="AZ138" s="28" t="str">
        <f t="shared" si="63"/>
        <v/>
      </c>
      <c r="BA138" s="28" t="str">
        <f>IF($AP138="","",HLOOKUP($AP138,'3.参照データ'!$B$5:$AI$14,8,FALSE)+1)</f>
        <v/>
      </c>
      <c r="BB138" s="28" t="str">
        <f>IF($AP138="","",HLOOKUP($AP138,'3.参照データ'!$B$5:$AI$14,10,FALSE)+BA138)</f>
        <v/>
      </c>
      <c r="BC138" s="28" t="str">
        <f t="shared" si="64"/>
        <v/>
      </c>
      <c r="BD138" s="28" t="str">
        <f t="shared" si="65"/>
        <v/>
      </c>
      <c r="BE138" s="31" t="str">
        <f>IF($AP138="","",INDEX('2.職務給賃金表'!$B$6:$AI$57,MATCH($BD138,'2.職務給賃金表'!$B$6:$B$57,0),MATCH($BC138,'2.職務給賃金表'!$B$6:$AI$6,0)))</f>
        <v/>
      </c>
      <c r="BF138" s="32" t="str">
        <f t="shared" ref="BF138:BF169" si="86">IF($AP138="","",$BE138-$X138)</f>
        <v/>
      </c>
      <c r="BG138" s="474"/>
      <c r="BH138" s="474"/>
      <c r="BI138" s="474"/>
      <c r="BJ138" s="474"/>
      <c r="BK138" s="474"/>
      <c r="BL138" s="474"/>
      <c r="BM138" s="62" t="str">
        <f t="shared" si="66"/>
        <v/>
      </c>
      <c r="BN138" s="59" t="str">
        <f t="shared" ref="BN138:BN169" si="87">IF($AP138="","",$BE138+$BM138)</f>
        <v/>
      </c>
      <c r="BO138" s="273" t="str">
        <f t="shared" ref="BO138:BO169" si="88">IF($AP138="","",$BN138-$X138)</f>
        <v/>
      </c>
    </row>
    <row r="139" spans="1:67" x14ac:dyDescent="0.15">
      <c r="A139" s="65" t="str">
        <f>IF(C139="","",COUNTA($C$10:C139))</f>
        <v/>
      </c>
      <c r="B139" s="470"/>
      <c r="C139" s="470"/>
      <c r="D139" s="471"/>
      <c r="E139" s="471" t="s">
        <v>71</v>
      </c>
      <c r="F139" s="470"/>
      <c r="G139" s="470"/>
      <c r="H139" s="472"/>
      <c r="I139" s="472"/>
      <c r="J139" s="56" t="str">
        <f t="shared" si="67"/>
        <v/>
      </c>
      <c r="K139" s="56" t="str">
        <f t="shared" si="68"/>
        <v/>
      </c>
      <c r="L139" s="56" t="str">
        <f t="shared" si="69"/>
        <v/>
      </c>
      <c r="M139" s="56" t="str">
        <f t="shared" si="70"/>
        <v/>
      </c>
      <c r="N139" s="473"/>
      <c r="O139" s="473"/>
      <c r="P139" s="59" t="str">
        <f t="shared" si="80"/>
        <v/>
      </c>
      <c r="Q139" s="474"/>
      <c r="R139" s="474"/>
      <c r="S139" s="474"/>
      <c r="T139" s="474"/>
      <c r="U139" s="474"/>
      <c r="V139" s="474"/>
      <c r="W139" s="62" t="str">
        <f t="shared" si="81"/>
        <v/>
      </c>
      <c r="X139" s="272" t="str">
        <f t="shared" si="82"/>
        <v/>
      </c>
      <c r="Y139" s="267" t="str">
        <f t="shared" ref="Y139:Y202" si="89">IF(H139="","",DATEDIF(H139-1,$Y$4,"Y"))</f>
        <v/>
      </c>
      <c r="Z139" s="117" t="str">
        <f t="shared" ref="Z139:Z202" si="90">IF(H139="","",DATEDIF(H139-1,$Y$4,"YM"))</f>
        <v/>
      </c>
      <c r="AA139" s="117" t="str">
        <f t="shared" ref="AA139:AA202" si="91">IF(I139="","",DATEDIF(I139-1,$Y$4,"Y"))</f>
        <v/>
      </c>
      <c r="AB139" s="117" t="str">
        <f t="shared" ref="AB139:AB202" si="92">IF(I139="","",DATEDIF(I139-1,$Y$4,"YM"))</f>
        <v/>
      </c>
      <c r="AC139" s="121" t="str">
        <f t="shared" ref="AC139:AC202" si="93">IF($C139="","",IF(Y139&gt;=$Z$6,"",$E139))</f>
        <v/>
      </c>
      <c r="AD139" s="119" t="str">
        <f t="shared" ref="AD139:AD202" si="94">IF($AC139="","",IF($Y139&gt;=$Y$6,$F139+$AD$6,$F139+$AD$5))</f>
        <v/>
      </c>
      <c r="AE139" s="475"/>
      <c r="AF139" s="119" t="str">
        <f t="shared" ref="AF139:AF202" si="95">IF($AC139="","",$AD139+$AE139)</f>
        <v/>
      </c>
      <c r="AG139" s="119" t="str">
        <f t="shared" ref="AG139:AG202" si="96">IF($AC139="","",IF($AF139&gt;=$AI139,$AI139,$AF139))</f>
        <v/>
      </c>
      <c r="AH139" s="119" t="str">
        <f>IF($AC139="","",HLOOKUP($AC139,'3.参照データ'!$B$5:$AI$14,8,FALSE)+1)</f>
        <v/>
      </c>
      <c r="AI139" s="119" t="str">
        <f>IF($AC139="","",HLOOKUP($AC139,'3.参照データ'!$B$5:$AI$14,10,FALSE)+AH139)</f>
        <v/>
      </c>
      <c r="AJ139" s="171" t="str">
        <f>IF($AC139="","",INDEX('2.職務給賃金表'!$B$6:$AI$57,MATCH($AG139,'2.職務給賃金表'!$B$6:$B$57,0),MATCH($AC139,'2.職務給賃金表'!$B$6:$AI$6,0)))</f>
        <v/>
      </c>
      <c r="AK139" s="265" t="str">
        <f t="shared" ref="AK139:AK202" si="97">IF($AC139="","",$AJ139-$N139)</f>
        <v/>
      </c>
      <c r="AL139" s="222" t="str">
        <f t="shared" ref="AL139:AL202" si="98">IF($C139="","",$AJ139)</f>
        <v/>
      </c>
      <c r="AM139" s="28" t="str">
        <f t="shared" ref="AM139:AM202" si="99">IF($C139="","",$AC139)</f>
        <v/>
      </c>
      <c r="AN139" s="479"/>
      <c r="AO139" s="479"/>
      <c r="AP139" s="71" t="str">
        <f t="shared" si="83"/>
        <v/>
      </c>
      <c r="AQ139" s="71" t="str">
        <f>IF($AL139="","",IF($AM139=$AP139,"",IF(HLOOKUP($AP139,'3.参照データ'!$B$17:$AI$21,4,FALSE)="",HLOOKUP($AP139,'3.参照データ'!$B$17:$AI$21,5,FALSE),HLOOKUP($AP139,'3.参照データ'!$B$17:$AI$21,4,FALSE))))</f>
        <v/>
      </c>
      <c r="AR139" s="71" t="str">
        <f t="shared" ref="AR139:AR202" si="100">IF($AL139="","",IF($AQ139="",$AL139,$AL139+$AQ139))</f>
        <v/>
      </c>
      <c r="AS139" s="30" t="str">
        <f>IF($AP139="","",($AR139-HLOOKUP($AP139,'3.参照データ'!$B$5:$AI$14,6,FALSE)))</f>
        <v/>
      </c>
      <c r="AT139" s="28" t="str">
        <f>IF($AP139="","",IF($AN139="",$AG139,IF(ROUNDUP($AS139/HLOOKUP($AP139,'3.参照データ'!$B$5:$AI$14,7,FALSE),0)&lt;=0,1,ROUNDUP($AS139/HLOOKUP($AP139,'3.参照データ'!$B$5:$AI$14,7,FALSE),0)+1)))</f>
        <v/>
      </c>
      <c r="AU139" s="28" t="str">
        <f t="shared" si="84"/>
        <v/>
      </c>
      <c r="AV139" s="105" t="str">
        <f>IF($AP139="","",($AU139-1)*HLOOKUP($AP139,'3.参照データ'!$B$5:$AI$14,7,FALSE))</f>
        <v/>
      </c>
      <c r="AW139" s="30" t="str">
        <f t="shared" si="85"/>
        <v/>
      </c>
      <c r="AX139" s="28" t="str">
        <f>IF($AP139="","",IF($AW139&lt;=0,0,ROUNDUP($AW139/HLOOKUP($AP139,'3.参照データ'!$B$5:$AI$14,9,FALSE),0)))</f>
        <v/>
      </c>
      <c r="AY139" s="28" t="str">
        <f t="shared" ref="AY139:AY202" si="101">IF($AP139="","",IF($Y139&lt;$Y$6,0,IF(AND($Y139&gt;=$Y$6,$AO139=""),$AG139,$AO139)))</f>
        <v/>
      </c>
      <c r="AZ139" s="28" t="str">
        <f t="shared" ref="AZ139:AZ202" si="102">IF($AP139="","",IF($Y139&gt;=$Y$6,$AY139,IF($AU139+$AX139&gt;=$BB139,$BB139,$AU139+$AX139)))</f>
        <v/>
      </c>
      <c r="BA139" s="28" t="str">
        <f>IF($AP139="","",HLOOKUP($AP139,'3.参照データ'!$B$5:$AI$14,8,FALSE)+1)</f>
        <v/>
      </c>
      <c r="BB139" s="28" t="str">
        <f>IF($AP139="","",HLOOKUP($AP139,'3.参照データ'!$B$5:$AI$14,10,FALSE)+BA139)</f>
        <v/>
      </c>
      <c r="BC139" s="28" t="str">
        <f t="shared" ref="BC139:BC202" si="103">$AP139</f>
        <v/>
      </c>
      <c r="BD139" s="28" t="str">
        <f t="shared" ref="BD139:BD202" si="104">$AZ139</f>
        <v/>
      </c>
      <c r="BE139" s="31" t="str">
        <f>IF($AP139="","",INDEX('2.職務給賃金表'!$B$6:$AI$57,MATCH($BD139,'2.職務給賃金表'!$B$6:$B$57,0),MATCH($BC139,'2.職務給賃金表'!$B$6:$AI$6,0)))</f>
        <v/>
      </c>
      <c r="BF139" s="32" t="str">
        <f t="shared" si="86"/>
        <v/>
      </c>
      <c r="BG139" s="474"/>
      <c r="BH139" s="474"/>
      <c r="BI139" s="474"/>
      <c r="BJ139" s="474"/>
      <c r="BK139" s="474"/>
      <c r="BL139" s="474"/>
      <c r="BM139" s="62" t="str">
        <f t="shared" ref="BM139:BM202" si="105">IF($AP139="","",SUM(BG139:BL139))</f>
        <v/>
      </c>
      <c r="BN139" s="59" t="str">
        <f t="shared" si="87"/>
        <v/>
      </c>
      <c r="BO139" s="273" t="str">
        <f t="shared" si="88"/>
        <v/>
      </c>
    </row>
    <row r="140" spans="1:67" x14ac:dyDescent="0.15">
      <c r="A140" s="65" t="str">
        <f>IF(C140="","",COUNTA($C$10:C140))</f>
        <v/>
      </c>
      <c r="B140" s="470"/>
      <c r="C140" s="470"/>
      <c r="D140" s="471"/>
      <c r="E140" s="471" t="s">
        <v>71</v>
      </c>
      <c r="F140" s="470"/>
      <c r="G140" s="470"/>
      <c r="H140" s="472"/>
      <c r="I140" s="472"/>
      <c r="J140" s="56" t="str">
        <f t="shared" ref="J140:J196" si="106">IF(H140="","",DATEDIF(H140-1,$J$6,"Y"))</f>
        <v/>
      </c>
      <c r="K140" s="56" t="str">
        <f t="shared" ref="K140:K196" si="107">IF(H140="","",DATEDIF(H140-1,$J$6,"YM"))</f>
        <v/>
      </c>
      <c r="L140" s="56" t="str">
        <f t="shared" ref="L140:L196" si="108">IF(I140="","",DATEDIF(I140-1,$J$6,"Y"))</f>
        <v/>
      </c>
      <c r="M140" s="56" t="str">
        <f t="shared" ref="M140:M196" si="109">IF(I140="","",DATEDIF(I140-1,$J$6,"YM"))</f>
        <v/>
      </c>
      <c r="N140" s="473"/>
      <c r="O140" s="473"/>
      <c r="P140" s="59" t="str">
        <f t="shared" si="80"/>
        <v/>
      </c>
      <c r="Q140" s="474"/>
      <c r="R140" s="474"/>
      <c r="S140" s="474"/>
      <c r="T140" s="474"/>
      <c r="U140" s="474"/>
      <c r="V140" s="474"/>
      <c r="W140" s="62" t="str">
        <f t="shared" si="81"/>
        <v/>
      </c>
      <c r="X140" s="272" t="str">
        <f t="shared" si="82"/>
        <v/>
      </c>
      <c r="Y140" s="267" t="str">
        <f t="shared" si="89"/>
        <v/>
      </c>
      <c r="Z140" s="117" t="str">
        <f t="shared" si="90"/>
        <v/>
      </c>
      <c r="AA140" s="117" t="str">
        <f t="shared" si="91"/>
        <v/>
      </c>
      <c r="AB140" s="117" t="str">
        <f t="shared" si="92"/>
        <v/>
      </c>
      <c r="AC140" s="121" t="str">
        <f t="shared" si="93"/>
        <v/>
      </c>
      <c r="AD140" s="119" t="str">
        <f t="shared" si="94"/>
        <v/>
      </c>
      <c r="AE140" s="475"/>
      <c r="AF140" s="119" t="str">
        <f t="shared" si="95"/>
        <v/>
      </c>
      <c r="AG140" s="119" t="str">
        <f t="shared" si="96"/>
        <v/>
      </c>
      <c r="AH140" s="119" t="str">
        <f>IF($AC140="","",HLOOKUP($AC140,'3.参照データ'!$B$5:$AI$14,8,FALSE)+1)</f>
        <v/>
      </c>
      <c r="AI140" s="119" t="str">
        <f>IF($AC140="","",HLOOKUP($AC140,'3.参照データ'!$B$5:$AI$14,10,FALSE)+AH140)</f>
        <v/>
      </c>
      <c r="AJ140" s="171" t="str">
        <f>IF($AC140="","",INDEX('2.職務給賃金表'!$B$6:$AI$57,MATCH($AG140,'2.職務給賃金表'!$B$6:$B$57,0),MATCH($AC140,'2.職務給賃金表'!$B$6:$AI$6,0)))</f>
        <v/>
      </c>
      <c r="AK140" s="265" t="str">
        <f t="shared" si="97"/>
        <v/>
      </c>
      <c r="AL140" s="222" t="str">
        <f t="shared" si="98"/>
        <v/>
      </c>
      <c r="AM140" s="28" t="str">
        <f t="shared" si="99"/>
        <v/>
      </c>
      <c r="AN140" s="479"/>
      <c r="AO140" s="479"/>
      <c r="AP140" s="71" t="str">
        <f t="shared" si="83"/>
        <v/>
      </c>
      <c r="AQ140" s="71" t="str">
        <f>IF($AL140="","",IF($AM140=$AP140,"",IF(HLOOKUP($AP140,'3.参照データ'!$B$17:$AI$21,4,FALSE)="",HLOOKUP($AP140,'3.参照データ'!$B$17:$AI$21,5,FALSE),HLOOKUP($AP140,'3.参照データ'!$B$17:$AI$21,4,FALSE))))</f>
        <v/>
      </c>
      <c r="AR140" s="71" t="str">
        <f t="shared" si="100"/>
        <v/>
      </c>
      <c r="AS140" s="30" t="str">
        <f>IF($AP140="","",($AR140-HLOOKUP($AP140,'3.参照データ'!$B$5:$AI$14,6,FALSE)))</f>
        <v/>
      </c>
      <c r="AT140" s="28" t="str">
        <f>IF($AP140="","",IF($AN140="",$AG140,IF(ROUNDUP($AS140/HLOOKUP($AP140,'3.参照データ'!$B$5:$AI$14,7,FALSE),0)&lt;=0,1,ROUNDUP($AS140/HLOOKUP($AP140,'3.参照データ'!$B$5:$AI$14,7,FALSE),0)+1)))</f>
        <v/>
      </c>
      <c r="AU140" s="28" t="str">
        <f t="shared" si="84"/>
        <v/>
      </c>
      <c r="AV140" s="105" t="str">
        <f>IF($AP140="","",($AU140-1)*HLOOKUP($AP140,'3.参照データ'!$B$5:$AI$14,7,FALSE))</f>
        <v/>
      </c>
      <c r="AW140" s="30" t="str">
        <f t="shared" si="85"/>
        <v/>
      </c>
      <c r="AX140" s="28" t="str">
        <f>IF($AP140="","",IF($AW140&lt;=0,0,ROUNDUP($AW140/HLOOKUP($AP140,'3.参照データ'!$B$5:$AI$14,9,FALSE),0)))</f>
        <v/>
      </c>
      <c r="AY140" s="28" t="str">
        <f t="shared" si="101"/>
        <v/>
      </c>
      <c r="AZ140" s="28" t="str">
        <f t="shared" si="102"/>
        <v/>
      </c>
      <c r="BA140" s="28" t="str">
        <f>IF($AP140="","",HLOOKUP($AP140,'3.参照データ'!$B$5:$AI$14,8,FALSE)+1)</f>
        <v/>
      </c>
      <c r="BB140" s="28" t="str">
        <f>IF($AP140="","",HLOOKUP($AP140,'3.参照データ'!$B$5:$AI$14,10,FALSE)+BA140)</f>
        <v/>
      </c>
      <c r="BC140" s="28" t="str">
        <f t="shared" si="103"/>
        <v/>
      </c>
      <c r="BD140" s="28" t="str">
        <f t="shared" si="104"/>
        <v/>
      </c>
      <c r="BE140" s="31" t="str">
        <f>IF($AP140="","",INDEX('2.職務給賃金表'!$B$6:$AI$57,MATCH($BD140,'2.職務給賃金表'!$B$6:$B$57,0),MATCH($BC140,'2.職務給賃金表'!$B$6:$AI$6,0)))</f>
        <v/>
      </c>
      <c r="BF140" s="32" t="str">
        <f t="shared" si="86"/>
        <v/>
      </c>
      <c r="BG140" s="474"/>
      <c r="BH140" s="474"/>
      <c r="BI140" s="474"/>
      <c r="BJ140" s="474"/>
      <c r="BK140" s="474"/>
      <c r="BL140" s="474"/>
      <c r="BM140" s="62" t="str">
        <f t="shared" si="105"/>
        <v/>
      </c>
      <c r="BN140" s="59" t="str">
        <f t="shared" si="87"/>
        <v/>
      </c>
      <c r="BO140" s="273" t="str">
        <f t="shared" si="88"/>
        <v/>
      </c>
    </row>
    <row r="141" spans="1:67" x14ac:dyDescent="0.15">
      <c r="A141" s="65" t="str">
        <f>IF(C141="","",COUNTA($C$10:C141))</f>
        <v/>
      </c>
      <c r="B141" s="470"/>
      <c r="C141" s="470"/>
      <c r="D141" s="471"/>
      <c r="E141" s="471" t="s">
        <v>71</v>
      </c>
      <c r="F141" s="470"/>
      <c r="G141" s="470"/>
      <c r="H141" s="472"/>
      <c r="I141" s="472"/>
      <c r="J141" s="56" t="str">
        <f t="shared" si="106"/>
        <v/>
      </c>
      <c r="K141" s="56" t="str">
        <f t="shared" si="107"/>
        <v/>
      </c>
      <c r="L141" s="56" t="str">
        <f t="shared" si="108"/>
        <v/>
      </c>
      <c r="M141" s="56" t="str">
        <f t="shared" si="109"/>
        <v/>
      </c>
      <c r="N141" s="473"/>
      <c r="O141" s="473"/>
      <c r="P141" s="59" t="str">
        <f t="shared" si="80"/>
        <v/>
      </c>
      <c r="Q141" s="474"/>
      <c r="R141" s="474"/>
      <c r="S141" s="474"/>
      <c r="T141" s="474"/>
      <c r="U141" s="474"/>
      <c r="V141" s="474"/>
      <c r="W141" s="62" t="str">
        <f t="shared" si="81"/>
        <v/>
      </c>
      <c r="X141" s="272" t="str">
        <f t="shared" si="82"/>
        <v/>
      </c>
      <c r="Y141" s="267" t="str">
        <f t="shared" si="89"/>
        <v/>
      </c>
      <c r="Z141" s="117" t="str">
        <f t="shared" si="90"/>
        <v/>
      </c>
      <c r="AA141" s="117" t="str">
        <f t="shared" si="91"/>
        <v/>
      </c>
      <c r="AB141" s="117" t="str">
        <f t="shared" si="92"/>
        <v/>
      </c>
      <c r="AC141" s="121" t="str">
        <f t="shared" si="93"/>
        <v/>
      </c>
      <c r="AD141" s="119" t="str">
        <f t="shared" si="94"/>
        <v/>
      </c>
      <c r="AE141" s="475"/>
      <c r="AF141" s="119" t="str">
        <f t="shared" si="95"/>
        <v/>
      </c>
      <c r="AG141" s="119" t="str">
        <f t="shared" si="96"/>
        <v/>
      </c>
      <c r="AH141" s="119" t="str">
        <f>IF($AC141="","",HLOOKUP($AC141,'3.参照データ'!$B$5:$AI$14,8,FALSE)+1)</f>
        <v/>
      </c>
      <c r="AI141" s="119" t="str">
        <f>IF($AC141="","",HLOOKUP($AC141,'3.参照データ'!$B$5:$AI$14,10,FALSE)+AH141)</f>
        <v/>
      </c>
      <c r="AJ141" s="171" t="str">
        <f>IF($AC141="","",INDEX('2.職務給賃金表'!$B$6:$AI$57,MATCH($AG141,'2.職務給賃金表'!$B$6:$B$57,0),MATCH($AC141,'2.職務給賃金表'!$B$6:$AI$6,0)))</f>
        <v/>
      </c>
      <c r="AK141" s="265" t="str">
        <f t="shared" si="97"/>
        <v/>
      </c>
      <c r="AL141" s="222" t="str">
        <f t="shared" si="98"/>
        <v/>
      </c>
      <c r="AM141" s="28" t="str">
        <f t="shared" si="99"/>
        <v/>
      </c>
      <c r="AN141" s="479"/>
      <c r="AO141" s="479"/>
      <c r="AP141" s="71" t="str">
        <f t="shared" si="83"/>
        <v/>
      </c>
      <c r="AQ141" s="71" t="str">
        <f>IF($AL141="","",IF($AM141=$AP141,"",IF(HLOOKUP($AP141,'3.参照データ'!$B$17:$AI$21,4,FALSE)="",HLOOKUP($AP141,'3.参照データ'!$B$17:$AI$21,5,FALSE),HLOOKUP($AP141,'3.参照データ'!$B$17:$AI$21,4,FALSE))))</f>
        <v/>
      </c>
      <c r="AR141" s="71" t="str">
        <f t="shared" si="100"/>
        <v/>
      </c>
      <c r="AS141" s="30" t="str">
        <f>IF($AP141="","",($AR141-HLOOKUP($AP141,'3.参照データ'!$B$5:$AI$14,6,FALSE)))</f>
        <v/>
      </c>
      <c r="AT141" s="28" t="str">
        <f>IF($AP141="","",IF($AN141="",$AG141,IF(ROUNDUP($AS141/HLOOKUP($AP141,'3.参照データ'!$B$5:$AI$14,7,FALSE),0)&lt;=0,1,ROUNDUP($AS141/HLOOKUP($AP141,'3.参照データ'!$B$5:$AI$14,7,FALSE),0)+1)))</f>
        <v/>
      </c>
      <c r="AU141" s="28" t="str">
        <f t="shared" si="84"/>
        <v/>
      </c>
      <c r="AV141" s="105" t="str">
        <f>IF($AP141="","",($AU141-1)*HLOOKUP($AP141,'3.参照データ'!$B$5:$AI$14,7,FALSE))</f>
        <v/>
      </c>
      <c r="AW141" s="30" t="str">
        <f t="shared" si="85"/>
        <v/>
      </c>
      <c r="AX141" s="28" t="str">
        <f>IF($AP141="","",IF($AW141&lt;=0,0,ROUNDUP($AW141/HLOOKUP($AP141,'3.参照データ'!$B$5:$AI$14,9,FALSE),0)))</f>
        <v/>
      </c>
      <c r="AY141" s="28" t="str">
        <f t="shared" si="101"/>
        <v/>
      </c>
      <c r="AZ141" s="28" t="str">
        <f t="shared" si="102"/>
        <v/>
      </c>
      <c r="BA141" s="28" t="str">
        <f>IF($AP141="","",HLOOKUP($AP141,'3.参照データ'!$B$5:$AI$14,8,FALSE)+1)</f>
        <v/>
      </c>
      <c r="BB141" s="28" t="str">
        <f>IF($AP141="","",HLOOKUP($AP141,'3.参照データ'!$B$5:$AI$14,10,FALSE)+BA141)</f>
        <v/>
      </c>
      <c r="BC141" s="28" t="str">
        <f t="shared" si="103"/>
        <v/>
      </c>
      <c r="BD141" s="28" t="str">
        <f t="shared" si="104"/>
        <v/>
      </c>
      <c r="BE141" s="31" t="str">
        <f>IF($AP141="","",INDEX('2.職務給賃金表'!$B$6:$AI$57,MATCH($BD141,'2.職務給賃金表'!$B$6:$B$57,0),MATCH($BC141,'2.職務給賃金表'!$B$6:$AI$6,0)))</f>
        <v/>
      </c>
      <c r="BF141" s="32" t="str">
        <f t="shared" si="86"/>
        <v/>
      </c>
      <c r="BG141" s="474"/>
      <c r="BH141" s="474"/>
      <c r="BI141" s="474"/>
      <c r="BJ141" s="474"/>
      <c r="BK141" s="474"/>
      <c r="BL141" s="474"/>
      <c r="BM141" s="62" t="str">
        <f t="shared" si="105"/>
        <v/>
      </c>
      <c r="BN141" s="59" t="str">
        <f t="shared" si="87"/>
        <v/>
      </c>
      <c r="BO141" s="273" t="str">
        <f t="shared" si="88"/>
        <v/>
      </c>
    </row>
    <row r="142" spans="1:67" x14ac:dyDescent="0.15">
      <c r="A142" s="65" t="str">
        <f>IF(C142="","",COUNTA($C$10:C142))</f>
        <v/>
      </c>
      <c r="B142" s="470"/>
      <c r="C142" s="470"/>
      <c r="D142" s="471"/>
      <c r="E142" s="471" t="s">
        <v>71</v>
      </c>
      <c r="F142" s="470"/>
      <c r="G142" s="470"/>
      <c r="H142" s="472"/>
      <c r="I142" s="472"/>
      <c r="J142" s="56" t="str">
        <f t="shared" si="106"/>
        <v/>
      </c>
      <c r="K142" s="56" t="str">
        <f t="shared" si="107"/>
        <v/>
      </c>
      <c r="L142" s="56" t="str">
        <f t="shared" si="108"/>
        <v/>
      </c>
      <c r="M142" s="56" t="str">
        <f t="shared" si="109"/>
        <v/>
      </c>
      <c r="N142" s="473"/>
      <c r="O142" s="473"/>
      <c r="P142" s="59" t="str">
        <f t="shared" si="80"/>
        <v/>
      </c>
      <c r="Q142" s="474"/>
      <c r="R142" s="474"/>
      <c r="S142" s="474"/>
      <c r="T142" s="474"/>
      <c r="U142" s="474"/>
      <c r="V142" s="474"/>
      <c r="W142" s="62" t="str">
        <f t="shared" si="81"/>
        <v/>
      </c>
      <c r="X142" s="272" t="str">
        <f t="shared" si="82"/>
        <v/>
      </c>
      <c r="Y142" s="267" t="str">
        <f t="shared" si="89"/>
        <v/>
      </c>
      <c r="Z142" s="117" t="str">
        <f t="shared" si="90"/>
        <v/>
      </c>
      <c r="AA142" s="117" t="str">
        <f t="shared" si="91"/>
        <v/>
      </c>
      <c r="AB142" s="117" t="str">
        <f t="shared" si="92"/>
        <v/>
      </c>
      <c r="AC142" s="121" t="str">
        <f t="shared" si="93"/>
        <v/>
      </c>
      <c r="AD142" s="119" t="str">
        <f t="shared" si="94"/>
        <v/>
      </c>
      <c r="AE142" s="475"/>
      <c r="AF142" s="119" t="str">
        <f t="shared" si="95"/>
        <v/>
      </c>
      <c r="AG142" s="119" t="str">
        <f t="shared" si="96"/>
        <v/>
      </c>
      <c r="AH142" s="119" t="str">
        <f>IF($AC142="","",HLOOKUP($AC142,'3.参照データ'!$B$5:$AI$14,8,FALSE)+1)</f>
        <v/>
      </c>
      <c r="AI142" s="119" t="str">
        <f>IF($AC142="","",HLOOKUP($AC142,'3.参照データ'!$B$5:$AI$14,10,FALSE)+AH142)</f>
        <v/>
      </c>
      <c r="AJ142" s="171" t="str">
        <f>IF($AC142="","",INDEX('2.職務給賃金表'!$B$6:$AI$57,MATCH($AG142,'2.職務給賃金表'!$B$6:$B$57,0),MATCH($AC142,'2.職務給賃金表'!$B$6:$AI$6,0)))</f>
        <v/>
      </c>
      <c r="AK142" s="265" t="str">
        <f t="shared" si="97"/>
        <v/>
      </c>
      <c r="AL142" s="222" t="str">
        <f t="shared" si="98"/>
        <v/>
      </c>
      <c r="AM142" s="28" t="str">
        <f t="shared" si="99"/>
        <v/>
      </c>
      <c r="AN142" s="479"/>
      <c r="AO142" s="479"/>
      <c r="AP142" s="71" t="str">
        <f t="shared" si="83"/>
        <v/>
      </c>
      <c r="AQ142" s="71" t="str">
        <f>IF($AL142="","",IF($AM142=$AP142,"",IF(HLOOKUP($AP142,'3.参照データ'!$B$17:$AI$21,4,FALSE)="",HLOOKUP($AP142,'3.参照データ'!$B$17:$AI$21,5,FALSE),HLOOKUP($AP142,'3.参照データ'!$B$17:$AI$21,4,FALSE))))</f>
        <v/>
      </c>
      <c r="AR142" s="71" t="str">
        <f t="shared" si="100"/>
        <v/>
      </c>
      <c r="AS142" s="30" t="str">
        <f>IF($AP142="","",($AR142-HLOOKUP($AP142,'3.参照データ'!$B$5:$AI$14,6,FALSE)))</f>
        <v/>
      </c>
      <c r="AT142" s="28" t="str">
        <f>IF($AP142="","",IF($AN142="",$AG142,IF(ROUNDUP($AS142/HLOOKUP($AP142,'3.参照データ'!$B$5:$AI$14,7,FALSE),0)&lt;=0,1,ROUNDUP($AS142/HLOOKUP($AP142,'3.参照データ'!$B$5:$AI$14,7,FALSE),0)+1)))</f>
        <v/>
      </c>
      <c r="AU142" s="28" t="str">
        <f t="shared" si="84"/>
        <v/>
      </c>
      <c r="AV142" s="105" t="str">
        <f>IF($AP142="","",($AU142-1)*HLOOKUP($AP142,'3.参照データ'!$B$5:$AI$14,7,FALSE))</f>
        <v/>
      </c>
      <c r="AW142" s="30" t="str">
        <f t="shared" si="85"/>
        <v/>
      </c>
      <c r="AX142" s="28" t="str">
        <f>IF($AP142="","",IF($AW142&lt;=0,0,ROUNDUP($AW142/HLOOKUP($AP142,'3.参照データ'!$B$5:$AI$14,9,FALSE),0)))</f>
        <v/>
      </c>
      <c r="AY142" s="28" t="str">
        <f t="shared" si="101"/>
        <v/>
      </c>
      <c r="AZ142" s="28" t="str">
        <f t="shared" si="102"/>
        <v/>
      </c>
      <c r="BA142" s="28" t="str">
        <f>IF($AP142="","",HLOOKUP($AP142,'3.参照データ'!$B$5:$AI$14,8,FALSE)+1)</f>
        <v/>
      </c>
      <c r="BB142" s="28" t="str">
        <f>IF($AP142="","",HLOOKUP($AP142,'3.参照データ'!$B$5:$AI$14,10,FALSE)+BA142)</f>
        <v/>
      </c>
      <c r="BC142" s="28" t="str">
        <f t="shared" si="103"/>
        <v/>
      </c>
      <c r="BD142" s="28" t="str">
        <f t="shared" si="104"/>
        <v/>
      </c>
      <c r="BE142" s="31" t="str">
        <f>IF($AP142="","",INDEX('2.職務給賃金表'!$B$6:$AI$57,MATCH($BD142,'2.職務給賃金表'!$B$6:$B$57,0),MATCH($BC142,'2.職務給賃金表'!$B$6:$AI$6,0)))</f>
        <v/>
      </c>
      <c r="BF142" s="32" t="str">
        <f t="shared" si="86"/>
        <v/>
      </c>
      <c r="BG142" s="474"/>
      <c r="BH142" s="474"/>
      <c r="BI142" s="474"/>
      <c r="BJ142" s="474"/>
      <c r="BK142" s="474"/>
      <c r="BL142" s="474"/>
      <c r="BM142" s="62" t="str">
        <f t="shared" si="105"/>
        <v/>
      </c>
      <c r="BN142" s="59" t="str">
        <f t="shared" si="87"/>
        <v/>
      </c>
      <c r="BO142" s="273" t="str">
        <f t="shared" si="88"/>
        <v/>
      </c>
    </row>
    <row r="143" spans="1:67" x14ac:dyDescent="0.15">
      <c r="A143" s="65" t="str">
        <f>IF(C143="","",COUNTA($C$10:C143))</f>
        <v/>
      </c>
      <c r="B143" s="470"/>
      <c r="C143" s="470"/>
      <c r="D143" s="471"/>
      <c r="E143" s="471" t="s">
        <v>71</v>
      </c>
      <c r="F143" s="470"/>
      <c r="G143" s="470"/>
      <c r="H143" s="472"/>
      <c r="I143" s="472"/>
      <c r="J143" s="56" t="str">
        <f t="shared" si="106"/>
        <v/>
      </c>
      <c r="K143" s="56" t="str">
        <f t="shared" si="107"/>
        <v/>
      </c>
      <c r="L143" s="56" t="str">
        <f t="shared" si="108"/>
        <v/>
      </c>
      <c r="M143" s="56" t="str">
        <f t="shared" si="109"/>
        <v/>
      </c>
      <c r="N143" s="473"/>
      <c r="O143" s="473"/>
      <c r="P143" s="59" t="str">
        <f t="shared" si="80"/>
        <v/>
      </c>
      <c r="Q143" s="474"/>
      <c r="R143" s="474"/>
      <c r="S143" s="474"/>
      <c r="T143" s="474"/>
      <c r="U143" s="474"/>
      <c r="V143" s="474"/>
      <c r="W143" s="62" t="str">
        <f t="shared" si="81"/>
        <v/>
      </c>
      <c r="X143" s="272" t="str">
        <f t="shared" si="82"/>
        <v/>
      </c>
      <c r="Y143" s="267" t="str">
        <f t="shared" si="89"/>
        <v/>
      </c>
      <c r="Z143" s="117" t="str">
        <f t="shared" si="90"/>
        <v/>
      </c>
      <c r="AA143" s="117" t="str">
        <f t="shared" si="91"/>
        <v/>
      </c>
      <c r="AB143" s="117" t="str">
        <f t="shared" si="92"/>
        <v/>
      </c>
      <c r="AC143" s="121" t="str">
        <f t="shared" si="93"/>
        <v/>
      </c>
      <c r="AD143" s="119" t="str">
        <f t="shared" si="94"/>
        <v/>
      </c>
      <c r="AE143" s="475"/>
      <c r="AF143" s="119" t="str">
        <f t="shared" si="95"/>
        <v/>
      </c>
      <c r="AG143" s="119" t="str">
        <f t="shared" si="96"/>
        <v/>
      </c>
      <c r="AH143" s="119" t="str">
        <f>IF($AC143="","",HLOOKUP($AC143,'3.参照データ'!$B$5:$AI$14,8,FALSE)+1)</f>
        <v/>
      </c>
      <c r="AI143" s="119" t="str">
        <f>IF($AC143="","",HLOOKUP($AC143,'3.参照データ'!$B$5:$AI$14,10,FALSE)+AH143)</f>
        <v/>
      </c>
      <c r="AJ143" s="171" t="str">
        <f>IF($AC143="","",INDEX('2.職務給賃金表'!$B$6:$AI$57,MATCH($AG143,'2.職務給賃金表'!$B$6:$B$57,0),MATCH($AC143,'2.職務給賃金表'!$B$6:$AI$6,0)))</f>
        <v/>
      </c>
      <c r="AK143" s="265" t="str">
        <f t="shared" si="97"/>
        <v/>
      </c>
      <c r="AL143" s="222" t="str">
        <f t="shared" si="98"/>
        <v/>
      </c>
      <c r="AM143" s="28" t="str">
        <f t="shared" si="99"/>
        <v/>
      </c>
      <c r="AN143" s="479"/>
      <c r="AO143" s="479"/>
      <c r="AP143" s="71" t="str">
        <f t="shared" si="83"/>
        <v/>
      </c>
      <c r="AQ143" s="71" t="str">
        <f>IF($AL143="","",IF($AM143=$AP143,"",IF(HLOOKUP($AP143,'3.参照データ'!$B$17:$AI$21,4,FALSE)="",HLOOKUP($AP143,'3.参照データ'!$B$17:$AI$21,5,FALSE),HLOOKUP($AP143,'3.参照データ'!$B$17:$AI$21,4,FALSE))))</f>
        <v/>
      </c>
      <c r="AR143" s="71" t="str">
        <f t="shared" si="100"/>
        <v/>
      </c>
      <c r="AS143" s="30" t="str">
        <f>IF($AP143="","",($AR143-HLOOKUP($AP143,'3.参照データ'!$B$5:$AI$14,6,FALSE)))</f>
        <v/>
      </c>
      <c r="AT143" s="28" t="str">
        <f>IF($AP143="","",IF($AN143="",$AG143,IF(ROUNDUP($AS143/HLOOKUP($AP143,'3.参照データ'!$B$5:$AI$14,7,FALSE),0)&lt;=0,1,ROUNDUP($AS143/HLOOKUP($AP143,'3.参照データ'!$B$5:$AI$14,7,FALSE),0)+1)))</f>
        <v/>
      </c>
      <c r="AU143" s="28" t="str">
        <f t="shared" si="84"/>
        <v/>
      </c>
      <c r="AV143" s="105" t="str">
        <f>IF($AP143="","",($AU143-1)*HLOOKUP($AP143,'3.参照データ'!$B$5:$AI$14,7,FALSE))</f>
        <v/>
      </c>
      <c r="AW143" s="30" t="str">
        <f t="shared" si="85"/>
        <v/>
      </c>
      <c r="AX143" s="28" t="str">
        <f>IF($AP143="","",IF($AW143&lt;=0,0,ROUNDUP($AW143/HLOOKUP($AP143,'3.参照データ'!$B$5:$AI$14,9,FALSE),0)))</f>
        <v/>
      </c>
      <c r="AY143" s="28" t="str">
        <f t="shared" si="101"/>
        <v/>
      </c>
      <c r="AZ143" s="28" t="str">
        <f t="shared" si="102"/>
        <v/>
      </c>
      <c r="BA143" s="28" t="str">
        <f>IF($AP143="","",HLOOKUP($AP143,'3.参照データ'!$B$5:$AI$14,8,FALSE)+1)</f>
        <v/>
      </c>
      <c r="BB143" s="28" t="str">
        <f>IF($AP143="","",HLOOKUP($AP143,'3.参照データ'!$B$5:$AI$14,10,FALSE)+BA143)</f>
        <v/>
      </c>
      <c r="BC143" s="28" t="str">
        <f t="shared" si="103"/>
        <v/>
      </c>
      <c r="BD143" s="28" t="str">
        <f t="shared" si="104"/>
        <v/>
      </c>
      <c r="BE143" s="31" t="str">
        <f>IF($AP143="","",INDEX('2.職務給賃金表'!$B$6:$AI$57,MATCH($BD143,'2.職務給賃金表'!$B$6:$B$57,0),MATCH($BC143,'2.職務給賃金表'!$B$6:$AI$6,0)))</f>
        <v/>
      </c>
      <c r="BF143" s="32" t="str">
        <f t="shared" si="86"/>
        <v/>
      </c>
      <c r="BG143" s="474"/>
      <c r="BH143" s="474"/>
      <c r="BI143" s="474"/>
      <c r="BJ143" s="474"/>
      <c r="BK143" s="474"/>
      <c r="BL143" s="474"/>
      <c r="BM143" s="62" t="str">
        <f t="shared" si="105"/>
        <v/>
      </c>
      <c r="BN143" s="59" t="str">
        <f t="shared" si="87"/>
        <v/>
      </c>
      <c r="BO143" s="273" t="str">
        <f t="shared" si="88"/>
        <v/>
      </c>
    </row>
    <row r="144" spans="1:67" x14ac:dyDescent="0.15">
      <c r="A144" s="65" t="str">
        <f>IF(C144="","",COUNTA($C$10:C144))</f>
        <v/>
      </c>
      <c r="B144" s="470"/>
      <c r="C144" s="470"/>
      <c r="D144" s="471"/>
      <c r="E144" s="471" t="s">
        <v>71</v>
      </c>
      <c r="F144" s="470"/>
      <c r="G144" s="470"/>
      <c r="H144" s="472"/>
      <c r="I144" s="472"/>
      <c r="J144" s="56" t="str">
        <f t="shared" si="106"/>
        <v/>
      </c>
      <c r="K144" s="56" t="str">
        <f t="shared" si="107"/>
        <v/>
      </c>
      <c r="L144" s="56" t="str">
        <f t="shared" si="108"/>
        <v/>
      </c>
      <c r="M144" s="56" t="str">
        <f t="shared" si="109"/>
        <v/>
      </c>
      <c r="N144" s="473"/>
      <c r="O144" s="473"/>
      <c r="P144" s="59" t="str">
        <f t="shared" si="80"/>
        <v/>
      </c>
      <c r="Q144" s="474"/>
      <c r="R144" s="474"/>
      <c r="S144" s="474"/>
      <c r="T144" s="474"/>
      <c r="U144" s="474"/>
      <c r="V144" s="474"/>
      <c r="W144" s="62" t="str">
        <f t="shared" si="81"/>
        <v/>
      </c>
      <c r="X144" s="272" t="str">
        <f t="shared" si="82"/>
        <v/>
      </c>
      <c r="Y144" s="267" t="str">
        <f t="shared" si="89"/>
        <v/>
      </c>
      <c r="Z144" s="117" t="str">
        <f t="shared" si="90"/>
        <v/>
      </c>
      <c r="AA144" s="117" t="str">
        <f t="shared" si="91"/>
        <v/>
      </c>
      <c r="AB144" s="117" t="str">
        <f t="shared" si="92"/>
        <v/>
      </c>
      <c r="AC144" s="121" t="str">
        <f t="shared" si="93"/>
        <v/>
      </c>
      <c r="AD144" s="119" t="str">
        <f t="shared" si="94"/>
        <v/>
      </c>
      <c r="AE144" s="475"/>
      <c r="AF144" s="119" t="str">
        <f t="shared" si="95"/>
        <v/>
      </c>
      <c r="AG144" s="119" t="str">
        <f t="shared" si="96"/>
        <v/>
      </c>
      <c r="AH144" s="119" t="str">
        <f>IF($AC144="","",HLOOKUP($AC144,'3.参照データ'!$B$5:$AI$14,8,FALSE)+1)</f>
        <v/>
      </c>
      <c r="AI144" s="119" t="str">
        <f>IF($AC144="","",HLOOKUP($AC144,'3.参照データ'!$B$5:$AI$14,10,FALSE)+AH144)</f>
        <v/>
      </c>
      <c r="AJ144" s="171" t="str">
        <f>IF($AC144="","",INDEX('2.職務給賃金表'!$B$6:$AI$57,MATCH($AG144,'2.職務給賃金表'!$B$6:$B$57,0),MATCH($AC144,'2.職務給賃金表'!$B$6:$AI$6,0)))</f>
        <v/>
      </c>
      <c r="AK144" s="265" t="str">
        <f t="shared" si="97"/>
        <v/>
      </c>
      <c r="AL144" s="222" t="str">
        <f t="shared" si="98"/>
        <v/>
      </c>
      <c r="AM144" s="28" t="str">
        <f t="shared" si="99"/>
        <v/>
      </c>
      <c r="AN144" s="479"/>
      <c r="AO144" s="479"/>
      <c r="AP144" s="71" t="str">
        <f t="shared" si="83"/>
        <v/>
      </c>
      <c r="AQ144" s="71" t="str">
        <f>IF($AL144="","",IF($AM144=$AP144,"",IF(HLOOKUP($AP144,'3.参照データ'!$B$17:$AI$21,4,FALSE)="",HLOOKUP($AP144,'3.参照データ'!$B$17:$AI$21,5,FALSE),HLOOKUP($AP144,'3.参照データ'!$B$17:$AI$21,4,FALSE))))</f>
        <v/>
      </c>
      <c r="AR144" s="71" t="str">
        <f t="shared" si="100"/>
        <v/>
      </c>
      <c r="AS144" s="30" t="str">
        <f>IF($AP144="","",($AR144-HLOOKUP($AP144,'3.参照データ'!$B$5:$AI$14,6,FALSE)))</f>
        <v/>
      </c>
      <c r="AT144" s="28" t="str">
        <f>IF($AP144="","",IF($AN144="",$AG144,IF(ROUNDUP($AS144/HLOOKUP($AP144,'3.参照データ'!$B$5:$AI$14,7,FALSE),0)&lt;=0,1,ROUNDUP($AS144/HLOOKUP($AP144,'3.参照データ'!$B$5:$AI$14,7,FALSE),0)+1)))</f>
        <v/>
      </c>
      <c r="AU144" s="28" t="str">
        <f t="shared" si="84"/>
        <v/>
      </c>
      <c r="AV144" s="105" t="str">
        <f>IF($AP144="","",($AU144-1)*HLOOKUP($AP144,'3.参照データ'!$B$5:$AI$14,7,FALSE))</f>
        <v/>
      </c>
      <c r="AW144" s="30" t="str">
        <f t="shared" si="85"/>
        <v/>
      </c>
      <c r="AX144" s="28" t="str">
        <f>IF($AP144="","",IF($AW144&lt;=0,0,ROUNDUP($AW144/HLOOKUP($AP144,'3.参照データ'!$B$5:$AI$14,9,FALSE),0)))</f>
        <v/>
      </c>
      <c r="AY144" s="28" t="str">
        <f t="shared" si="101"/>
        <v/>
      </c>
      <c r="AZ144" s="28" t="str">
        <f t="shared" si="102"/>
        <v/>
      </c>
      <c r="BA144" s="28" t="str">
        <f>IF($AP144="","",HLOOKUP($AP144,'3.参照データ'!$B$5:$AI$14,8,FALSE)+1)</f>
        <v/>
      </c>
      <c r="BB144" s="28" t="str">
        <f>IF($AP144="","",HLOOKUP($AP144,'3.参照データ'!$B$5:$AI$14,10,FALSE)+BA144)</f>
        <v/>
      </c>
      <c r="BC144" s="28" t="str">
        <f t="shared" si="103"/>
        <v/>
      </c>
      <c r="BD144" s="28" t="str">
        <f t="shared" si="104"/>
        <v/>
      </c>
      <c r="BE144" s="31" t="str">
        <f>IF($AP144="","",INDEX('2.職務給賃金表'!$B$6:$AI$57,MATCH($BD144,'2.職務給賃金表'!$B$6:$B$57,0),MATCH($BC144,'2.職務給賃金表'!$B$6:$AI$6,0)))</f>
        <v/>
      </c>
      <c r="BF144" s="32" t="str">
        <f t="shared" si="86"/>
        <v/>
      </c>
      <c r="BG144" s="474"/>
      <c r="BH144" s="474"/>
      <c r="BI144" s="474"/>
      <c r="BJ144" s="474"/>
      <c r="BK144" s="474"/>
      <c r="BL144" s="474"/>
      <c r="BM144" s="62" t="str">
        <f t="shared" si="105"/>
        <v/>
      </c>
      <c r="BN144" s="59" t="str">
        <f t="shared" si="87"/>
        <v/>
      </c>
      <c r="BO144" s="273" t="str">
        <f t="shared" si="88"/>
        <v/>
      </c>
    </row>
    <row r="145" spans="1:67" x14ac:dyDescent="0.15">
      <c r="A145" s="65" t="str">
        <f>IF(C145="","",COUNTA($C$10:C145))</f>
        <v/>
      </c>
      <c r="B145" s="470"/>
      <c r="C145" s="470"/>
      <c r="D145" s="471"/>
      <c r="E145" s="471" t="s">
        <v>71</v>
      </c>
      <c r="F145" s="470"/>
      <c r="G145" s="470"/>
      <c r="H145" s="472"/>
      <c r="I145" s="472"/>
      <c r="J145" s="56" t="str">
        <f t="shared" si="106"/>
        <v/>
      </c>
      <c r="K145" s="56" t="str">
        <f t="shared" si="107"/>
        <v/>
      </c>
      <c r="L145" s="56" t="str">
        <f t="shared" si="108"/>
        <v/>
      </c>
      <c r="M145" s="56" t="str">
        <f t="shared" si="109"/>
        <v/>
      </c>
      <c r="N145" s="473"/>
      <c r="O145" s="473"/>
      <c r="P145" s="59" t="str">
        <f t="shared" si="80"/>
        <v/>
      </c>
      <c r="Q145" s="474"/>
      <c r="R145" s="474"/>
      <c r="S145" s="474"/>
      <c r="T145" s="474"/>
      <c r="U145" s="474"/>
      <c r="V145" s="474"/>
      <c r="W145" s="62" t="str">
        <f t="shared" si="81"/>
        <v/>
      </c>
      <c r="X145" s="272" t="str">
        <f t="shared" si="82"/>
        <v/>
      </c>
      <c r="Y145" s="267" t="str">
        <f t="shared" si="89"/>
        <v/>
      </c>
      <c r="Z145" s="117" t="str">
        <f t="shared" si="90"/>
        <v/>
      </c>
      <c r="AA145" s="117" t="str">
        <f t="shared" si="91"/>
        <v/>
      </c>
      <c r="AB145" s="117" t="str">
        <f t="shared" si="92"/>
        <v/>
      </c>
      <c r="AC145" s="121" t="str">
        <f t="shared" si="93"/>
        <v/>
      </c>
      <c r="AD145" s="119" t="str">
        <f t="shared" si="94"/>
        <v/>
      </c>
      <c r="AE145" s="475"/>
      <c r="AF145" s="119" t="str">
        <f t="shared" si="95"/>
        <v/>
      </c>
      <c r="AG145" s="119" t="str">
        <f t="shared" si="96"/>
        <v/>
      </c>
      <c r="AH145" s="119" t="str">
        <f>IF($AC145="","",HLOOKUP($AC145,'3.参照データ'!$B$5:$AI$14,8,FALSE)+1)</f>
        <v/>
      </c>
      <c r="AI145" s="119" t="str">
        <f>IF($AC145="","",HLOOKUP($AC145,'3.参照データ'!$B$5:$AI$14,10,FALSE)+AH145)</f>
        <v/>
      </c>
      <c r="AJ145" s="171" t="str">
        <f>IF($AC145="","",INDEX('2.職務給賃金表'!$B$6:$AI$57,MATCH($AG145,'2.職務給賃金表'!$B$6:$B$57,0),MATCH($AC145,'2.職務給賃金表'!$B$6:$AI$6,0)))</f>
        <v/>
      </c>
      <c r="AK145" s="265" t="str">
        <f t="shared" si="97"/>
        <v/>
      </c>
      <c r="AL145" s="222" t="str">
        <f t="shared" si="98"/>
        <v/>
      </c>
      <c r="AM145" s="28" t="str">
        <f t="shared" si="99"/>
        <v/>
      </c>
      <c r="AN145" s="479"/>
      <c r="AO145" s="479"/>
      <c r="AP145" s="71" t="str">
        <f t="shared" si="83"/>
        <v/>
      </c>
      <c r="AQ145" s="71" t="str">
        <f>IF($AL145="","",IF($AM145=$AP145,"",IF(HLOOKUP($AP145,'3.参照データ'!$B$17:$AI$21,4,FALSE)="",HLOOKUP($AP145,'3.参照データ'!$B$17:$AI$21,5,FALSE),HLOOKUP($AP145,'3.参照データ'!$B$17:$AI$21,4,FALSE))))</f>
        <v/>
      </c>
      <c r="AR145" s="71" t="str">
        <f t="shared" si="100"/>
        <v/>
      </c>
      <c r="AS145" s="30" t="str">
        <f>IF($AP145="","",($AR145-HLOOKUP($AP145,'3.参照データ'!$B$5:$AI$14,6,FALSE)))</f>
        <v/>
      </c>
      <c r="AT145" s="28" t="str">
        <f>IF($AP145="","",IF($AN145="",$AG145,IF(ROUNDUP($AS145/HLOOKUP($AP145,'3.参照データ'!$B$5:$AI$14,7,FALSE),0)&lt;=0,1,ROUNDUP($AS145/HLOOKUP($AP145,'3.参照データ'!$B$5:$AI$14,7,FALSE),0)+1)))</f>
        <v/>
      </c>
      <c r="AU145" s="28" t="str">
        <f t="shared" si="84"/>
        <v/>
      </c>
      <c r="AV145" s="105" t="str">
        <f>IF($AP145="","",($AU145-1)*HLOOKUP($AP145,'3.参照データ'!$B$5:$AI$14,7,FALSE))</f>
        <v/>
      </c>
      <c r="AW145" s="30" t="str">
        <f t="shared" si="85"/>
        <v/>
      </c>
      <c r="AX145" s="28" t="str">
        <f>IF($AP145="","",IF($AW145&lt;=0,0,ROUNDUP($AW145/HLOOKUP($AP145,'3.参照データ'!$B$5:$AI$14,9,FALSE),0)))</f>
        <v/>
      </c>
      <c r="AY145" s="28" t="str">
        <f t="shared" si="101"/>
        <v/>
      </c>
      <c r="AZ145" s="28" t="str">
        <f t="shared" si="102"/>
        <v/>
      </c>
      <c r="BA145" s="28" t="str">
        <f>IF($AP145="","",HLOOKUP($AP145,'3.参照データ'!$B$5:$AI$14,8,FALSE)+1)</f>
        <v/>
      </c>
      <c r="BB145" s="28" t="str">
        <f>IF($AP145="","",HLOOKUP($AP145,'3.参照データ'!$B$5:$AI$14,10,FALSE)+BA145)</f>
        <v/>
      </c>
      <c r="BC145" s="28" t="str">
        <f t="shared" si="103"/>
        <v/>
      </c>
      <c r="BD145" s="28" t="str">
        <f t="shared" si="104"/>
        <v/>
      </c>
      <c r="BE145" s="31" t="str">
        <f>IF($AP145="","",INDEX('2.職務給賃金表'!$B$6:$AI$57,MATCH($BD145,'2.職務給賃金表'!$B$6:$B$57,0),MATCH($BC145,'2.職務給賃金表'!$B$6:$AI$6,0)))</f>
        <v/>
      </c>
      <c r="BF145" s="32" t="str">
        <f t="shared" si="86"/>
        <v/>
      </c>
      <c r="BG145" s="474"/>
      <c r="BH145" s="474"/>
      <c r="BI145" s="474"/>
      <c r="BJ145" s="474"/>
      <c r="BK145" s="474"/>
      <c r="BL145" s="474"/>
      <c r="BM145" s="62" t="str">
        <f t="shared" si="105"/>
        <v/>
      </c>
      <c r="BN145" s="59" t="str">
        <f t="shared" si="87"/>
        <v/>
      </c>
      <c r="BO145" s="273" t="str">
        <f t="shared" si="88"/>
        <v/>
      </c>
    </row>
    <row r="146" spans="1:67" x14ac:dyDescent="0.15">
      <c r="A146" s="65" t="str">
        <f>IF(C146="","",COUNTA($C$10:C146))</f>
        <v/>
      </c>
      <c r="B146" s="470"/>
      <c r="C146" s="470"/>
      <c r="D146" s="471"/>
      <c r="E146" s="471" t="s">
        <v>71</v>
      </c>
      <c r="F146" s="470"/>
      <c r="G146" s="470"/>
      <c r="H146" s="472"/>
      <c r="I146" s="472"/>
      <c r="J146" s="56" t="str">
        <f t="shared" si="106"/>
        <v/>
      </c>
      <c r="K146" s="56" t="str">
        <f t="shared" si="107"/>
        <v/>
      </c>
      <c r="L146" s="56" t="str">
        <f t="shared" si="108"/>
        <v/>
      </c>
      <c r="M146" s="56" t="str">
        <f t="shared" si="109"/>
        <v/>
      </c>
      <c r="N146" s="473"/>
      <c r="O146" s="473"/>
      <c r="P146" s="59" t="str">
        <f t="shared" si="80"/>
        <v/>
      </c>
      <c r="Q146" s="474"/>
      <c r="R146" s="474"/>
      <c r="S146" s="474"/>
      <c r="T146" s="474"/>
      <c r="U146" s="474"/>
      <c r="V146" s="474"/>
      <c r="W146" s="62" t="str">
        <f t="shared" si="81"/>
        <v/>
      </c>
      <c r="X146" s="272" t="str">
        <f t="shared" si="82"/>
        <v/>
      </c>
      <c r="Y146" s="267" t="str">
        <f t="shared" si="89"/>
        <v/>
      </c>
      <c r="Z146" s="117" t="str">
        <f t="shared" si="90"/>
        <v/>
      </c>
      <c r="AA146" s="117" t="str">
        <f t="shared" si="91"/>
        <v/>
      </c>
      <c r="AB146" s="117" t="str">
        <f t="shared" si="92"/>
        <v/>
      </c>
      <c r="AC146" s="121" t="str">
        <f t="shared" si="93"/>
        <v/>
      </c>
      <c r="AD146" s="119" t="str">
        <f t="shared" si="94"/>
        <v/>
      </c>
      <c r="AE146" s="475"/>
      <c r="AF146" s="119" t="str">
        <f t="shared" si="95"/>
        <v/>
      </c>
      <c r="AG146" s="119" t="str">
        <f t="shared" si="96"/>
        <v/>
      </c>
      <c r="AH146" s="119" t="str">
        <f>IF($AC146="","",HLOOKUP($AC146,'3.参照データ'!$B$5:$AI$14,8,FALSE)+1)</f>
        <v/>
      </c>
      <c r="AI146" s="119" t="str">
        <f>IF($AC146="","",HLOOKUP($AC146,'3.参照データ'!$B$5:$AI$14,10,FALSE)+AH146)</f>
        <v/>
      </c>
      <c r="AJ146" s="171" t="str">
        <f>IF($AC146="","",INDEX('2.職務給賃金表'!$B$6:$AI$57,MATCH($AG146,'2.職務給賃金表'!$B$6:$B$57,0),MATCH($AC146,'2.職務給賃金表'!$B$6:$AI$6,0)))</f>
        <v/>
      </c>
      <c r="AK146" s="265" t="str">
        <f t="shared" si="97"/>
        <v/>
      </c>
      <c r="AL146" s="222" t="str">
        <f t="shared" si="98"/>
        <v/>
      </c>
      <c r="AM146" s="28" t="str">
        <f t="shared" si="99"/>
        <v/>
      </c>
      <c r="AN146" s="479"/>
      <c r="AO146" s="479"/>
      <c r="AP146" s="71" t="str">
        <f t="shared" si="83"/>
        <v/>
      </c>
      <c r="AQ146" s="71" t="str">
        <f>IF($AL146="","",IF($AM146=$AP146,"",IF(HLOOKUP($AP146,'3.参照データ'!$B$17:$AI$21,4,FALSE)="",HLOOKUP($AP146,'3.参照データ'!$B$17:$AI$21,5,FALSE),HLOOKUP($AP146,'3.参照データ'!$B$17:$AI$21,4,FALSE))))</f>
        <v/>
      </c>
      <c r="AR146" s="71" t="str">
        <f t="shared" si="100"/>
        <v/>
      </c>
      <c r="AS146" s="30" t="str">
        <f>IF($AP146="","",($AR146-HLOOKUP($AP146,'3.参照データ'!$B$5:$AI$14,6,FALSE)))</f>
        <v/>
      </c>
      <c r="AT146" s="28" t="str">
        <f>IF($AP146="","",IF($AN146="",$AG146,IF(ROUNDUP($AS146/HLOOKUP($AP146,'3.参照データ'!$B$5:$AI$14,7,FALSE),0)&lt;=0,1,ROUNDUP($AS146/HLOOKUP($AP146,'3.参照データ'!$B$5:$AI$14,7,FALSE),0)+1)))</f>
        <v/>
      </c>
      <c r="AU146" s="28" t="str">
        <f t="shared" si="84"/>
        <v/>
      </c>
      <c r="AV146" s="105" t="str">
        <f>IF($AP146="","",($AU146-1)*HLOOKUP($AP146,'3.参照データ'!$B$5:$AI$14,7,FALSE))</f>
        <v/>
      </c>
      <c r="AW146" s="30" t="str">
        <f t="shared" si="85"/>
        <v/>
      </c>
      <c r="AX146" s="28" t="str">
        <f>IF($AP146="","",IF($AW146&lt;=0,0,ROUNDUP($AW146/HLOOKUP($AP146,'3.参照データ'!$B$5:$AI$14,9,FALSE),0)))</f>
        <v/>
      </c>
      <c r="AY146" s="28" t="str">
        <f t="shared" si="101"/>
        <v/>
      </c>
      <c r="AZ146" s="28" t="str">
        <f t="shared" si="102"/>
        <v/>
      </c>
      <c r="BA146" s="28" t="str">
        <f>IF($AP146="","",HLOOKUP($AP146,'3.参照データ'!$B$5:$AI$14,8,FALSE)+1)</f>
        <v/>
      </c>
      <c r="BB146" s="28" t="str">
        <f>IF($AP146="","",HLOOKUP($AP146,'3.参照データ'!$B$5:$AI$14,10,FALSE)+BA146)</f>
        <v/>
      </c>
      <c r="BC146" s="28" t="str">
        <f t="shared" si="103"/>
        <v/>
      </c>
      <c r="BD146" s="28" t="str">
        <f t="shared" si="104"/>
        <v/>
      </c>
      <c r="BE146" s="31" t="str">
        <f>IF($AP146="","",INDEX('2.職務給賃金表'!$B$6:$AI$57,MATCH($BD146,'2.職務給賃金表'!$B$6:$B$57,0),MATCH($BC146,'2.職務給賃金表'!$B$6:$AI$6,0)))</f>
        <v/>
      </c>
      <c r="BF146" s="32" t="str">
        <f t="shared" si="86"/>
        <v/>
      </c>
      <c r="BG146" s="474"/>
      <c r="BH146" s="474"/>
      <c r="BI146" s="474"/>
      <c r="BJ146" s="474"/>
      <c r="BK146" s="474"/>
      <c r="BL146" s="474"/>
      <c r="BM146" s="62" t="str">
        <f t="shared" si="105"/>
        <v/>
      </c>
      <c r="BN146" s="59" t="str">
        <f t="shared" si="87"/>
        <v/>
      </c>
      <c r="BO146" s="273" t="str">
        <f t="shared" si="88"/>
        <v/>
      </c>
    </row>
    <row r="147" spans="1:67" x14ac:dyDescent="0.15">
      <c r="A147" s="65" t="str">
        <f>IF(C147="","",COUNTA($C$10:C147))</f>
        <v/>
      </c>
      <c r="B147" s="470"/>
      <c r="C147" s="470"/>
      <c r="D147" s="471"/>
      <c r="E147" s="471" t="s">
        <v>71</v>
      </c>
      <c r="F147" s="470"/>
      <c r="G147" s="470"/>
      <c r="H147" s="472"/>
      <c r="I147" s="472"/>
      <c r="J147" s="56" t="str">
        <f t="shared" si="106"/>
        <v/>
      </c>
      <c r="K147" s="56" t="str">
        <f t="shared" si="107"/>
        <v/>
      </c>
      <c r="L147" s="56" t="str">
        <f t="shared" si="108"/>
        <v/>
      </c>
      <c r="M147" s="56" t="str">
        <f t="shared" si="109"/>
        <v/>
      </c>
      <c r="N147" s="473"/>
      <c r="O147" s="473"/>
      <c r="P147" s="59" t="str">
        <f t="shared" si="80"/>
        <v/>
      </c>
      <c r="Q147" s="474"/>
      <c r="R147" s="474"/>
      <c r="S147" s="474"/>
      <c r="T147" s="474"/>
      <c r="U147" s="474"/>
      <c r="V147" s="474"/>
      <c r="W147" s="62" t="str">
        <f t="shared" si="81"/>
        <v/>
      </c>
      <c r="X147" s="272" t="str">
        <f t="shared" si="82"/>
        <v/>
      </c>
      <c r="Y147" s="267" t="str">
        <f t="shared" si="89"/>
        <v/>
      </c>
      <c r="Z147" s="117" t="str">
        <f t="shared" si="90"/>
        <v/>
      </c>
      <c r="AA147" s="117" t="str">
        <f t="shared" si="91"/>
        <v/>
      </c>
      <c r="AB147" s="117" t="str">
        <f t="shared" si="92"/>
        <v/>
      </c>
      <c r="AC147" s="121" t="str">
        <f t="shared" si="93"/>
        <v/>
      </c>
      <c r="AD147" s="119" t="str">
        <f t="shared" si="94"/>
        <v/>
      </c>
      <c r="AE147" s="475"/>
      <c r="AF147" s="119" t="str">
        <f t="shared" si="95"/>
        <v/>
      </c>
      <c r="AG147" s="119" t="str">
        <f t="shared" si="96"/>
        <v/>
      </c>
      <c r="AH147" s="119" t="str">
        <f>IF($AC147="","",HLOOKUP($AC147,'3.参照データ'!$B$5:$AI$14,8,FALSE)+1)</f>
        <v/>
      </c>
      <c r="AI147" s="119" t="str">
        <f>IF($AC147="","",HLOOKUP($AC147,'3.参照データ'!$B$5:$AI$14,10,FALSE)+AH147)</f>
        <v/>
      </c>
      <c r="AJ147" s="171" t="str">
        <f>IF($AC147="","",INDEX('2.職務給賃金表'!$B$6:$AI$57,MATCH($AG147,'2.職務給賃金表'!$B$6:$B$57,0),MATCH($AC147,'2.職務給賃金表'!$B$6:$AI$6,0)))</f>
        <v/>
      </c>
      <c r="AK147" s="265" t="str">
        <f t="shared" si="97"/>
        <v/>
      </c>
      <c r="AL147" s="222" t="str">
        <f t="shared" si="98"/>
        <v/>
      </c>
      <c r="AM147" s="28" t="str">
        <f t="shared" si="99"/>
        <v/>
      </c>
      <c r="AN147" s="479"/>
      <c r="AO147" s="479"/>
      <c r="AP147" s="71" t="str">
        <f t="shared" si="83"/>
        <v/>
      </c>
      <c r="AQ147" s="71" t="str">
        <f>IF($AL147="","",IF($AM147=$AP147,"",IF(HLOOKUP($AP147,'3.参照データ'!$B$17:$AI$21,4,FALSE)="",HLOOKUP($AP147,'3.参照データ'!$B$17:$AI$21,5,FALSE),HLOOKUP($AP147,'3.参照データ'!$B$17:$AI$21,4,FALSE))))</f>
        <v/>
      </c>
      <c r="AR147" s="71" t="str">
        <f t="shared" si="100"/>
        <v/>
      </c>
      <c r="AS147" s="30" t="str">
        <f>IF($AP147="","",($AR147-HLOOKUP($AP147,'3.参照データ'!$B$5:$AI$14,6,FALSE)))</f>
        <v/>
      </c>
      <c r="AT147" s="28" t="str">
        <f>IF($AP147="","",IF($AN147="",$AG147,IF(ROUNDUP($AS147/HLOOKUP($AP147,'3.参照データ'!$B$5:$AI$14,7,FALSE),0)&lt;=0,1,ROUNDUP($AS147/HLOOKUP($AP147,'3.参照データ'!$B$5:$AI$14,7,FALSE),0)+1)))</f>
        <v/>
      </c>
      <c r="AU147" s="28" t="str">
        <f t="shared" si="84"/>
        <v/>
      </c>
      <c r="AV147" s="105" t="str">
        <f>IF($AP147="","",($AU147-1)*HLOOKUP($AP147,'3.参照データ'!$B$5:$AI$14,7,FALSE))</f>
        <v/>
      </c>
      <c r="AW147" s="30" t="str">
        <f t="shared" si="85"/>
        <v/>
      </c>
      <c r="AX147" s="28" t="str">
        <f>IF($AP147="","",IF($AW147&lt;=0,0,ROUNDUP($AW147/HLOOKUP($AP147,'3.参照データ'!$B$5:$AI$14,9,FALSE),0)))</f>
        <v/>
      </c>
      <c r="AY147" s="28" t="str">
        <f t="shared" si="101"/>
        <v/>
      </c>
      <c r="AZ147" s="28" t="str">
        <f t="shared" si="102"/>
        <v/>
      </c>
      <c r="BA147" s="28" t="str">
        <f>IF($AP147="","",HLOOKUP($AP147,'3.参照データ'!$B$5:$AI$14,8,FALSE)+1)</f>
        <v/>
      </c>
      <c r="BB147" s="28" t="str">
        <f>IF($AP147="","",HLOOKUP($AP147,'3.参照データ'!$B$5:$AI$14,10,FALSE)+BA147)</f>
        <v/>
      </c>
      <c r="BC147" s="28" t="str">
        <f t="shared" si="103"/>
        <v/>
      </c>
      <c r="BD147" s="28" t="str">
        <f t="shared" si="104"/>
        <v/>
      </c>
      <c r="BE147" s="31" t="str">
        <f>IF($AP147="","",INDEX('2.職務給賃金表'!$B$6:$AI$57,MATCH($BD147,'2.職務給賃金表'!$B$6:$B$57,0),MATCH($BC147,'2.職務給賃金表'!$B$6:$AI$6,0)))</f>
        <v/>
      </c>
      <c r="BF147" s="32" t="str">
        <f t="shared" si="86"/>
        <v/>
      </c>
      <c r="BG147" s="474"/>
      <c r="BH147" s="474"/>
      <c r="BI147" s="474"/>
      <c r="BJ147" s="474"/>
      <c r="BK147" s="474"/>
      <c r="BL147" s="474"/>
      <c r="BM147" s="62" t="str">
        <f t="shared" si="105"/>
        <v/>
      </c>
      <c r="BN147" s="59" t="str">
        <f t="shared" si="87"/>
        <v/>
      </c>
      <c r="BO147" s="273" t="str">
        <f t="shared" si="88"/>
        <v/>
      </c>
    </row>
    <row r="148" spans="1:67" x14ac:dyDescent="0.15">
      <c r="A148" s="65" t="str">
        <f>IF(C148="","",COUNTA($C$10:C148))</f>
        <v/>
      </c>
      <c r="B148" s="470"/>
      <c r="C148" s="470"/>
      <c r="D148" s="471"/>
      <c r="E148" s="471" t="s">
        <v>71</v>
      </c>
      <c r="F148" s="470"/>
      <c r="G148" s="470"/>
      <c r="H148" s="472"/>
      <c r="I148" s="472"/>
      <c r="J148" s="56" t="str">
        <f t="shared" si="106"/>
        <v/>
      </c>
      <c r="K148" s="56" t="str">
        <f t="shared" si="107"/>
        <v/>
      </c>
      <c r="L148" s="56" t="str">
        <f t="shared" si="108"/>
        <v/>
      </c>
      <c r="M148" s="56" t="str">
        <f t="shared" si="109"/>
        <v/>
      </c>
      <c r="N148" s="473"/>
      <c r="O148" s="473"/>
      <c r="P148" s="59" t="str">
        <f t="shared" si="80"/>
        <v/>
      </c>
      <c r="Q148" s="474"/>
      <c r="R148" s="474"/>
      <c r="S148" s="474"/>
      <c r="T148" s="474"/>
      <c r="U148" s="474"/>
      <c r="V148" s="474"/>
      <c r="W148" s="62" t="str">
        <f t="shared" si="81"/>
        <v/>
      </c>
      <c r="X148" s="272" t="str">
        <f t="shared" si="82"/>
        <v/>
      </c>
      <c r="Y148" s="267" t="str">
        <f t="shared" si="89"/>
        <v/>
      </c>
      <c r="Z148" s="117" t="str">
        <f t="shared" si="90"/>
        <v/>
      </c>
      <c r="AA148" s="117" t="str">
        <f t="shared" si="91"/>
        <v/>
      </c>
      <c r="AB148" s="117" t="str">
        <f t="shared" si="92"/>
        <v/>
      </c>
      <c r="AC148" s="121" t="str">
        <f t="shared" si="93"/>
        <v/>
      </c>
      <c r="AD148" s="119" t="str">
        <f t="shared" si="94"/>
        <v/>
      </c>
      <c r="AE148" s="475"/>
      <c r="AF148" s="119" t="str">
        <f t="shared" si="95"/>
        <v/>
      </c>
      <c r="AG148" s="119" t="str">
        <f t="shared" si="96"/>
        <v/>
      </c>
      <c r="AH148" s="119" t="str">
        <f>IF($AC148="","",HLOOKUP($AC148,'3.参照データ'!$B$5:$AI$14,8,FALSE)+1)</f>
        <v/>
      </c>
      <c r="AI148" s="119" t="str">
        <f>IF($AC148="","",HLOOKUP($AC148,'3.参照データ'!$B$5:$AI$14,10,FALSE)+AH148)</f>
        <v/>
      </c>
      <c r="AJ148" s="171" t="str">
        <f>IF($AC148="","",INDEX('2.職務給賃金表'!$B$6:$AI$57,MATCH($AG148,'2.職務給賃金表'!$B$6:$B$57,0),MATCH($AC148,'2.職務給賃金表'!$B$6:$AI$6,0)))</f>
        <v/>
      </c>
      <c r="AK148" s="265" t="str">
        <f t="shared" si="97"/>
        <v/>
      </c>
      <c r="AL148" s="222" t="str">
        <f t="shared" si="98"/>
        <v/>
      </c>
      <c r="AM148" s="28" t="str">
        <f t="shared" si="99"/>
        <v/>
      </c>
      <c r="AN148" s="479"/>
      <c r="AO148" s="479"/>
      <c r="AP148" s="71" t="str">
        <f t="shared" si="83"/>
        <v/>
      </c>
      <c r="AQ148" s="71" t="str">
        <f>IF($AL148="","",IF($AM148=$AP148,"",IF(HLOOKUP($AP148,'3.参照データ'!$B$17:$AI$21,4,FALSE)="",HLOOKUP($AP148,'3.参照データ'!$B$17:$AI$21,5,FALSE),HLOOKUP($AP148,'3.参照データ'!$B$17:$AI$21,4,FALSE))))</f>
        <v/>
      </c>
      <c r="AR148" s="71" t="str">
        <f t="shared" si="100"/>
        <v/>
      </c>
      <c r="AS148" s="30" t="str">
        <f>IF($AP148="","",($AR148-HLOOKUP($AP148,'3.参照データ'!$B$5:$AI$14,6,FALSE)))</f>
        <v/>
      </c>
      <c r="AT148" s="28" t="str">
        <f>IF($AP148="","",IF($AN148="",$AG148,IF(ROUNDUP($AS148/HLOOKUP($AP148,'3.参照データ'!$B$5:$AI$14,7,FALSE),0)&lt;=0,1,ROUNDUP($AS148/HLOOKUP($AP148,'3.参照データ'!$B$5:$AI$14,7,FALSE),0)+1)))</f>
        <v/>
      </c>
      <c r="AU148" s="28" t="str">
        <f t="shared" si="84"/>
        <v/>
      </c>
      <c r="AV148" s="105" t="str">
        <f>IF($AP148="","",($AU148-1)*HLOOKUP($AP148,'3.参照データ'!$B$5:$AI$14,7,FALSE))</f>
        <v/>
      </c>
      <c r="AW148" s="30" t="str">
        <f t="shared" si="85"/>
        <v/>
      </c>
      <c r="AX148" s="28" t="str">
        <f>IF($AP148="","",IF($AW148&lt;=0,0,ROUNDUP($AW148/HLOOKUP($AP148,'3.参照データ'!$B$5:$AI$14,9,FALSE),0)))</f>
        <v/>
      </c>
      <c r="AY148" s="28" t="str">
        <f t="shared" si="101"/>
        <v/>
      </c>
      <c r="AZ148" s="28" t="str">
        <f t="shared" si="102"/>
        <v/>
      </c>
      <c r="BA148" s="28" t="str">
        <f>IF($AP148="","",HLOOKUP($AP148,'3.参照データ'!$B$5:$AI$14,8,FALSE)+1)</f>
        <v/>
      </c>
      <c r="BB148" s="28" t="str">
        <f>IF($AP148="","",HLOOKUP($AP148,'3.参照データ'!$B$5:$AI$14,10,FALSE)+BA148)</f>
        <v/>
      </c>
      <c r="BC148" s="28" t="str">
        <f t="shared" si="103"/>
        <v/>
      </c>
      <c r="BD148" s="28" t="str">
        <f t="shared" si="104"/>
        <v/>
      </c>
      <c r="BE148" s="31" t="str">
        <f>IF($AP148="","",INDEX('2.職務給賃金表'!$B$6:$AI$57,MATCH($BD148,'2.職務給賃金表'!$B$6:$B$57,0),MATCH($BC148,'2.職務給賃金表'!$B$6:$AI$6,0)))</f>
        <v/>
      </c>
      <c r="BF148" s="32" t="str">
        <f t="shared" si="86"/>
        <v/>
      </c>
      <c r="BG148" s="474"/>
      <c r="BH148" s="474"/>
      <c r="BI148" s="474"/>
      <c r="BJ148" s="474"/>
      <c r="BK148" s="474"/>
      <c r="BL148" s="474"/>
      <c r="BM148" s="62" t="str">
        <f t="shared" si="105"/>
        <v/>
      </c>
      <c r="BN148" s="59" t="str">
        <f t="shared" si="87"/>
        <v/>
      </c>
      <c r="BO148" s="273" t="str">
        <f t="shared" si="88"/>
        <v/>
      </c>
    </row>
    <row r="149" spans="1:67" x14ac:dyDescent="0.15">
      <c r="A149" s="65" t="str">
        <f>IF(C149="","",COUNTA($C$10:C149))</f>
        <v/>
      </c>
      <c r="B149" s="470"/>
      <c r="C149" s="470"/>
      <c r="D149" s="471"/>
      <c r="E149" s="471" t="s">
        <v>71</v>
      </c>
      <c r="F149" s="470"/>
      <c r="G149" s="470"/>
      <c r="H149" s="472"/>
      <c r="I149" s="472"/>
      <c r="J149" s="56" t="str">
        <f t="shared" si="106"/>
        <v/>
      </c>
      <c r="K149" s="56" t="str">
        <f t="shared" si="107"/>
        <v/>
      </c>
      <c r="L149" s="56" t="str">
        <f t="shared" si="108"/>
        <v/>
      </c>
      <c r="M149" s="56" t="str">
        <f t="shared" si="109"/>
        <v/>
      </c>
      <c r="N149" s="473"/>
      <c r="O149" s="473"/>
      <c r="P149" s="59" t="str">
        <f t="shared" si="80"/>
        <v/>
      </c>
      <c r="Q149" s="474"/>
      <c r="R149" s="474"/>
      <c r="S149" s="474"/>
      <c r="T149" s="474"/>
      <c r="U149" s="474"/>
      <c r="V149" s="474"/>
      <c r="W149" s="62" t="str">
        <f t="shared" si="81"/>
        <v/>
      </c>
      <c r="X149" s="272" t="str">
        <f t="shared" si="82"/>
        <v/>
      </c>
      <c r="Y149" s="267" t="str">
        <f t="shared" si="89"/>
        <v/>
      </c>
      <c r="Z149" s="117" t="str">
        <f t="shared" si="90"/>
        <v/>
      </c>
      <c r="AA149" s="117" t="str">
        <f t="shared" si="91"/>
        <v/>
      </c>
      <c r="AB149" s="117" t="str">
        <f t="shared" si="92"/>
        <v/>
      </c>
      <c r="AC149" s="121" t="str">
        <f t="shared" si="93"/>
        <v/>
      </c>
      <c r="AD149" s="119" t="str">
        <f t="shared" si="94"/>
        <v/>
      </c>
      <c r="AE149" s="475"/>
      <c r="AF149" s="119" t="str">
        <f t="shared" si="95"/>
        <v/>
      </c>
      <c r="AG149" s="119" t="str">
        <f t="shared" si="96"/>
        <v/>
      </c>
      <c r="AH149" s="119" t="str">
        <f>IF($AC149="","",HLOOKUP($AC149,'3.参照データ'!$B$5:$AI$14,8,FALSE)+1)</f>
        <v/>
      </c>
      <c r="AI149" s="119" t="str">
        <f>IF($AC149="","",HLOOKUP($AC149,'3.参照データ'!$B$5:$AI$14,10,FALSE)+AH149)</f>
        <v/>
      </c>
      <c r="AJ149" s="171" t="str">
        <f>IF($AC149="","",INDEX('2.職務給賃金表'!$B$6:$AI$57,MATCH($AG149,'2.職務給賃金表'!$B$6:$B$57,0),MATCH($AC149,'2.職務給賃金表'!$B$6:$AI$6,0)))</f>
        <v/>
      </c>
      <c r="AK149" s="265" t="str">
        <f t="shared" si="97"/>
        <v/>
      </c>
      <c r="AL149" s="222" t="str">
        <f t="shared" si="98"/>
        <v/>
      </c>
      <c r="AM149" s="28" t="str">
        <f t="shared" si="99"/>
        <v/>
      </c>
      <c r="AN149" s="479"/>
      <c r="AO149" s="479"/>
      <c r="AP149" s="71" t="str">
        <f t="shared" si="83"/>
        <v/>
      </c>
      <c r="AQ149" s="71" t="str">
        <f>IF($AL149="","",IF($AM149=$AP149,"",IF(HLOOKUP($AP149,'3.参照データ'!$B$17:$AI$21,4,FALSE)="",HLOOKUP($AP149,'3.参照データ'!$B$17:$AI$21,5,FALSE),HLOOKUP($AP149,'3.参照データ'!$B$17:$AI$21,4,FALSE))))</f>
        <v/>
      </c>
      <c r="AR149" s="71" t="str">
        <f t="shared" si="100"/>
        <v/>
      </c>
      <c r="AS149" s="30" t="str">
        <f>IF($AP149="","",($AR149-HLOOKUP($AP149,'3.参照データ'!$B$5:$AI$14,6,FALSE)))</f>
        <v/>
      </c>
      <c r="AT149" s="28" t="str">
        <f>IF($AP149="","",IF($AN149="",$AG149,IF(ROUNDUP($AS149/HLOOKUP($AP149,'3.参照データ'!$B$5:$AI$14,7,FALSE),0)&lt;=0,1,ROUNDUP($AS149/HLOOKUP($AP149,'3.参照データ'!$B$5:$AI$14,7,FALSE),0)+1)))</f>
        <v/>
      </c>
      <c r="AU149" s="28" t="str">
        <f t="shared" si="84"/>
        <v/>
      </c>
      <c r="AV149" s="105" t="str">
        <f>IF($AP149="","",($AU149-1)*HLOOKUP($AP149,'3.参照データ'!$B$5:$AI$14,7,FALSE))</f>
        <v/>
      </c>
      <c r="AW149" s="30" t="str">
        <f t="shared" si="85"/>
        <v/>
      </c>
      <c r="AX149" s="28" t="str">
        <f>IF($AP149="","",IF($AW149&lt;=0,0,ROUNDUP($AW149/HLOOKUP($AP149,'3.参照データ'!$B$5:$AI$14,9,FALSE),0)))</f>
        <v/>
      </c>
      <c r="AY149" s="28" t="str">
        <f t="shared" si="101"/>
        <v/>
      </c>
      <c r="AZ149" s="28" t="str">
        <f t="shared" si="102"/>
        <v/>
      </c>
      <c r="BA149" s="28" t="str">
        <f>IF($AP149="","",HLOOKUP($AP149,'3.参照データ'!$B$5:$AI$14,8,FALSE)+1)</f>
        <v/>
      </c>
      <c r="BB149" s="28" t="str">
        <f>IF($AP149="","",HLOOKUP($AP149,'3.参照データ'!$B$5:$AI$14,10,FALSE)+BA149)</f>
        <v/>
      </c>
      <c r="BC149" s="28" t="str">
        <f t="shared" si="103"/>
        <v/>
      </c>
      <c r="BD149" s="28" t="str">
        <f t="shared" si="104"/>
        <v/>
      </c>
      <c r="BE149" s="31" t="str">
        <f>IF($AP149="","",INDEX('2.職務給賃金表'!$B$6:$AI$57,MATCH($BD149,'2.職務給賃金表'!$B$6:$B$57,0),MATCH($BC149,'2.職務給賃金表'!$B$6:$AI$6,0)))</f>
        <v/>
      </c>
      <c r="BF149" s="32" t="str">
        <f t="shared" si="86"/>
        <v/>
      </c>
      <c r="BG149" s="474"/>
      <c r="BH149" s="474"/>
      <c r="BI149" s="474"/>
      <c r="BJ149" s="474"/>
      <c r="BK149" s="474"/>
      <c r="BL149" s="474"/>
      <c r="BM149" s="62" t="str">
        <f t="shared" si="105"/>
        <v/>
      </c>
      <c r="BN149" s="59" t="str">
        <f t="shared" si="87"/>
        <v/>
      </c>
      <c r="BO149" s="273" t="str">
        <f t="shared" si="88"/>
        <v/>
      </c>
    </row>
    <row r="150" spans="1:67" x14ac:dyDescent="0.15">
      <c r="A150" s="65" t="str">
        <f>IF(C150="","",COUNTA($C$10:C150))</f>
        <v/>
      </c>
      <c r="B150" s="470"/>
      <c r="C150" s="470"/>
      <c r="D150" s="471"/>
      <c r="E150" s="471" t="s">
        <v>71</v>
      </c>
      <c r="F150" s="470"/>
      <c r="G150" s="470"/>
      <c r="H150" s="472"/>
      <c r="I150" s="472"/>
      <c r="J150" s="56" t="str">
        <f t="shared" si="106"/>
        <v/>
      </c>
      <c r="K150" s="56" t="str">
        <f t="shared" si="107"/>
        <v/>
      </c>
      <c r="L150" s="56" t="str">
        <f t="shared" si="108"/>
        <v/>
      </c>
      <c r="M150" s="56" t="str">
        <f t="shared" si="109"/>
        <v/>
      </c>
      <c r="N150" s="473"/>
      <c r="O150" s="473"/>
      <c r="P150" s="59" t="str">
        <f t="shared" si="80"/>
        <v/>
      </c>
      <c r="Q150" s="474"/>
      <c r="R150" s="474"/>
      <c r="S150" s="474"/>
      <c r="T150" s="474"/>
      <c r="U150" s="474"/>
      <c r="V150" s="474"/>
      <c r="W150" s="62" t="str">
        <f t="shared" si="81"/>
        <v/>
      </c>
      <c r="X150" s="272" t="str">
        <f t="shared" si="82"/>
        <v/>
      </c>
      <c r="Y150" s="267" t="str">
        <f t="shared" si="89"/>
        <v/>
      </c>
      <c r="Z150" s="117" t="str">
        <f t="shared" si="90"/>
        <v/>
      </c>
      <c r="AA150" s="117" t="str">
        <f t="shared" si="91"/>
        <v/>
      </c>
      <c r="AB150" s="117" t="str">
        <f t="shared" si="92"/>
        <v/>
      </c>
      <c r="AC150" s="121" t="str">
        <f t="shared" si="93"/>
        <v/>
      </c>
      <c r="AD150" s="119" t="str">
        <f t="shared" si="94"/>
        <v/>
      </c>
      <c r="AE150" s="475"/>
      <c r="AF150" s="119" t="str">
        <f t="shared" si="95"/>
        <v/>
      </c>
      <c r="AG150" s="119" t="str">
        <f t="shared" si="96"/>
        <v/>
      </c>
      <c r="AH150" s="119" t="str">
        <f>IF($AC150="","",HLOOKUP($AC150,'3.参照データ'!$B$5:$AI$14,8,FALSE)+1)</f>
        <v/>
      </c>
      <c r="AI150" s="119" t="str">
        <f>IF($AC150="","",HLOOKUP($AC150,'3.参照データ'!$B$5:$AI$14,10,FALSE)+AH150)</f>
        <v/>
      </c>
      <c r="AJ150" s="171" t="str">
        <f>IF($AC150="","",INDEX('2.職務給賃金表'!$B$6:$AI$57,MATCH($AG150,'2.職務給賃金表'!$B$6:$B$57,0),MATCH($AC150,'2.職務給賃金表'!$B$6:$AI$6,0)))</f>
        <v/>
      </c>
      <c r="AK150" s="265" t="str">
        <f t="shared" si="97"/>
        <v/>
      </c>
      <c r="AL150" s="222" t="str">
        <f t="shared" si="98"/>
        <v/>
      </c>
      <c r="AM150" s="28" t="str">
        <f t="shared" si="99"/>
        <v/>
      </c>
      <c r="AN150" s="479"/>
      <c r="AO150" s="479"/>
      <c r="AP150" s="71" t="str">
        <f t="shared" si="83"/>
        <v/>
      </c>
      <c r="AQ150" s="71" t="str">
        <f>IF($AL150="","",IF($AM150=$AP150,"",IF(HLOOKUP($AP150,'3.参照データ'!$B$17:$AI$21,4,FALSE)="",HLOOKUP($AP150,'3.参照データ'!$B$17:$AI$21,5,FALSE),HLOOKUP($AP150,'3.参照データ'!$B$17:$AI$21,4,FALSE))))</f>
        <v/>
      </c>
      <c r="AR150" s="71" t="str">
        <f t="shared" si="100"/>
        <v/>
      </c>
      <c r="AS150" s="30" t="str">
        <f>IF($AP150="","",($AR150-HLOOKUP($AP150,'3.参照データ'!$B$5:$AI$14,6,FALSE)))</f>
        <v/>
      </c>
      <c r="AT150" s="28" t="str">
        <f>IF($AP150="","",IF($AN150="",$AG150,IF(ROUNDUP($AS150/HLOOKUP($AP150,'3.参照データ'!$B$5:$AI$14,7,FALSE),0)&lt;=0,1,ROUNDUP($AS150/HLOOKUP($AP150,'3.参照データ'!$B$5:$AI$14,7,FALSE),0)+1)))</f>
        <v/>
      </c>
      <c r="AU150" s="28" t="str">
        <f t="shared" si="84"/>
        <v/>
      </c>
      <c r="AV150" s="105" t="str">
        <f>IF($AP150="","",($AU150-1)*HLOOKUP($AP150,'3.参照データ'!$B$5:$AI$14,7,FALSE))</f>
        <v/>
      </c>
      <c r="AW150" s="30" t="str">
        <f t="shared" si="85"/>
        <v/>
      </c>
      <c r="AX150" s="28" t="str">
        <f>IF($AP150="","",IF($AW150&lt;=0,0,ROUNDUP($AW150/HLOOKUP($AP150,'3.参照データ'!$B$5:$AI$14,9,FALSE),0)))</f>
        <v/>
      </c>
      <c r="AY150" s="28" t="str">
        <f t="shared" si="101"/>
        <v/>
      </c>
      <c r="AZ150" s="28" t="str">
        <f t="shared" si="102"/>
        <v/>
      </c>
      <c r="BA150" s="28" t="str">
        <f>IF($AP150="","",HLOOKUP($AP150,'3.参照データ'!$B$5:$AI$14,8,FALSE)+1)</f>
        <v/>
      </c>
      <c r="BB150" s="28" t="str">
        <f>IF($AP150="","",HLOOKUP($AP150,'3.参照データ'!$B$5:$AI$14,10,FALSE)+BA150)</f>
        <v/>
      </c>
      <c r="BC150" s="28" t="str">
        <f t="shared" si="103"/>
        <v/>
      </c>
      <c r="BD150" s="28" t="str">
        <f t="shared" si="104"/>
        <v/>
      </c>
      <c r="BE150" s="31" t="str">
        <f>IF($AP150="","",INDEX('2.職務給賃金表'!$B$6:$AI$57,MATCH($BD150,'2.職務給賃金表'!$B$6:$B$57,0),MATCH($BC150,'2.職務給賃金表'!$B$6:$AI$6,0)))</f>
        <v/>
      </c>
      <c r="BF150" s="32" t="str">
        <f t="shared" si="86"/>
        <v/>
      </c>
      <c r="BG150" s="474"/>
      <c r="BH150" s="474"/>
      <c r="BI150" s="474"/>
      <c r="BJ150" s="474"/>
      <c r="BK150" s="474"/>
      <c r="BL150" s="474"/>
      <c r="BM150" s="62" t="str">
        <f t="shared" si="105"/>
        <v/>
      </c>
      <c r="BN150" s="59" t="str">
        <f t="shared" si="87"/>
        <v/>
      </c>
      <c r="BO150" s="273" t="str">
        <f t="shared" si="88"/>
        <v/>
      </c>
    </row>
    <row r="151" spans="1:67" x14ac:dyDescent="0.15">
      <c r="A151" s="65" t="str">
        <f>IF(C151="","",COUNTA($C$10:C151))</f>
        <v/>
      </c>
      <c r="B151" s="470"/>
      <c r="C151" s="470"/>
      <c r="D151" s="471"/>
      <c r="E151" s="471" t="s">
        <v>71</v>
      </c>
      <c r="F151" s="470"/>
      <c r="G151" s="470"/>
      <c r="H151" s="472"/>
      <c r="I151" s="472"/>
      <c r="J151" s="56" t="str">
        <f t="shared" si="106"/>
        <v/>
      </c>
      <c r="K151" s="56" t="str">
        <f t="shared" si="107"/>
        <v/>
      </c>
      <c r="L151" s="56" t="str">
        <f t="shared" si="108"/>
        <v/>
      </c>
      <c r="M151" s="56" t="str">
        <f t="shared" si="109"/>
        <v/>
      </c>
      <c r="N151" s="473"/>
      <c r="O151" s="473"/>
      <c r="P151" s="59" t="str">
        <f t="shared" si="80"/>
        <v/>
      </c>
      <c r="Q151" s="474"/>
      <c r="R151" s="474"/>
      <c r="S151" s="474"/>
      <c r="T151" s="474"/>
      <c r="U151" s="474"/>
      <c r="V151" s="474"/>
      <c r="W151" s="62" t="str">
        <f t="shared" si="81"/>
        <v/>
      </c>
      <c r="X151" s="272" t="str">
        <f t="shared" si="82"/>
        <v/>
      </c>
      <c r="Y151" s="267" t="str">
        <f t="shared" si="89"/>
        <v/>
      </c>
      <c r="Z151" s="117" t="str">
        <f t="shared" si="90"/>
        <v/>
      </c>
      <c r="AA151" s="117" t="str">
        <f t="shared" si="91"/>
        <v/>
      </c>
      <c r="AB151" s="117" t="str">
        <f t="shared" si="92"/>
        <v/>
      </c>
      <c r="AC151" s="121" t="str">
        <f t="shared" si="93"/>
        <v/>
      </c>
      <c r="AD151" s="119" t="str">
        <f t="shared" si="94"/>
        <v/>
      </c>
      <c r="AE151" s="475"/>
      <c r="AF151" s="119" t="str">
        <f t="shared" si="95"/>
        <v/>
      </c>
      <c r="AG151" s="119" t="str">
        <f t="shared" si="96"/>
        <v/>
      </c>
      <c r="AH151" s="119" t="str">
        <f>IF($AC151="","",HLOOKUP($AC151,'3.参照データ'!$B$5:$AI$14,8,FALSE)+1)</f>
        <v/>
      </c>
      <c r="AI151" s="119" t="str">
        <f>IF($AC151="","",HLOOKUP($AC151,'3.参照データ'!$B$5:$AI$14,10,FALSE)+AH151)</f>
        <v/>
      </c>
      <c r="AJ151" s="171" t="str">
        <f>IF($AC151="","",INDEX('2.職務給賃金表'!$B$6:$AI$57,MATCH($AG151,'2.職務給賃金表'!$B$6:$B$57,0),MATCH($AC151,'2.職務給賃金表'!$B$6:$AI$6,0)))</f>
        <v/>
      </c>
      <c r="AK151" s="265" t="str">
        <f t="shared" si="97"/>
        <v/>
      </c>
      <c r="AL151" s="222" t="str">
        <f t="shared" si="98"/>
        <v/>
      </c>
      <c r="AM151" s="28" t="str">
        <f t="shared" si="99"/>
        <v/>
      </c>
      <c r="AN151" s="479"/>
      <c r="AO151" s="479"/>
      <c r="AP151" s="71" t="str">
        <f t="shared" si="83"/>
        <v/>
      </c>
      <c r="AQ151" s="71" t="str">
        <f>IF($AL151="","",IF($AM151=$AP151,"",IF(HLOOKUP($AP151,'3.参照データ'!$B$17:$AI$21,4,FALSE)="",HLOOKUP($AP151,'3.参照データ'!$B$17:$AI$21,5,FALSE),HLOOKUP($AP151,'3.参照データ'!$B$17:$AI$21,4,FALSE))))</f>
        <v/>
      </c>
      <c r="AR151" s="71" t="str">
        <f t="shared" si="100"/>
        <v/>
      </c>
      <c r="AS151" s="30" t="str">
        <f>IF($AP151="","",($AR151-HLOOKUP($AP151,'3.参照データ'!$B$5:$AI$14,6,FALSE)))</f>
        <v/>
      </c>
      <c r="AT151" s="28" t="str">
        <f>IF($AP151="","",IF($AN151="",$AG151,IF(ROUNDUP($AS151/HLOOKUP($AP151,'3.参照データ'!$B$5:$AI$14,7,FALSE),0)&lt;=0,1,ROUNDUP($AS151/HLOOKUP($AP151,'3.参照データ'!$B$5:$AI$14,7,FALSE),0)+1)))</f>
        <v/>
      </c>
      <c r="AU151" s="28" t="str">
        <f t="shared" si="84"/>
        <v/>
      </c>
      <c r="AV151" s="105" t="str">
        <f>IF($AP151="","",($AU151-1)*HLOOKUP($AP151,'3.参照データ'!$B$5:$AI$14,7,FALSE))</f>
        <v/>
      </c>
      <c r="AW151" s="30" t="str">
        <f t="shared" si="85"/>
        <v/>
      </c>
      <c r="AX151" s="28" t="str">
        <f>IF($AP151="","",IF($AW151&lt;=0,0,ROUNDUP($AW151/HLOOKUP($AP151,'3.参照データ'!$B$5:$AI$14,9,FALSE),0)))</f>
        <v/>
      </c>
      <c r="AY151" s="28" t="str">
        <f t="shared" si="101"/>
        <v/>
      </c>
      <c r="AZ151" s="28" t="str">
        <f t="shared" si="102"/>
        <v/>
      </c>
      <c r="BA151" s="28" t="str">
        <f>IF($AP151="","",HLOOKUP($AP151,'3.参照データ'!$B$5:$AI$14,8,FALSE)+1)</f>
        <v/>
      </c>
      <c r="BB151" s="28" t="str">
        <f>IF($AP151="","",HLOOKUP($AP151,'3.参照データ'!$B$5:$AI$14,10,FALSE)+BA151)</f>
        <v/>
      </c>
      <c r="BC151" s="28" t="str">
        <f t="shared" si="103"/>
        <v/>
      </c>
      <c r="BD151" s="28" t="str">
        <f t="shared" si="104"/>
        <v/>
      </c>
      <c r="BE151" s="31" t="str">
        <f>IF($AP151="","",INDEX('2.職務給賃金表'!$B$6:$AI$57,MATCH($BD151,'2.職務給賃金表'!$B$6:$B$57,0),MATCH($BC151,'2.職務給賃金表'!$B$6:$AI$6,0)))</f>
        <v/>
      </c>
      <c r="BF151" s="32" t="str">
        <f t="shared" si="86"/>
        <v/>
      </c>
      <c r="BG151" s="474"/>
      <c r="BH151" s="474"/>
      <c r="BI151" s="474"/>
      <c r="BJ151" s="474"/>
      <c r="BK151" s="474"/>
      <c r="BL151" s="474"/>
      <c r="BM151" s="62" t="str">
        <f t="shared" si="105"/>
        <v/>
      </c>
      <c r="BN151" s="59" t="str">
        <f t="shared" si="87"/>
        <v/>
      </c>
      <c r="BO151" s="273" t="str">
        <f t="shared" si="88"/>
        <v/>
      </c>
    </row>
    <row r="152" spans="1:67" x14ac:dyDescent="0.15">
      <c r="A152" s="65" t="str">
        <f>IF(C152="","",COUNTA($C$10:C152))</f>
        <v/>
      </c>
      <c r="B152" s="470"/>
      <c r="C152" s="470"/>
      <c r="D152" s="480"/>
      <c r="E152" s="480" t="s">
        <v>71</v>
      </c>
      <c r="F152" s="470"/>
      <c r="G152" s="480"/>
      <c r="H152" s="472"/>
      <c r="I152" s="472"/>
      <c r="J152" s="56" t="str">
        <f t="shared" si="106"/>
        <v/>
      </c>
      <c r="K152" s="56" t="str">
        <f t="shared" si="107"/>
        <v/>
      </c>
      <c r="L152" s="56" t="str">
        <f t="shared" si="108"/>
        <v/>
      </c>
      <c r="M152" s="56" t="str">
        <f t="shared" si="109"/>
        <v/>
      </c>
      <c r="N152" s="473"/>
      <c r="O152" s="473"/>
      <c r="P152" s="59" t="str">
        <f t="shared" si="80"/>
        <v/>
      </c>
      <c r="Q152" s="474"/>
      <c r="R152" s="474"/>
      <c r="S152" s="474"/>
      <c r="T152" s="474"/>
      <c r="U152" s="474"/>
      <c r="V152" s="474"/>
      <c r="W152" s="62" t="str">
        <f t="shared" si="81"/>
        <v/>
      </c>
      <c r="X152" s="273" t="str">
        <f t="shared" si="82"/>
        <v/>
      </c>
      <c r="Y152" s="267" t="str">
        <f t="shared" si="89"/>
        <v/>
      </c>
      <c r="Z152" s="117" t="str">
        <f t="shared" si="90"/>
        <v/>
      </c>
      <c r="AA152" s="117" t="str">
        <f t="shared" si="91"/>
        <v/>
      </c>
      <c r="AB152" s="117" t="str">
        <f t="shared" si="92"/>
        <v/>
      </c>
      <c r="AC152" s="123" t="str">
        <f t="shared" si="93"/>
        <v/>
      </c>
      <c r="AD152" s="119" t="str">
        <f t="shared" si="94"/>
        <v/>
      </c>
      <c r="AE152" s="475"/>
      <c r="AF152" s="119" t="str">
        <f t="shared" si="95"/>
        <v/>
      </c>
      <c r="AG152" s="119" t="str">
        <f t="shared" si="96"/>
        <v/>
      </c>
      <c r="AH152" s="119" t="str">
        <f>IF($AC152="","",HLOOKUP($AC152,'3.参照データ'!$B$5:$AI$14,8,FALSE)+1)</f>
        <v/>
      </c>
      <c r="AI152" s="119" t="str">
        <f>IF($AC152="","",HLOOKUP($AC152,'3.参照データ'!$B$5:$AI$14,10,FALSE)+AH152)</f>
        <v/>
      </c>
      <c r="AJ152" s="171" t="str">
        <f>IF($AC152="","",INDEX('2.職務給賃金表'!$B$6:$AI$57,MATCH($AG152,'2.職務給賃金表'!$B$6:$B$57,0),MATCH($AC152,'2.職務給賃金表'!$B$6:$AI$6,0)))</f>
        <v/>
      </c>
      <c r="AK152" s="265" t="str">
        <f t="shared" si="97"/>
        <v/>
      </c>
      <c r="AL152" s="222" t="str">
        <f t="shared" si="98"/>
        <v/>
      </c>
      <c r="AM152" s="28" t="str">
        <f t="shared" si="99"/>
        <v/>
      </c>
      <c r="AN152" s="479"/>
      <c r="AO152" s="479"/>
      <c r="AP152" s="71" t="str">
        <f t="shared" si="83"/>
        <v/>
      </c>
      <c r="AQ152" s="71" t="str">
        <f>IF($AL152="","",IF($AM152=$AP152,"",IF(HLOOKUP($AP152,'3.参照データ'!$B$17:$AI$21,4,FALSE)="",HLOOKUP($AP152,'3.参照データ'!$B$17:$AI$21,5,FALSE),HLOOKUP($AP152,'3.参照データ'!$B$17:$AI$21,4,FALSE))))</f>
        <v/>
      </c>
      <c r="AR152" s="71" t="str">
        <f t="shared" si="100"/>
        <v/>
      </c>
      <c r="AS152" s="30" t="str">
        <f>IF($AP152="","",($AR152-HLOOKUP($AP152,'3.参照データ'!$B$5:$AI$14,6,FALSE)))</f>
        <v/>
      </c>
      <c r="AT152" s="28" t="str">
        <f>IF($AP152="","",IF($AN152="",$AG152,IF(ROUNDUP($AS152/HLOOKUP($AP152,'3.参照データ'!$B$5:$AI$14,7,FALSE),0)&lt;=0,1,ROUNDUP($AS152/HLOOKUP($AP152,'3.参照データ'!$B$5:$AI$14,7,FALSE),0)+1)))</f>
        <v/>
      </c>
      <c r="AU152" s="28" t="str">
        <f t="shared" si="84"/>
        <v/>
      </c>
      <c r="AV152" s="105" t="str">
        <f>IF($AP152="","",($AU152-1)*HLOOKUP($AP152,'3.参照データ'!$B$5:$AI$14,7,FALSE))</f>
        <v/>
      </c>
      <c r="AW152" s="30" t="str">
        <f t="shared" si="85"/>
        <v/>
      </c>
      <c r="AX152" s="28" t="str">
        <f>IF($AP152="","",IF($AW152&lt;=0,0,ROUNDUP($AW152/HLOOKUP($AP152,'3.参照データ'!$B$5:$AI$14,9,FALSE),0)))</f>
        <v/>
      </c>
      <c r="AY152" s="28" t="str">
        <f t="shared" si="101"/>
        <v/>
      </c>
      <c r="AZ152" s="28" t="str">
        <f t="shared" si="102"/>
        <v/>
      </c>
      <c r="BA152" s="28" t="str">
        <f>IF($AP152="","",HLOOKUP($AP152,'3.参照データ'!$B$5:$AI$14,8,FALSE)+1)</f>
        <v/>
      </c>
      <c r="BB152" s="28" t="str">
        <f>IF($AP152="","",HLOOKUP($AP152,'3.参照データ'!$B$5:$AI$14,10,FALSE)+BA152)</f>
        <v/>
      </c>
      <c r="BC152" s="28" t="str">
        <f t="shared" si="103"/>
        <v/>
      </c>
      <c r="BD152" s="28" t="str">
        <f t="shared" si="104"/>
        <v/>
      </c>
      <c r="BE152" s="31" t="str">
        <f>IF($AP152="","",INDEX('2.職務給賃金表'!$B$6:$AI$57,MATCH($BD152,'2.職務給賃金表'!$B$6:$B$57,0),MATCH($BC152,'2.職務給賃金表'!$B$6:$AI$6,0)))</f>
        <v/>
      </c>
      <c r="BF152" s="32" t="str">
        <f t="shared" si="86"/>
        <v/>
      </c>
      <c r="BG152" s="474"/>
      <c r="BH152" s="474"/>
      <c r="BI152" s="474"/>
      <c r="BJ152" s="474"/>
      <c r="BK152" s="474"/>
      <c r="BL152" s="474"/>
      <c r="BM152" s="62" t="str">
        <f t="shared" si="105"/>
        <v/>
      </c>
      <c r="BN152" s="59" t="str">
        <f t="shared" si="87"/>
        <v/>
      </c>
      <c r="BO152" s="273" t="str">
        <f t="shared" si="88"/>
        <v/>
      </c>
    </row>
    <row r="153" spans="1:67" x14ac:dyDescent="0.15">
      <c r="A153" s="65" t="str">
        <f>IF(C153="","",COUNTA($C$10:C153))</f>
        <v/>
      </c>
      <c r="B153" s="470"/>
      <c r="C153" s="470"/>
      <c r="D153" s="480"/>
      <c r="E153" s="480" t="s">
        <v>71</v>
      </c>
      <c r="F153" s="470"/>
      <c r="G153" s="480"/>
      <c r="H153" s="472"/>
      <c r="I153" s="472"/>
      <c r="J153" s="56" t="str">
        <f t="shared" si="106"/>
        <v/>
      </c>
      <c r="K153" s="56" t="str">
        <f t="shared" si="107"/>
        <v/>
      </c>
      <c r="L153" s="56" t="str">
        <f t="shared" si="108"/>
        <v/>
      </c>
      <c r="M153" s="56" t="str">
        <f t="shared" si="109"/>
        <v/>
      </c>
      <c r="N153" s="473"/>
      <c r="O153" s="473"/>
      <c r="P153" s="59" t="str">
        <f t="shared" si="80"/>
        <v/>
      </c>
      <c r="Q153" s="474"/>
      <c r="R153" s="474"/>
      <c r="S153" s="474"/>
      <c r="T153" s="474"/>
      <c r="U153" s="474"/>
      <c r="V153" s="474"/>
      <c r="W153" s="62" t="str">
        <f t="shared" si="81"/>
        <v/>
      </c>
      <c r="X153" s="273" t="str">
        <f t="shared" si="82"/>
        <v/>
      </c>
      <c r="Y153" s="267" t="str">
        <f t="shared" si="89"/>
        <v/>
      </c>
      <c r="Z153" s="117" t="str">
        <f t="shared" si="90"/>
        <v/>
      </c>
      <c r="AA153" s="117" t="str">
        <f t="shared" si="91"/>
        <v/>
      </c>
      <c r="AB153" s="117" t="str">
        <f t="shared" si="92"/>
        <v/>
      </c>
      <c r="AC153" s="123" t="str">
        <f t="shared" si="93"/>
        <v/>
      </c>
      <c r="AD153" s="119" t="str">
        <f t="shared" si="94"/>
        <v/>
      </c>
      <c r="AE153" s="475"/>
      <c r="AF153" s="119" t="str">
        <f t="shared" si="95"/>
        <v/>
      </c>
      <c r="AG153" s="119" t="str">
        <f t="shared" si="96"/>
        <v/>
      </c>
      <c r="AH153" s="119" t="str">
        <f>IF($AC153="","",HLOOKUP($AC153,'3.参照データ'!$B$5:$AI$14,8,FALSE)+1)</f>
        <v/>
      </c>
      <c r="AI153" s="119" t="str">
        <f>IF($AC153="","",HLOOKUP($AC153,'3.参照データ'!$B$5:$AI$14,10,FALSE)+AH153)</f>
        <v/>
      </c>
      <c r="AJ153" s="171" t="str">
        <f>IF($AC153="","",INDEX('2.職務給賃金表'!$B$6:$AI$57,MATCH($AG153,'2.職務給賃金表'!$B$6:$B$57,0),MATCH($AC153,'2.職務給賃金表'!$B$6:$AI$6,0)))</f>
        <v/>
      </c>
      <c r="AK153" s="265" t="str">
        <f t="shared" si="97"/>
        <v/>
      </c>
      <c r="AL153" s="222" t="str">
        <f t="shared" si="98"/>
        <v/>
      </c>
      <c r="AM153" s="28" t="str">
        <f t="shared" si="99"/>
        <v/>
      </c>
      <c r="AN153" s="479"/>
      <c r="AO153" s="479"/>
      <c r="AP153" s="71" t="str">
        <f t="shared" si="83"/>
        <v/>
      </c>
      <c r="AQ153" s="71" t="str">
        <f>IF($AL153="","",IF($AM153=$AP153,"",IF(HLOOKUP($AP153,'3.参照データ'!$B$17:$AI$21,4,FALSE)="",HLOOKUP($AP153,'3.参照データ'!$B$17:$AI$21,5,FALSE),HLOOKUP($AP153,'3.参照データ'!$B$17:$AI$21,4,FALSE))))</f>
        <v/>
      </c>
      <c r="AR153" s="71" t="str">
        <f t="shared" si="100"/>
        <v/>
      </c>
      <c r="AS153" s="30" t="str">
        <f>IF($AP153="","",($AR153-HLOOKUP($AP153,'3.参照データ'!$B$5:$AI$14,6,FALSE)))</f>
        <v/>
      </c>
      <c r="AT153" s="28" t="str">
        <f>IF($AP153="","",IF($AN153="",$AG153,IF(ROUNDUP($AS153/HLOOKUP($AP153,'3.参照データ'!$B$5:$AI$14,7,FALSE),0)&lt;=0,1,ROUNDUP($AS153/HLOOKUP($AP153,'3.参照データ'!$B$5:$AI$14,7,FALSE),0)+1)))</f>
        <v/>
      </c>
      <c r="AU153" s="28" t="str">
        <f t="shared" si="84"/>
        <v/>
      </c>
      <c r="AV153" s="105" t="str">
        <f>IF($AP153="","",($AU153-1)*HLOOKUP($AP153,'3.参照データ'!$B$5:$AI$14,7,FALSE))</f>
        <v/>
      </c>
      <c r="AW153" s="30" t="str">
        <f t="shared" si="85"/>
        <v/>
      </c>
      <c r="AX153" s="28" t="str">
        <f>IF($AP153="","",IF($AW153&lt;=0,0,ROUNDUP($AW153/HLOOKUP($AP153,'3.参照データ'!$B$5:$AI$14,9,FALSE),0)))</f>
        <v/>
      </c>
      <c r="AY153" s="28" t="str">
        <f t="shared" si="101"/>
        <v/>
      </c>
      <c r="AZ153" s="28" t="str">
        <f t="shared" si="102"/>
        <v/>
      </c>
      <c r="BA153" s="28" t="str">
        <f>IF($AP153="","",HLOOKUP($AP153,'3.参照データ'!$B$5:$AI$14,8,FALSE)+1)</f>
        <v/>
      </c>
      <c r="BB153" s="28" t="str">
        <f>IF($AP153="","",HLOOKUP($AP153,'3.参照データ'!$B$5:$AI$14,10,FALSE)+BA153)</f>
        <v/>
      </c>
      <c r="BC153" s="28" t="str">
        <f t="shared" si="103"/>
        <v/>
      </c>
      <c r="BD153" s="28" t="str">
        <f t="shared" si="104"/>
        <v/>
      </c>
      <c r="BE153" s="31" t="str">
        <f>IF($AP153="","",INDEX('2.職務給賃金表'!$B$6:$AI$57,MATCH($BD153,'2.職務給賃金表'!$B$6:$B$57,0),MATCH($BC153,'2.職務給賃金表'!$B$6:$AI$6,0)))</f>
        <v/>
      </c>
      <c r="BF153" s="32" t="str">
        <f t="shared" si="86"/>
        <v/>
      </c>
      <c r="BG153" s="474"/>
      <c r="BH153" s="474"/>
      <c r="BI153" s="474"/>
      <c r="BJ153" s="474"/>
      <c r="BK153" s="474"/>
      <c r="BL153" s="474"/>
      <c r="BM153" s="62" t="str">
        <f t="shared" si="105"/>
        <v/>
      </c>
      <c r="BN153" s="59" t="str">
        <f t="shared" si="87"/>
        <v/>
      </c>
      <c r="BO153" s="273" t="str">
        <f t="shared" si="88"/>
        <v/>
      </c>
    </row>
    <row r="154" spans="1:67" x14ac:dyDescent="0.15">
      <c r="A154" s="65" t="str">
        <f>IF(C154="","",COUNTA($C$10:C154))</f>
        <v/>
      </c>
      <c r="B154" s="470"/>
      <c r="C154" s="470"/>
      <c r="D154" s="480"/>
      <c r="E154" s="480" t="s">
        <v>71</v>
      </c>
      <c r="F154" s="470"/>
      <c r="G154" s="480"/>
      <c r="H154" s="472"/>
      <c r="I154" s="472"/>
      <c r="J154" s="56" t="str">
        <f t="shared" si="106"/>
        <v/>
      </c>
      <c r="K154" s="56" t="str">
        <f t="shared" si="107"/>
        <v/>
      </c>
      <c r="L154" s="56" t="str">
        <f t="shared" si="108"/>
        <v/>
      </c>
      <c r="M154" s="56" t="str">
        <f t="shared" si="109"/>
        <v/>
      </c>
      <c r="N154" s="473"/>
      <c r="O154" s="473"/>
      <c r="P154" s="59" t="str">
        <f t="shared" si="80"/>
        <v/>
      </c>
      <c r="Q154" s="474"/>
      <c r="R154" s="474"/>
      <c r="S154" s="474"/>
      <c r="T154" s="474"/>
      <c r="U154" s="474"/>
      <c r="V154" s="474"/>
      <c r="W154" s="62" t="str">
        <f t="shared" si="81"/>
        <v/>
      </c>
      <c r="X154" s="273" t="str">
        <f t="shared" si="82"/>
        <v/>
      </c>
      <c r="Y154" s="267" t="str">
        <f t="shared" si="89"/>
        <v/>
      </c>
      <c r="Z154" s="117" t="str">
        <f t="shared" si="90"/>
        <v/>
      </c>
      <c r="AA154" s="117" t="str">
        <f t="shared" si="91"/>
        <v/>
      </c>
      <c r="AB154" s="117" t="str">
        <f t="shared" si="92"/>
        <v/>
      </c>
      <c r="AC154" s="123" t="str">
        <f t="shared" si="93"/>
        <v/>
      </c>
      <c r="AD154" s="119" t="str">
        <f t="shared" si="94"/>
        <v/>
      </c>
      <c r="AE154" s="475"/>
      <c r="AF154" s="119" t="str">
        <f t="shared" si="95"/>
        <v/>
      </c>
      <c r="AG154" s="119" t="str">
        <f t="shared" si="96"/>
        <v/>
      </c>
      <c r="AH154" s="119" t="str">
        <f>IF($AC154="","",HLOOKUP($AC154,'3.参照データ'!$B$5:$AI$14,8,FALSE)+1)</f>
        <v/>
      </c>
      <c r="AI154" s="119" t="str">
        <f>IF($AC154="","",HLOOKUP($AC154,'3.参照データ'!$B$5:$AI$14,10,FALSE)+AH154)</f>
        <v/>
      </c>
      <c r="AJ154" s="171" t="str">
        <f>IF($AC154="","",INDEX('2.職務給賃金表'!$B$6:$AI$57,MATCH($AG154,'2.職務給賃金表'!$B$6:$B$57,0),MATCH($AC154,'2.職務給賃金表'!$B$6:$AI$6,0)))</f>
        <v/>
      </c>
      <c r="AK154" s="265" t="str">
        <f t="shared" si="97"/>
        <v/>
      </c>
      <c r="AL154" s="222" t="str">
        <f t="shared" si="98"/>
        <v/>
      </c>
      <c r="AM154" s="28" t="str">
        <f t="shared" si="99"/>
        <v/>
      </c>
      <c r="AN154" s="479"/>
      <c r="AO154" s="479"/>
      <c r="AP154" s="71" t="str">
        <f t="shared" si="83"/>
        <v/>
      </c>
      <c r="AQ154" s="71" t="str">
        <f>IF($AL154="","",IF($AM154=$AP154,"",IF(HLOOKUP($AP154,'3.参照データ'!$B$17:$AI$21,4,FALSE)="",HLOOKUP($AP154,'3.参照データ'!$B$17:$AI$21,5,FALSE),HLOOKUP($AP154,'3.参照データ'!$B$17:$AI$21,4,FALSE))))</f>
        <v/>
      </c>
      <c r="AR154" s="71" t="str">
        <f t="shared" si="100"/>
        <v/>
      </c>
      <c r="AS154" s="30" t="str">
        <f>IF($AP154="","",($AR154-HLOOKUP($AP154,'3.参照データ'!$B$5:$AI$14,6,FALSE)))</f>
        <v/>
      </c>
      <c r="AT154" s="28" t="str">
        <f>IF($AP154="","",IF($AN154="",$AG154,IF(ROUNDUP($AS154/HLOOKUP($AP154,'3.参照データ'!$B$5:$AI$14,7,FALSE),0)&lt;=0,1,ROUNDUP($AS154/HLOOKUP($AP154,'3.参照データ'!$B$5:$AI$14,7,FALSE),0)+1)))</f>
        <v/>
      </c>
      <c r="AU154" s="28" t="str">
        <f t="shared" si="84"/>
        <v/>
      </c>
      <c r="AV154" s="105" t="str">
        <f>IF($AP154="","",($AU154-1)*HLOOKUP($AP154,'3.参照データ'!$B$5:$AI$14,7,FALSE))</f>
        <v/>
      </c>
      <c r="AW154" s="30" t="str">
        <f t="shared" si="85"/>
        <v/>
      </c>
      <c r="AX154" s="28" t="str">
        <f>IF($AP154="","",IF($AW154&lt;=0,0,ROUNDUP($AW154/HLOOKUP($AP154,'3.参照データ'!$B$5:$AI$14,9,FALSE),0)))</f>
        <v/>
      </c>
      <c r="AY154" s="28" t="str">
        <f t="shared" si="101"/>
        <v/>
      </c>
      <c r="AZ154" s="28" t="str">
        <f t="shared" si="102"/>
        <v/>
      </c>
      <c r="BA154" s="28" t="str">
        <f>IF($AP154="","",HLOOKUP($AP154,'3.参照データ'!$B$5:$AI$14,8,FALSE)+1)</f>
        <v/>
      </c>
      <c r="BB154" s="28" t="str">
        <f>IF($AP154="","",HLOOKUP($AP154,'3.参照データ'!$B$5:$AI$14,10,FALSE)+BA154)</f>
        <v/>
      </c>
      <c r="BC154" s="28" t="str">
        <f t="shared" si="103"/>
        <v/>
      </c>
      <c r="BD154" s="28" t="str">
        <f t="shared" si="104"/>
        <v/>
      </c>
      <c r="BE154" s="31" t="str">
        <f>IF($AP154="","",INDEX('2.職務給賃金表'!$B$6:$AI$57,MATCH($BD154,'2.職務給賃金表'!$B$6:$B$57,0),MATCH($BC154,'2.職務給賃金表'!$B$6:$AI$6,0)))</f>
        <v/>
      </c>
      <c r="BF154" s="32" t="str">
        <f t="shared" si="86"/>
        <v/>
      </c>
      <c r="BG154" s="474"/>
      <c r="BH154" s="474"/>
      <c r="BI154" s="474"/>
      <c r="BJ154" s="474"/>
      <c r="BK154" s="474"/>
      <c r="BL154" s="474"/>
      <c r="BM154" s="62" t="str">
        <f t="shared" si="105"/>
        <v/>
      </c>
      <c r="BN154" s="59" t="str">
        <f t="shared" si="87"/>
        <v/>
      </c>
      <c r="BO154" s="273" t="str">
        <f t="shared" si="88"/>
        <v/>
      </c>
    </row>
    <row r="155" spans="1:67" x14ac:dyDescent="0.15">
      <c r="A155" s="65" t="str">
        <f>IF(C155="","",COUNTA($C$10:C155))</f>
        <v/>
      </c>
      <c r="B155" s="470"/>
      <c r="C155" s="470"/>
      <c r="D155" s="480"/>
      <c r="E155" s="480" t="s">
        <v>71</v>
      </c>
      <c r="F155" s="470"/>
      <c r="G155" s="480"/>
      <c r="H155" s="472"/>
      <c r="I155" s="472"/>
      <c r="J155" s="56" t="str">
        <f t="shared" si="106"/>
        <v/>
      </c>
      <c r="K155" s="56" t="str">
        <f t="shared" si="107"/>
        <v/>
      </c>
      <c r="L155" s="56" t="str">
        <f t="shared" si="108"/>
        <v/>
      </c>
      <c r="M155" s="56" t="str">
        <f t="shared" si="109"/>
        <v/>
      </c>
      <c r="N155" s="473"/>
      <c r="O155" s="473"/>
      <c r="P155" s="59" t="str">
        <f t="shared" si="80"/>
        <v/>
      </c>
      <c r="Q155" s="474"/>
      <c r="R155" s="474"/>
      <c r="S155" s="474"/>
      <c r="T155" s="474"/>
      <c r="U155" s="474"/>
      <c r="V155" s="474"/>
      <c r="W155" s="62" t="str">
        <f t="shared" si="81"/>
        <v/>
      </c>
      <c r="X155" s="273" t="str">
        <f t="shared" si="82"/>
        <v/>
      </c>
      <c r="Y155" s="267" t="str">
        <f t="shared" si="89"/>
        <v/>
      </c>
      <c r="Z155" s="117" t="str">
        <f t="shared" si="90"/>
        <v/>
      </c>
      <c r="AA155" s="117" t="str">
        <f t="shared" si="91"/>
        <v/>
      </c>
      <c r="AB155" s="117" t="str">
        <f t="shared" si="92"/>
        <v/>
      </c>
      <c r="AC155" s="123" t="str">
        <f t="shared" si="93"/>
        <v/>
      </c>
      <c r="AD155" s="119" t="str">
        <f t="shared" si="94"/>
        <v/>
      </c>
      <c r="AE155" s="475"/>
      <c r="AF155" s="119" t="str">
        <f t="shared" si="95"/>
        <v/>
      </c>
      <c r="AG155" s="119" t="str">
        <f t="shared" si="96"/>
        <v/>
      </c>
      <c r="AH155" s="119" t="str">
        <f>IF($AC155="","",HLOOKUP($AC155,'3.参照データ'!$B$5:$AI$14,8,FALSE)+1)</f>
        <v/>
      </c>
      <c r="AI155" s="119" t="str">
        <f>IF($AC155="","",HLOOKUP($AC155,'3.参照データ'!$B$5:$AI$14,10,FALSE)+AH155)</f>
        <v/>
      </c>
      <c r="AJ155" s="171" t="str">
        <f>IF($AC155="","",INDEX('2.職務給賃金表'!$B$6:$AI$57,MATCH($AG155,'2.職務給賃金表'!$B$6:$B$57,0),MATCH($AC155,'2.職務給賃金表'!$B$6:$AI$6,0)))</f>
        <v/>
      </c>
      <c r="AK155" s="265" t="str">
        <f t="shared" si="97"/>
        <v/>
      </c>
      <c r="AL155" s="222" t="str">
        <f t="shared" si="98"/>
        <v/>
      </c>
      <c r="AM155" s="28" t="str">
        <f t="shared" si="99"/>
        <v/>
      </c>
      <c r="AN155" s="479"/>
      <c r="AO155" s="479"/>
      <c r="AP155" s="71" t="str">
        <f t="shared" si="83"/>
        <v/>
      </c>
      <c r="AQ155" s="71" t="str">
        <f>IF($AL155="","",IF($AM155=$AP155,"",IF(HLOOKUP($AP155,'3.参照データ'!$B$17:$AI$21,4,FALSE)="",HLOOKUP($AP155,'3.参照データ'!$B$17:$AI$21,5,FALSE),HLOOKUP($AP155,'3.参照データ'!$B$17:$AI$21,4,FALSE))))</f>
        <v/>
      </c>
      <c r="AR155" s="71" t="str">
        <f t="shared" si="100"/>
        <v/>
      </c>
      <c r="AS155" s="30" t="str">
        <f>IF($AP155="","",($AR155-HLOOKUP($AP155,'3.参照データ'!$B$5:$AI$14,6,FALSE)))</f>
        <v/>
      </c>
      <c r="AT155" s="28" t="str">
        <f>IF($AP155="","",IF($AN155="",$AG155,IF(ROUNDUP($AS155/HLOOKUP($AP155,'3.参照データ'!$B$5:$AI$14,7,FALSE),0)&lt;=0,1,ROUNDUP($AS155/HLOOKUP($AP155,'3.参照データ'!$B$5:$AI$14,7,FALSE),0)+1)))</f>
        <v/>
      </c>
      <c r="AU155" s="28" t="str">
        <f t="shared" si="84"/>
        <v/>
      </c>
      <c r="AV155" s="105" t="str">
        <f>IF($AP155="","",($AU155-1)*HLOOKUP($AP155,'3.参照データ'!$B$5:$AI$14,7,FALSE))</f>
        <v/>
      </c>
      <c r="AW155" s="30" t="str">
        <f t="shared" si="85"/>
        <v/>
      </c>
      <c r="AX155" s="28" t="str">
        <f>IF($AP155="","",IF($AW155&lt;=0,0,ROUNDUP($AW155/HLOOKUP($AP155,'3.参照データ'!$B$5:$AI$14,9,FALSE),0)))</f>
        <v/>
      </c>
      <c r="AY155" s="28" t="str">
        <f t="shared" si="101"/>
        <v/>
      </c>
      <c r="AZ155" s="28" t="str">
        <f t="shared" si="102"/>
        <v/>
      </c>
      <c r="BA155" s="28" t="str">
        <f>IF($AP155="","",HLOOKUP($AP155,'3.参照データ'!$B$5:$AI$14,8,FALSE)+1)</f>
        <v/>
      </c>
      <c r="BB155" s="28" t="str">
        <f>IF($AP155="","",HLOOKUP($AP155,'3.参照データ'!$B$5:$AI$14,10,FALSE)+BA155)</f>
        <v/>
      </c>
      <c r="BC155" s="28" t="str">
        <f t="shared" si="103"/>
        <v/>
      </c>
      <c r="BD155" s="28" t="str">
        <f t="shared" si="104"/>
        <v/>
      </c>
      <c r="BE155" s="31" t="str">
        <f>IF($AP155="","",INDEX('2.職務給賃金表'!$B$6:$AI$57,MATCH($BD155,'2.職務給賃金表'!$B$6:$B$57,0),MATCH($BC155,'2.職務給賃金表'!$B$6:$AI$6,0)))</f>
        <v/>
      </c>
      <c r="BF155" s="32" t="str">
        <f t="shared" si="86"/>
        <v/>
      </c>
      <c r="BG155" s="474"/>
      <c r="BH155" s="474"/>
      <c r="BI155" s="474"/>
      <c r="BJ155" s="474"/>
      <c r="BK155" s="474"/>
      <c r="BL155" s="474"/>
      <c r="BM155" s="62" t="str">
        <f t="shared" si="105"/>
        <v/>
      </c>
      <c r="BN155" s="59" t="str">
        <f t="shared" si="87"/>
        <v/>
      </c>
      <c r="BO155" s="273" t="str">
        <f t="shared" si="88"/>
        <v/>
      </c>
    </row>
    <row r="156" spans="1:67" x14ac:dyDescent="0.15">
      <c r="A156" s="65" t="str">
        <f>IF(C156="","",COUNTA($C$10:C156))</f>
        <v/>
      </c>
      <c r="B156" s="470"/>
      <c r="C156" s="470"/>
      <c r="D156" s="480"/>
      <c r="E156" s="480" t="s">
        <v>71</v>
      </c>
      <c r="F156" s="470"/>
      <c r="G156" s="480"/>
      <c r="H156" s="472"/>
      <c r="I156" s="472"/>
      <c r="J156" s="56" t="str">
        <f t="shared" si="106"/>
        <v/>
      </c>
      <c r="K156" s="56" t="str">
        <f t="shared" si="107"/>
        <v/>
      </c>
      <c r="L156" s="56" t="str">
        <f t="shared" si="108"/>
        <v/>
      </c>
      <c r="M156" s="56" t="str">
        <f t="shared" si="109"/>
        <v/>
      </c>
      <c r="N156" s="473"/>
      <c r="O156" s="473"/>
      <c r="P156" s="59" t="str">
        <f t="shared" si="80"/>
        <v/>
      </c>
      <c r="Q156" s="474"/>
      <c r="R156" s="474"/>
      <c r="S156" s="474"/>
      <c r="T156" s="474"/>
      <c r="U156" s="474"/>
      <c r="V156" s="474"/>
      <c r="W156" s="62" t="str">
        <f t="shared" si="81"/>
        <v/>
      </c>
      <c r="X156" s="273" t="str">
        <f t="shared" si="82"/>
        <v/>
      </c>
      <c r="Y156" s="267" t="str">
        <f t="shared" si="89"/>
        <v/>
      </c>
      <c r="Z156" s="117" t="str">
        <f t="shared" si="90"/>
        <v/>
      </c>
      <c r="AA156" s="117" t="str">
        <f t="shared" si="91"/>
        <v/>
      </c>
      <c r="AB156" s="117" t="str">
        <f t="shared" si="92"/>
        <v/>
      </c>
      <c r="AC156" s="123" t="str">
        <f t="shared" si="93"/>
        <v/>
      </c>
      <c r="AD156" s="119" t="str">
        <f t="shared" si="94"/>
        <v/>
      </c>
      <c r="AE156" s="475"/>
      <c r="AF156" s="119" t="str">
        <f t="shared" si="95"/>
        <v/>
      </c>
      <c r="AG156" s="119" t="str">
        <f t="shared" si="96"/>
        <v/>
      </c>
      <c r="AH156" s="119" t="str">
        <f>IF($AC156="","",HLOOKUP($AC156,'3.参照データ'!$B$5:$AI$14,8,FALSE)+1)</f>
        <v/>
      </c>
      <c r="AI156" s="119" t="str">
        <f>IF($AC156="","",HLOOKUP($AC156,'3.参照データ'!$B$5:$AI$14,10,FALSE)+AH156)</f>
        <v/>
      </c>
      <c r="AJ156" s="171" t="str">
        <f>IF($AC156="","",INDEX('2.職務給賃金表'!$B$6:$AI$57,MATCH($AG156,'2.職務給賃金表'!$B$6:$B$57,0),MATCH($AC156,'2.職務給賃金表'!$B$6:$AI$6,0)))</f>
        <v/>
      </c>
      <c r="AK156" s="265" t="str">
        <f t="shared" si="97"/>
        <v/>
      </c>
      <c r="AL156" s="222" t="str">
        <f t="shared" si="98"/>
        <v/>
      </c>
      <c r="AM156" s="28" t="str">
        <f t="shared" si="99"/>
        <v/>
      </c>
      <c r="AN156" s="479"/>
      <c r="AO156" s="479"/>
      <c r="AP156" s="71" t="str">
        <f t="shared" si="83"/>
        <v/>
      </c>
      <c r="AQ156" s="71" t="str">
        <f>IF($AL156="","",IF($AM156=$AP156,"",IF(HLOOKUP($AP156,'3.参照データ'!$B$17:$AI$21,4,FALSE)="",HLOOKUP($AP156,'3.参照データ'!$B$17:$AI$21,5,FALSE),HLOOKUP($AP156,'3.参照データ'!$B$17:$AI$21,4,FALSE))))</f>
        <v/>
      </c>
      <c r="AR156" s="71" t="str">
        <f t="shared" si="100"/>
        <v/>
      </c>
      <c r="AS156" s="30" t="str">
        <f>IF($AP156="","",($AR156-HLOOKUP($AP156,'3.参照データ'!$B$5:$AI$14,6,FALSE)))</f>
        <v/>
      </c>
      <c r="AT156" s="28" t="str">
        <f>IF($AP156="","",IF($AN156="",$AG156,IF(ROUNDUP($AS156/HLOOKUP($AP156,'3.参照データ'!$B$5:$AI$14,7,FALSE),0)&lt;=0,1,ROUNDUP($AS156/HLOOKUP($AP156,'3.参照データ'!$B$5:$AI$14,7,FALSE),0)+1)))</f>
        <v/>
      </c>
      <c r="AU156" s="28" t="str">
        <f t="shared" si="84"/>
        <v/>
      </c>
      <c r="AV156" s="105" t="str">
        <f>IF($AP156="","",($AU156-1)*HLOOKUP($AP156,'3.参照データ'!$B$5:$AI$14,7,FALSE))</f>
        <v/>
      </c>
      <c r="AW156" s="30" t="str">
        <f t="shared" si="85"/>
        <v/>
      </c>
      <c r="AX156" s="28" t="str">
        <f>IF($AP156="","",IF($AW156&lt;=0,0,ROUNDUP($AW156/HLOOKUP($AP156,'3.参照データ'!$B$5:$AI$14,9,FALSE),0)))</f>
        <v/>
      </c>
      <c r="AY156" s="28" t="str">
        <f t="shared" si="101"/>
        <v/>
      </c>
      <c r="AZ156" s="28" t="str">
        <f t="shared" si="102"/>
        <v/>
      </c>
      <c r="BA156" s="28" t="str">
        <f>IF($AP156="","",HLOOKUP($AP156,'3.参照データ'!$B$5:$AI$14,8,FALSE)+1)</f>
        <v/>
      </c>
      <c r="BB156" s="28" t="str">
        <f>IF($AP156="","",HLOOKUP($AP156,'3.参照データ'!$B$5:$AI$14,10,FALSE)+BA156)</f>
        <v/>
      </c>
      <c r="BC156" s="28" t="str">
        <f t="shared" si="103"/>
        <v/>
      </c>
      <c r="BD156" s="28" t="str">
        <f t="shared" si="104"/>
        <v/>
      </c>
      <c r="BE156" s="31" t="str">
        <f>IF($AP156="","",INDEX('2.職務給賃金表'!$B$6:$AI$57,MATCH($BD156,'2.職務給賃金表'!$B$6:$B$57,0),MATCH($BC156,'2.職務給賃金表'!$B$6:$AI$6,0)))</f>
        <v/>
      </c>
      <c r="BF156" s="32" t="str">
        <f t="shared" si="86"/>
        <v/>
      </c>
      <c r="BG156" s="474"/>
      <c r="BH156" s="474"/>
      <c r="BI156" s="474"/>
      <c r="BJ156" s="474"/>
      <c r="BK156" s="474"/>
      <c r="BL156" s="474"/>
      <c r="BM156" s="62" t="str">
        <f t="shared" si="105"/>
        <v/>
      </c>
      <c r="BN156" s="59" t="str">
        <f t="shared" si="87"/>
        <v/>
      </c>
      <c r="BO156" s="273" t="str">
        <f t="shared" si="88"/>
        <v/>
      </c>
    </row>
    <row r="157" spans="1:67" x14ac:dyDescent="0.15">
      <c r="A157" s="65" t="str">
        <f>IF(C157="","",COUNTA($C$10:C157))</f>
        <v/>
      </c>
      <c r="B157" s="470"/>
      <c r="C157" s="470"/>
      <c r="D157" s="480"/>
      <c r="E157" s="480" t="s">
        <v>71</v>
      </c>
      <c r="F157" s="470"/>
      <c r="G157" s="480"/>
      <c r="H157" s="472"/>
      <c r="I157" s="472"/>
      <c r="J157" s="56" t="str">
        <f t="shared" si="106"/>
        <v/>
      </c>
      <c r="K157" s="56" t="str">
        <f t="shared" si="107"/>
        <v/>
      </c>
      <c r="L157" s="56" t="str">
        <f t="shared" si="108"/>
        <v/>
      </c>
      <c r="M157" s="56" t="str">
        <f t="shared" si="109"/>
        <v/>
      </c>
      <c r="N157" s="473"/>
      <c r="O157" s="473"/>
      <c r="P157" s="59" t="str">
        <f t="shared" si="80"/>
        <v/>
      </c>
      <c r="Q157" s="474"/>
      <c r="R157" s="474"/>
      <c r="S157" s="474"/>
      <c r="T157" s="474"/>
      <c r="U157" s="474"/>
      <c r="V157" s="474"/>
      <c r="W157" s="62" t="str">
        <f t="shared" si="81"/>
        <v/>
      </c>
      <c r="X157" s="273" t="str">
        <f t="shared" si="82"/>
        <v/>
      </c>
      <c r="Y157" s="267" t="str">
        <f t="shared" si="89"/>
        <v/>
      </c>
      <c r="Z157" s="117" t="str">
        <f t="shared" si="90"/>
        <v/>
      </c>
      <c r="AA157" s="117" t="str">
        <f t="shared" si="91"/>
        <v/>
      </c>
      <c r="AB157" s="117" t="str">
        <f t="shared" si="92"/>
        <v/>
      </c>
      <c r="AC157" s="123" t="str">
        <f t="shared" si="93"/>
        <v/>
      </c>
      <c r="AD157" s="119" t="str">
        <f t="shared" si="94"/>
        <v/>
      </c>
      <c r="AE157" s="475"/>
      <c r="AF157" s="119" t="str">
        <f t="shared" si="95"/>
        <v/>
      </c>
      <c r="AG157" s="119" t="str">
        <f t="shared" si="96"/>
        <v/>
      </c>
      <c r="AH157" s="119" t="str">
        <f>IF($AC157="","",HLOOKUP($AC157,'3.参照データ'!$B$5:$AI$14,8,FALSE)+1)</f>
        <v/>
      </c>
      <c r="AI157" s="119" t="str">
        <f>IF($AC157="","",HLOOKUP($AC157,'3.参照データ'!$B$5:$AI$14,10,FALSE)+AH157)</f>
        <v/>
      </c>
      <c r="AJ157" s="171" t="str">
        <f>IF($AC157="","",INDEX('2.職務給賃金表'!$B$6:$AI$57,MATCH($AG157,'2.職務給賃金表'!$B$6:$B$57,0),MATCH($AC157,'2.職務給賃金表'!$B$6:$AI$6,0)))</f>
        <v/>
      </c>
      <c r="AK157" s="265" t="str">
        <f t="shared" si="97"/>
        <v/>
      </c>
      <c r="AL157" s="222" t="str">
        <f t="shared" si="98"/>
        <v/>
      </c>
      <c r="AM157" s="28" t="str">
        <f t="shared" si="99"/>
        <v/>
      </c>
      <c r="AN157" s="479"/>
      <c r="AO157" s="479"/>
      <c r="AP157" s="71" t="str">
        <f t="shared" si="83"/>
        <v/>
      </c>
      <c r="AQ157" s="71" t="str">
        <f>IF($AL157="","",IF($AM157=$AP157,"",IF(HLOOKUP($AP157,'3.参照データ'!$B$17:$AI$21,4,FALSE)="",HLOOKUP($AP157,'3.参照データ'!$B$17:$AI$21,5,FALSE),HLOOKUP($AP157,'3.参照データ'!$B$17:$AI$21,4,FALSE))))</f>
        <v/>
      </c>
      <c r="AR157" s="71" t="str">
        <f t="shared" si="100"/>
        <v/>
      </c>
      <c r="AS157" s="30" t="str">
        <f>IF($AP157="","",($AR157-HLOOKUP($AP157,'3.参照データ'!$B$5:$AI$14,6,FALSE)))</f>
        <v/>
      </c>
      <c r="AT157" s="28" t="str">
        <f>IF($AP157="","",IF($AN157="",$AG157,IF(ROUNDUP($AS157/HLOOKUP($AP157,'3.参照データ'!$B$5:$AI$14,7,FALSE),0)&lt;=0,1,ROUNDUP($AS157/HLOOKUP($AP157,'3.参照データ'!$B$5:$AI$14,7,FALSE),0)+1)))</f>
        <v/>
      </c>
      <c r="AU157" s="28" t="str">
        <f t="shared" si="84"/>
        <v/>
      </c>
      <c r="AV157" s="105" t="str">
        <f>IF($AP157="","",($AU157-1)*HLOOKUP($AP157,'3.参照データ'!$B$5:$AI$14,7,FALSE))</f>
        <v/>
      </c>
      <c r="AW157" s="30" t="str">
        <f t="shared" si="85"/>
        <v/>
      </c>
      <c r="AX157" s="28" t="str">
        <f>IF($AP157="","",IF($AW157&lt;=0,0,ROUNDUP($AW157/HLOOKUP($AP157,'3.参照データ'!$B$5:$AI$14,9,FALSE),0)))</f>
        <v/>
      </c>
      <c r="AY157" s="28" t="str">
        <f t="shared" si="101"/>
        <v/>
      </c>
      <c r="AZ157" s="28" t="str">
        <f t="shared" si="102"/>
        <v/>
      </c>
      <c r="BA157" s="28" t="str">
        <f>IF($AP157="","",HLOOKUP($AP157,'3.参照データ'!$B$5:$AI$14,8,FALSE)+1)</f>
        <v/>
      </c>
      <c r="BB157" s="28" t="str">
        <f>IF($AP157="","",HLOOKUP($AP157,'3.参照データ'!$B$5:$AI$14,10,FALSE)+BA157)</f>
        <v/>
      </c>
      <c r="BC157" s="28" t="str">
        <f t="shared" si="103"/>
        <v/>
      </c>
      <c r="BD157" s="28" t="str">
        <f t="shared" si="104"/>
        <v/>
      </c>
      <c r="BE157" s="31" t="str">
        <f>IF($AP157="","",INDEX('2.職務給賃金表'!$B$6:$AI$57,MATCH($BD157,'2.職務給賃金表'!$B$6:$B$57,0),MATCH($BC157,'2.職務給賃金表'!$B$6:$AI$6,0)))</f>
        <v/>
      </c>
      <c r="BF157" s="32" t="str">
        <f t="shared" si="86"/>
        <v/>
      </c>
      <c r="BG157" s="474"/>
      <c r="BH157" s="474"/>
      <c r="BI157" s="474"/>
      <c r="BJ157" s="474"/>
      <c r="BK157" s="474"/>
      <c r="BL157" s="474"/>
      <c r="BM157" s="62" t="str">
        <f t="shared" si="105"/>
        <v/>
      </c>
      <c r="BN157" s="59" t="str">
        <f t="shared" si="87"/>
        <v/>
      </c>
      <c r="BO157" s="273" t="str">
        <f t="shared" si="88"/>
        <v/>
      </c>
    </row>
    <row r="158" spans="1:67" x14ac:dyDescent="0.15">
      <c r="A158" s="65" t="str">
        <f>IF(C158="","",COUNTA($C$10:C158))</f>
        <v/>
      </c>
      <c r="B158" s="470"/>
      <c r="C158" s="470"/>
      <c r="D158" s="480"/>
      <c r="E158" s="480" t="s">
        <v>71</v>
      </c>
      <c r="F158" s="470"/>
      <c r="G158" s="480"/>
      <c r="H158" s="472"/>
      <c r="I158" s="472"/>
      <c r="J158" s="56" t="str">
        <f t="shared" si="106"/>
        <v/>
      </c>
      <c r="K158" s="56" t="str">
        <f t="shared" si="107"/>
        <v/>
      </c>
      <c r="L158" s="56" t="str">
        <f t="shared" si="108"/>
        <v/>
      </c>
      <c r="M158" s="56" t="str">
        <f t="shared" si="109"/>
        <v/>
      </c>
      <c r="N158" s="473"/>
      <c r="O158" s="473"/>
      <c r="P158" s="59" t="str">
        <f t="shared" si="80"/>
        <v/>
      </c>
      <c r="Q158" s="474"/>
      <c r="R158" s="474"/>
      <c r="S158" s="474"/>
      <c r="T158" s="474"/>
      <c r="U158" s="474"/>
      <c r="V158" s="474"/>
      <c r="W158" s="62" t="str">
        <f t="shared" si="81"/>
        <v/>
      </c>
      <c r="X158" s="273" t="str">
        <f t="shared" si="82"/>
        <v/>
      </c>
      <c r="Y158" s="267" t="str">
        <f t="shared" si="89"/>
        <v/>
      </c>
      <c r="Z158" s="117" t="str">
        <f t="shared" si="90"/>
        <v/>
      </c>
      <c r="AA158" s="117" t="str">
        <f t="shared" si="91"/>
        <v/>
      </c>
      <c r="AB158" s="117" t="str">
        <f t="shared" si="92"/>
        <v/>
      </c>
      <c r="AC158" s="123" t="str">
        <f t="shared" si="93"/>
        <v/>
      </c>
      <c r="AD158" s="119" t="str">
        <f t="shared" si="94"/>
        <v/>
      </c>
      <c r="AE158" s="475"/>
      <c r="AF158" s="119" t="str">
        <f t="shared" si="95"/>
        <v/>
      </c>
      <c r="AG158" s="119" t="str">
        <f t="shared" si="96"/>
        <v/>
      </c>
      <c r="AH158" s="119" t="str">
        <f>IF($AC158="","",HLOOKUP($AC158,'3.参照データ'!$B$5:$AI$14,8,FALSE)+1)</f>
        <v/>
      </c>
      <c r="AI158" s="119" t="str">
        <f>IF($AC158="","",HLOOKUP($AC158,'3.参照データ'!$B$5:$AI$14,10,FALSE)+AH158)</f>
        <v/>
      </c>
      <c r="AJ158" s="171" t="str">
        <f>IF($AC158="","",INDEX('2.職務給賃金表'!$B$6:$AI$57,MATCH($AG158,'2.職務給賃金表'!$B$6:$B$57,0),MATCH($AC158,'2.職務給賃金表'!$B$6:$AI$6,0)))</f>
        <v/>
      </c>
      <c r="AK158" s="265" t="str">
        <f t="shared" si="97"/>
        <v/>
      </c>
      <c r="AL158" s="222" t="str">
        <f t="shared" si="98"/>
        <v/>
      </c>
      <c r="AM158" s="28" t="str">
        <f t="shared" si="99"/>
        <v/>
      </c>
      <c r="AN158" s="479"/>
      <c r="AO158" s="479"/>
      <c r="AP158" s="71" t="str">
        <f t="shared" si="83"/>
        <v/>
      </c>
      <c r="AQ158" s="71" t="str">
        <f>IF($AL158="","",IF($AM158=$AP158,"",IF(HLOOKUP($AP158,'3.参照データ'!$B$17:$AI$21,4,FALSE)="",HLOOKUP($AP158,'3.参照データ'!$B$17:$AI$21,5,FALSE),HLOOKUP($AP158,'3.参照データ'!$B$17:$AI$21,4,FALSE))))</f>
        <v/>
      </c>
      <c r="AR158" s="71" t="str">
        <f t="shared" si="100"/>
        <v/>
      </c>
      <c r="AS158" s="30" t="str">
        <f>IF($AP158="","",($AR158-HLOOKUP($AP158,'3.参照データ'!$B$5:$AI$14,6,FALSE)))</f>
        <v/>
      </c>
      <c r="AT158" s="28" t="str">
        <f>IF($AP158="","",IF($AN158="",$AG158,IF(ROUNDUP($AS158/HLOOKUP($AP158,'3.参照データ'!$B$5:$AI$14,7,FALSE),0)&lt;=0,1,ROUNDUP($AS158/HLOOKUP($AP158,'3.参照データ'!$B$5:$AI$14,7,FALSE),0)+1)))</f>
        <v/>
      </c>
      <c r="AU158" s="28" t="str">
        <f t="shared" si="84"/>
        <v/>
      </c>
      <c r="AV158" s="105" t="str">
        <f>IF($AP158="","",($AU158-1)*HLOOKUP($AP158,'3.参照データ'!$B$5:$AI$14,7,FALSE))</f>
        <v/>
      </c>
      <c r="AW158" s="30" t="str">
        <f t="shared" si="85"/>
        <v/>
      </c>
      <c r="AX158" s="28" t="str">
        <f>IF($AP158="","",IF($AW158&lt;=0,0,ROUNDUP($AW158/HLOOKUP($AP158,'3.参照データ'!$B$5:$AI$14,9,FALSE),0)))</f>
        <v/>
      </c>
      <c r="AY158" s="28" t="str">
        <f t="shared" si="101"/>
        <v/>
      </c>
      <c r="AZ158" s="28" t="str">
        <f t="shared" si="102"/>
        <v/>
      </c>
      <c r="BA158" s="28" t="str">
        <f>IF($AP158="","",HLOOKUP($AP158,'3.参照データ'!$B$5:$AI$14,8,FALSE)+1)</f>
        <v/>
      </c>
      <c r="BB158" s="28" t="str">
        <f>IF($AP158="","",HLOOKUP($AP158,'3.参照データ'!$B$5:$AI$14,10,FALSE)+BA158)</f>
        <v/>
      </c>
      <c r="BC158" s="28" t="str">
        <f t="shared" si="103"/>
        <v/>
      </c>
      <c r="BD158" s="28" t="str">
        <f t="shared" si="104"/>
        <v/>
      </c>
      <c r="BE158" s="31" t="str">
        <f>IF($AP158="","",INDEX('2.職務給賃金表'!$B$6:$AI$57,MATCH($BD158,'2.職務給賃金表'!$B$6:$B$57,0),MATCH($BC158,'2.職務給賃金表'!$B$6:$AI$6,0)))</f>
        <v/>
      </c>
      <c r="BF158" s="32" t="str">
        <f t="shared" si="86"/>
        <v/>
      </c>
      <c r="BG158" s="474"/>
      <c r="BH158" s="474"/>
      <c r="BI158" s="474"/>
      <c r="BJ158" s="474"/>
      <c r="BK158" s="474"/>
      <c r="BL158" s="474"/>
      <c r="BM158" s="62" t="str">
        <f t="shared" si="105"/>
        <v/>
      </c>
      <c r="BN158" s="59" t="str">
        <f t="shared" si="87"/>
        <v/>
      </c>
      <c r="BO158" s="273" t="str">
        <f t="shared" si="88"/>
        <v/>
      </c>
    </row>
    <row r="159" spans="1:67" x14ac:dyDescent="0.15">
      <c r="A159" s="65" t="str">
        <f>IF(C159="","",COUNTA($C$10:C159))</f>
        <v/>
      </c>
      <c r="B159" s="470"/>
      <c r="C159" s="470"/>
      <c r="D159" s="480"/>
      <c r="E159" s="480" t="s">
        <v>71</v>
      </c>
      <c r="F159" s="470"/>
      <c r="G159" s="480"/>
      <c r="H159" s="472"/>
      <c r="I159" s="472"/>
      <c r="J159" s="56" t="str">
        <f t="shared" si="106"/>
        <v/>
      </c>
      <c r="K159" s="56" t="str">
        <f t="shared" si="107"/>
        <v/>
      </c>
      <c r="L159" s="56" t="str">
        <f t="shared" si="108"/>
        <v/>
      </c>
      <c r="M159" s="56" t="str">
        <f t="shared" si="109"/>
        <v/>
      </c>
      <c r="N159" s="473"/>
      <c r="O159" s="473"/>
      <c r="P159" s="59" t="str">
        <f t="shared" si="80"/>
        <v/>
      </c>
      <c r="Q159" s="474"/>
      <c r="R159" s="474"/>
      <c r="S159" s="474"/>
      <c r="T159" s="474"/>
      <c r="U159" s="474"/>
      <c r="V159" s="474"/>
      <c r="W159" s="62" t="str">
        <f t="shared" si="81"/>
        <v/>
      </c>
      <c r="X159" s="273" t="str">
        <f t="shared" si="82"/>
        <v/>
      </c>
      <c r="Y159" s="267" t="str">
        <f t="shared" si="89"/>
        <v/>
      </c>
      <c r="Z159" s="117" t="str">
        <f t="shared" si="90"/>
        <v/>
      </c>
      <c r="AA159" s="117" t="str">
        <f t="shared" si="91"/>
        <v/>
      </c>
      <c r="AB159" s="117" t="str">
        <f t="shared" si="92"/>
        <v/>
      </c>
      <c r="AC159" s="123" t="str">
        <f t="shared" si="93"/>
        <v/>
      </c>
      <c r="AD159" s="119" t="str">
        <f t="shared" si="94"/>
        <v/>
      </c>
      <c r="AE159" s="475"/>
      <c r="AF159" s="119" t="str">
        <f t="shared" si="95"/>
        <v/>
      </c>
      <c r="AG159" s="119" t="str">
        <f t="shared" si="96"/>
        <v/>
      </c>
      <c r="AH159" s="119" t="str">
        <f>IF($AC159="","",HLOOKUP($AC159,'3.参照データ'!$B$5:$AI$14,8,FALSE)+1)</f>
        <v/>
      </c>
      <c r="AI159" s="119" t="str">
        <f>IF($AC159="","",HLOOKUP($AC159,'3.参照データ'!$B$5:$AI$14,10,FALSE)+AH159)</f>
        <v/>
      </c>
      <c r="AJ159" s="171" t="str">
        <f>IF($AC159="","",INDEX('2.職務給賃金表'!$B$6:$AI$57,MATCH($AG159,'2.職務給賃金表'!$B$6:$B$57,0),MATCH($AC159,'2.職務給賃金表'!$B$6:$AI$6,0)))</f>
        <v/>
      </c>
      <c r="AK159" s="265" t="str">
        <f t="shared" si="97"/>
        <v/>
      </c>
      <c r="AL159" s="222" t="str">
        <f t="shared" si="98"/>
        <v/>
      </c>
      <c r="AM159" s="28" t="str">
        <f t="shared" si="99"/>
        <v/>
      </c>
      <c r="AN159" s="479"/>
      <c r="AO159" s="479"/>
      <c r="AP159" s="71" t="str">
        <f t="shared" si="83"/>
        <v/>
      </c>
      <c r="AQ159" s="71" t="str">
        <f>IF($AL159="","",IF($AM159=$AP159,"",IF(HLOOKUP($AP159,'3.参照データ'!$B$17:$AI$21,4,FALSE)="",HLOOKUP($AP159,'3.参照データ'!$B$17:$AI$21,5,FALSE),HLOOKUP($AP159,'3.参照データ'!$B$17:$AI$21,4,FALSE))))</f>
        <v/>
      </c>
      <c r="AR159" s="71" t="str">
        <f t="shared" si="100"/>
        <v/>
      </c>
      <c r="AS159" s="30" t="str">
        <f>IF($AP159="","",($AR159-HLOOKUP($AP159,'3.参照データ'!$B$5:$AI$14,6,FALSE)))</f>
        <v/>
      </c>
      <c r="AT159" s="28" t="str">
        <f>IF($AP159="","",IF($AN159="",$AG159,IF(ROUNDUP($AS159/HLOOKUP($AP159,'3.参照データ'!$B$5:$AI$14,7,FALSE),0)&lt;=0,1,ROUNDUP($AS159/HLOOKUP($AP159,'3.参照データ'!$B$5:$AI$14,7,FALSE),0)+1)))</f>
        <v/>
      </c>
      <c r="AU159" s="28" t="str">
        <f t="shared" si="84"/>
        <v/>
      </c>
      <c r="AV159" s="105" t="str">
        <f>IF($AP159="","",($AU159-1)*HLOOKUP($AP159,'3.参照データ'!$B$5:$AI$14,7,FALSE))</f>
        <v/>
      </c>
      <c r="AW159" s="30" t="str">
        <f t="shared" si="85"/>
        <v/>
      </c>
      <c r="AX159" s="28" t="str">
        <f>IF($AP159="","",IF($AW159&lt;=0,0,ROUNDUP($AW159/HLOOKUP($AP159,'3.参照データ'!$B$5:$AI$14,9,FALSE),0)))</f>
        <v/>
      </c>
      <c r="AY159" s="28" t="str">
        <f t="shared" si="101"/>
        <v/>
      </c>
      <c r="AZ159" s="28" t="str">
        <f t="shared" si="102"/>
        <v/>
      </c>
      <c r="BA159" s="28" t="str">
        <f>IF($AP159="","",HLOOKUP($AP159,'3.参照データ'!$B$5:$AI$14,8,FALSE)+1)</f>
        <v/>
      </c>
      <c r="BB159" s="28" t="str">
        <f>IF($AP159="","",HLOOKUP($AP159,'3.参照データ'!$B$5:$AI$14,10,FALSE)+BA159)</f>
        <v/>
      </c>
      <c r="BC159" s="28" t="str">
        <f t="shared" si="103"/>
        <v/>
      </c>
      <c r="BD159" s="28" t="str">
        <f t="shared" si="104"/>
        <v/>
      </c>
      <c r="BE159" s="31" t="str">
        <f>IF($AP159="","",INDEX('2.職務給賃金表'!$B$6:$AI$57,MATCH($BD159,'2.職務給賃金表'!$B$6:$B$57,0),MATCH($BC159,'2.職務給賃金表'!$B$6:$AI$6,0)))</f>
        <v/>
      </c>
      <c r="BF159" s="32" t="str">
        <f t="shared" si="86"/>
        <v/>
      </c>
      <c r="BG159" s="474"/>
      <c r="BH159" s="474"/>
      <c r="BI159" s="474"/>
      <c r="BJ159" s="474"/>
      <c r="BK159" s="474"/>
      <c r="BL159" s="474"/>
      <c r="BM159" s="62" t="str">
        <f t="shared" si="105"/>
        <v/>
      </c>
      <c r="BN159" s="59" t="str">
        <f t="shared" si="87"/>
        <v/>
      </c>
      <c r="BO159" s="273" t="str">
        <f t="shared" si="88"/>
        <v/>
      </c>
    </row>
    <row r="160" spans="1:67" x14ac:dyDescent="0.15">
      <c r="A160" s="65" t="str">
        <f>IF(C160="","",COUNTA($C$10:C160))</f>
        <v/>
      </c>
      <c r="B160" s="470"/>
      <c r="C160" s="470"/>
      <c r="D160" s="480"/>
      <c r="E160" s="480" t="s">
        <v>71</v>
      </c>
      <c r="F160" s="470"/>
      <c r="G160" s="480"/>
      <c r="H160" s="472"/>
      <c r="I160" s="472"/>
      <c r="J160" s="56" t="str">
        <f t="shared" si="106"/>
        <v/>
      </c>
      <c r="K160" s="56" t="str">
        <f t="shared" si="107"/>
        <v/>
      </c>
      <c r="L160" s="56" t="str">
        <f t="shared" si="108"/>
        <v/>
      </c>
      <c r="M160" s="56" t="str">
        <f t="shared" si="109"/>
        <v/>
      </c>
      <c r="N160" s="473" t="s">
        <v>71</v>
      </c>
      <c r="O160" s="473"/>
      <c r="P160" s="59" t="str">
        <f t="shared" si="80"/>
        <v/>
      </c>
      <c r="Q160" s="474"/>
      <c r="R160" s="474"/>
      <c r="S160" s="474"/>
      <c r="T160" s="474"/>
      <c r="U160" s="474"/>
      <c r="V160" s="474"/>
      <c r="W160" s="62" t="str">
        <f t="shared" si="81"/>
        <v/>
      </c>
      <c r="X160" s="273" t="str">
        <f t="shared" si="82"/>
        <v/>
      </c>
      <c r="Y160" s="267" t="str">
        <f t="shared" si="89"/>
        <v/>
      </c>
      <c r="Z160" s="117" t="str">
        <f t="shared" si="90"/>
        <v/>
      </c>
      <c r="AA160" s="117" t="str">
        <f t="shared" si="91"/>
        <v/>
      </c>
      <c r="AB160" s="117" t="str">
        <f t="shared" si="92"/>
        <v/>
      </c>
      <c r="AC160" s="123" t="str">
        <f t="shared" si="93"/>
        <v/>
      </c>
      <c r="AD160" s="119" t="str">
        <f t="shared" si="94"/>
        <v/>
      </c>
      <c r="AE160" s="475"/>
      <c r="AF160" s="119" t="str">
        <f t="shared" si="95"/>
        <v/>
      </c>
      <c r="AG160" s="119" t="str">
        <f t="shared" si="96"/>
        <v/>
      </c>
      <c r="AH160" s="119" t="str">
        <f>IF($AC160="","",HLOOKUP($AC160,'3.参照データ'!$B$5:$AI$14,8,FALSE)+1)</f>
        <v/>
      </c>
      <c r="AI160" s="119" t="str">
        <f>IF($AC160="","",HLOOKUP($AC160,'3.参照データ'!$B$5:$AI$14,10,FALSE)+AH160)</f>
        <v/>
      </c>
      <c r="AJ160" s="171" t="str">
        <f>IF($AC160="","",INDEX('2.職務給賃金表'!$B$6:$AI$57,MATCH($AG160,'2.職務給賃金表'!$B$6:$B$57,0),MATCH($AC160,'2.職務給賃金表'!$B$6:$AI$6,0)))</f>
        <v/>
      </c>
      <c r="AK160" s="265" t="str">
        <f t="shared" si="97"/>
        <v/>
      </c>
      <c r="AL160" s="222" t="str">
        <f t="shared" si="98"/>
        <v/>
      </c>
      <c r="AM160" s="28" t="str">
        <f t="shared" si="99"/>
        <v/>
      </c>
      <c r="AN160" s="479"/>
      <c r="AO160" s="479"/>
      <c r="AP160" s="71" t="str">
        <f t="shared" si="83"/>
        <v/>
      </c>
      <c r="AQ160" s="71" t="str">
        <f>IF($AL160="","",IF($AM160=$AP160,"",IF(HLOOKUP($AP160,'3.参照データ'!$B$17:$AI$21,4,FALSE)="",HLOOKUP($AP160,'3.参照データ'!$B$17:$AI$21,5,FALSE),HLOOKUP($AP160,'3.参照データ'!$B$17:$AI$21,4,FALSE))))</f>
        <v/>
      </c>
      <c r="AR160" s="71" t="str">
        <f t="shared" si="100"/>
        <v/>
      </c>
      <c r="AS160" s="30" t="str">
        <f>IF($AP160="","",($AR160-HLOOKUP($AP160,'3.参照データ'!$B$5:$AI$14,6,FALSE)))</f>
        <v/>
      </c>
      <c r="AT160" s="28" t="str">
        <f>IF($AP160="","",IF($AN160="",$AG160,IF(ROUNDUP($AS160/HLOOKUP($AP160,'3.参照データ'!$B$5:$AI$14,7,FALSE),0)&lt;=0,1,ROUNDUP($AS160/HLOOKUP($AP160,'3.参照データ'!$B$5:$AI$14,7,FALSE),0)+1)))</f>
        <v/>
      </c>
      <c r="AU160" s="28" t="str">
        <f t="shared" si="84"/>
        <v/>
      </c>
      <c r="AV160" s="105" t="str">
        <f>IF($AP160="","",($AU160-1)*HLOOKUP($AP160,'3.参照データ'!$B$5:$AI$14,7,FALSE))</f>
        <v/>
      </c>
      <c r="AW160" s="30" t="str">
        <f t="shared" si="85"/>
        <v/>
      </c>
      <c r="AX160" s="28" t="str">
        <f>IF($AP160="","",IF($AW160&lt;=0,0,ROUNDUP($AW160/HLOOKUP($AP160,'3.参照データ'!$B$5:$AI$14,9,FALSE),0)))</f>
        <v/>
      </c>
      <c r="AY160" s="28" t="str">
        <f t="shared" si="101"/>
        <v/>
      </c>
      <c r="AZ160" s="28" t="str">
        <f t="shared" si="102"/>
        <v/>
      </c>
      <c r="BA160" s="28" t="str">
        <f>IF($AP160="","",HLOOKUP($AP160,'3.参照データ'!$B$5:$AI$14,8,FALSE)+1)</f>
        <v/>
      </c>
      <c r="BB160" s="28" t="str">
        <f>IF($AP160="","",HLOOKUP($AP160,'3.参照データ'!$B$5:$AI$14,10,FALSE)+BA160)</f>
        <v/>
      </c>
      <c r="BC160" s="28" t="str">
        <f t="shared" si="103"/>
        <v/>
      </c>
      <c r="BD160" s="28" t="str">
        <f t="shared" si="104"/>
        <v/>
      </c>
      <c r="BE160" s="31" t="str">
        <f>IF($AP160="","",INDEX('2.職務給賃金表'!$B$6:$AI$57,MATCH($BD160,'2.職務給賃金表'!$B$6:$B$57,0),MATCH($BC160,'2.職務給賃金表'!$B$6:$AI$6,0)))</f>
        <v/>
      </c>
      <c r="BF160" s="32" t="str">
        <f t="shared" si="86"/>
        <v/>
      </c>
      <c r="BG160" s="474"/>
      <c r="BH160" s="474"/>
      <c r="BI160" s="474"/>
      <c r="BJ160" s="474"/>
      <c r="BK160" s="474"/>
      <c r="BL160" s="474"/>
      <c r="BM160" s="62" t="str">
        <f t="shared" si="105"/>
        <v/>
      </c>
      <c r="BN160" s="59" t="str">
        <f t="shared" si="87"/>
        <v/>
      </c>
      <c r="BO160" s="273" t="str">
        <f t="shared" si="88"/>
        <v/>
      </c>
    </row>
    <row r="161" spans="1:67" x14ac:dyDescent="0.15">
      <c r="A161" s="65" t="str">
        <f>IF(C161="","",COUNTA($C$10:C161))</f>
        <v/>
      </c>
      <c r="B161" s="470"/>
      <c r="C161" s="470"/>
      <c r="D161" s="480"/>
      <c r="E161" s="480" t="s">
        <v>71</v>
      </c>
      <c r="F161" s="470"/>
      <c r="G161" s="480"/>
      <c r="H161" s="472"/>
      <c r="I161" s="472"/>
      <c r="J161" s="56" t="str">
        <f t="shared" si="106"/>
        <v/>
      </c>
      <c r="K161" s="56" t="str">
        <f t="shared" si="107"/>
        <v/>
      </c>
      <c r="L161" s="56" t="str">
        <f t="shared" si="108"/>
        <v/>
      </c>
      <c r="M161" s="56" t="str">
        <f t="shared" si="109"/>
        <v/>
      </c>
      <c r="N161" s="473" t="s">
        <v>71</v>
      </c>
      <c r="O161" s="473"/>
      <c r="P161" s="59" t="str">
        <f t="shared" si="80"/>
        <v/>
      </c>
      <c r="Q161" s="474"/>
      <c r="R161" s="474"/>
      <c r="S161" s="474"/>
      <c r="T161" s="474"/>
      <c r="U161" s="474"/>
      <c r="V161" s="474"/>
      <c r="W161" s="62" t="str">
        <f t="shared" si="81"/>
        <v/>
      </c>
      <c r="X161" s="273" t="str">
        <f t="shared" si="82"/>
        <v/>
      </c>
      <c r="Y161" s="267" t="str">
        <f t="shared" si="89"/>
        <v/>
      </c>
      <c r="Z161" s="117" t="str">
        <f t="shared" si="90"/>
        <v/>
      </c>
      <c r="AA161" s="117" t="str">
        <f t="shared" si="91"/>
        <v/>
      </c>
      <c r="AB161" s="117" t="str">
        <f t="shared" si="92"/>
        <v/>
      </c>
      <c r="AC161" s="123" t="str">
        <f t="shared" si="93"/>
        <v/>
      </c>
      <c r="AD161" s="119" t="str">
        <f t="shared" si="94"/>
        <v/>
      </c>
      <c r="AE161" s="475"/>
      <c r="AF161" s="119" t="str">
        <f t="shared" si="95"/>
        <v/>
      </c>
      <c r="AG161" s="119" t="str">
        <f t="shared" si="96"/>
        <v/>
      </c>
      <c r="AH161" s="119" t="str">
        <f>IF($AC161="","",HLOOKUP($AC161,'3.参照データ'!$B$5:$AI$14,8,FALSE)+1)</f>
        <v/>
      </c>
      <c r="AI161" s="119" t="str">
        <f>IF($AC161="","",HLOOKUP($AC161,'3.参照データ'!$B$5:$AI$14,10,FALSE)+AH161)</f>
        <v/>
      </c>
      <c r="AJ161" s="171" t="str">
        <f>IF($AC161="","",INDEX('2.職務給賃金表'!$B$6:$AI$57,MATCH($AG161,'2.職務給賃金表'!$B$6:$B$57,0),MATCH($AC161,'2.職務給賃金表'!$B$6:$AI$6,0)))</f>
        <v/>
      </c>
      <c r="AK161" s="265" t="str">
        <f t="shared" si="97"/>
        <v/>
      </c>
      <c r="AL161" s="222" t="str">
        <f t="shared" si="98"/>
        <v/>
      </c>
      <c r="AM161" s="28" t="str">
        <f t="shared" si="99"/>
        <v/>
      </c>
      <c r="AN161" s="479"/>
      <c r="AO161" s="479"/>
      <c r="AP161" s="71" t="str">
        <f t="shared" si="83"/>
        <v/>
      </c>
      <c r="AQ161" s="71" t="str">
        <f>IF($AL161="","",IF($AM161=$AP161,"",IF(HLOOKUP($AP161,'3.参照データ'!$B$17:$AI$21,4,FALSE)="",HLOOKUP($AP161,'3.参照データ'!$B$17:$AI$21,5,FALSE),HLOOKUP($AP161,'3.参照データ'!$B$17:$AI$21,4,FALSE))))</f>
        <v/>
      </c>
      <c r="AR161" s="71" t="str">
        <f t="shared" si="100"/>
        <v/>
      </c>
      <c r="AS161" s="30" t="str">
        <f>IF($AP161="","",($AR161-HLOOKUP($AP161,'3.参照データ'!$B$5:$AI$14,6,FALSE)))</f>
        <v/>
      </c>
      <c r="AT161" s="28" t="str">
        <f>IF($AP161="","",IF($AN161="",$AG161,IF(ROUNDUP($AS161/HLOOKUP($AP161,'3.参照データ'!$B$5:$AI$14,7,FALSE),0)&lt;=0,1,ROUNDUP($AS161/HLOOKUP($AP161,'3.参照データ'!$B$5:$AI$14,7,FALSE),0)+1)))</f>
        <v/>
      </c>
      <c r="AU161" s="28" t="str">
        <f t="shared" si="84"/>
        <v/>
      </c>
      <c r="AV161" s="105" t="str">
        <f>IF($AP161="","",($AU161-1)*HLOOKUP($AP161,'3.参照データ'!$B$5:$AI$14,7,FALSE))</f>
        <v/>
      </c>
      <c r="AW161" s="30" t="str">
        <f t="shared" si="85"/>
        <v/>
      </c>
      <c r="AX161" s="28" t="str">
        <f>IF($AP161="","",IF($AW161&lt;=0,0,ROUNDUP($AW161/HLOOKUP($AP161,'3.参照データ'!$B$5:$AI$14,9,FALSE),0)))</f>
        <v/>
      </c>
      <c r="AY161" s="28" t="str">
        <f t="shared" si="101"/>
        <v/>
      </c>
      <c r="AZ161" s="28" t="str">
        <f t="shared" si="102"/>
        <v/>
      </c>
      <c r="BA161" s="28" t="str">
        <f>IF($AP161="","",HLOOKUP($AP161,'3.参照データ'!$B$5:$AI$14,8,FALSE)+1)</f>
        <v/>
      </c>
      <c r="BB161" s="28" t="str">
        <f>IF($AP161="","",HLOOKUP($AP161,'3.参照データ'!$B$5:$AI$14,10,FALSE)+BA161)</f>
        <v/>
      </c>
      <c r="BC161" s="28" t="str">
        <f t="shared" si="103"/>
        <v/>
      </c>
      <c r="BD161" s="28" t="str">
        <f t="shared" si="104"/>
        <v/>
      </c>
      <c r="BE161" s="31" t="str">
        <f>IF($AP161="","",INDEX('2.職務給賃金表'!$B$6:$AI$57,MATCH($BD161,'2.職務給賃金表'!$B$6:$B$57,0),MATCH($BC161,'2.職務給賃金表'!$B$6:$AI$6,0)))</f>
        <v/>
      </c>
      <c r="BF161" s="32" t="str">
        <f t="shared" si="86"/>
        <v/>
      </c>
      <c r="BG161" s="474"/>
      <c r="BH161" s="474"/>
      <c r="BI161" s="474"/>
      <c r="BJ161" s="474"/>
      <c r="BK161" s="474"/>
      <c r="BL161" s="474"/>
      <c r="BM161" s="62" t="str">
        <f t="shared" si="105"/>
        <v/>
      </c>
      <c r="BN161" s="59" t="str">
        <f t="shared" si="87"/>
        <v/>
      </c>
      <c r="BO161" s="273" t="str">
        <f t="shared" si="88"/>
        <v/>
      </c>
    </row>
    <row r="162" spans="1:67" x14ac:dyDescent="0.15">
      <c r="A162" s="65" t="str">
        <f>IF(C162="","",COUNTA($C$10:C162))</f>
        <v/>
      </c>
      <c r="B162" s="470"/>
      <c r="C162" s="470"/>
      <c r="D162" s="480"/>
      <c r="E162" s="480" t="s">
        <v>71</v>
      </c>
      <c r="F162" s="470"/>
      <c r="G162" s="480"/>
      <c r="H162" s="472"/>
      <c r="I162" s="472"/>
      <c r="J162" s="56" t="str">
        <f t="shared" si="106"/>
        <v/>
      </c>
      <c r="K162" s="56" t="str">
        <f t="shared" si="107"/>
        <v/>
      </c>
      <c r="L162" s="56" t="str">
        <f t="shared" si="108"/>
        <v/>
      </c>
      <c r="M162" s="56" t="str">
        <f t="shared" si="109"/>
        <v/>
      </c>
      <c r="N162" s="473" t="s">
        <v>71</v>
      </c>
      <c r="O162" s="473"/>
      <c r="P162" s="59" t="str">
        <f t="shared" si="80"/>
        <v/>
      </c>
      <c r="Q162" s="474"/>
      <c r="R162" s="474"/>
      <c r="S162" s="474"/>
      <c r="T162" s="474"/>
      <c r="U162" s="474"/>
      <c r="V162" s="474"/>
      <c r="W162" s="62" t="str">
        <f t="shared" si="81"/>
        <v/>
      </c>
      <c r="X162" s="273" t="str">
        <f t="shared" si="82"/>
        <v/>
      </c>
      <c r="Y162" s="267" t="str">
        <f t="shared" si="89"/>
        <v/>
      </c>
      <c r="Z162" s="117" t="str">
        <f t="shared" si="90"/>
        <v/>
      </c>
      <c r="AA162" s="117" t="str">
        <f t="shared" si="91"/>
        <v/>
      </c>
      <c r="AB162" s="117" t="str">
        <f t="shared" si="92"/>
        <v/>
      </c>
      <c r="AC162" s="123" t="str">
        <f t="shared" si="93"/>
        <v/>
      </c>
      <c r="AD162" s="119" t="str">
        <f t="shared" si="94"/>
        <v/>
      </c>
      <c r="AE162" s="475"/>
      <c r="AF162" s="119" t="str">
        <f t="shared" si="95"/>
        <v/>
      </c>
      <c r="AG162" s="119" t="str">
        <f t="shared" si="96"/>
        <v/>
      </c>
      <c r="AH162" s="119" t="str">
        <f>IF($AC162="","",HLOOKUP($AC162,'3.参照データ'!$B$5:$AI$14,8,FALSE)+1)</f>
        <v/>
      </c>
      <c r="AI162" s="119" t="str">
        <f>IF($AC162="","",HLOOKUP($AC162,'3.参照データ'!$B$5:$AI$14,10,FALSE)+AH162)</f>
        <v/>
      </c>
      <c r="AJ162" s="171" t="str">
        <f>IF($AC162="","",INDEX('2.職務給賃金表'!$B$6:$AI$57,MATCH($AG162,'2.職務給賃金表'!$B$6:$B$57,0),MATCH($AC162,'2.職務給賃金表'!$B$6:$AI$6,0)))</f>
        <v/>
      </c>
      <c r="AK162" s="265" t="str">
        <f t="shared" si="97"/>
        <v/>
      </c>
      <c r="AL162" s="222" t="str">
        <f t="shared" si="98"/>
        <v/>
      </c>
      <c r="AM162" s="28" t="str">
        <f t="shared" si="99"/>
        <v/>
      </c>
      <c r="AN162" s="479"/>
      <c r="AO162" s="479"/>
      <c r="AP162" s="71" t="str">
        <f t="shared" si="83"/>
        <v/>
      </c>
      <c r="AQ162" s="71" t="str">
        <f>IF($AL162="","",IF($AM162=$AP162,"",IF(HLOOKUP($AP162,'3.参照データ'!$B$17:$AI$21,4,FALSE)="",HLOOKUP($AP162,'3.参照データ'!$B$17:$AI$21,5,FALSE),HLOOKUP($AP162,'3.参照データ'!$B$17:$AI$21,4,FALSE))))</f>
        <v/>
      </c>
      <c r="AR162" s="71" t="str">
        <f t="shared" si="100"/>
        <v/>
      </c>
      <c r="AS162" s="30" t="str">
        <f>IF($AP162="","",($AR162-HLOOKUP($AP162,'3.参照データ'!$B$5:$AI$14,6,FALSE)))</f>
        <v/>
      </c>
      <c r="AT162" s="28" t="str">
        <f>IF($AP162="","",IF($AN162="",$AG162,IF(ROUNDUP($AS162/HLOOKUP($AP162,'3.参照データ'!$B$5:$AI$14,7,FALSE),0)&lt;=0,1,ROUNDUP($AS162/HLOOKUP($AP162,'3.参照データ'!$B$5:$AI$14,7,FALSE),0)+1)))</f>
        <v/>
      </c>
      <c r="AU162" s="28" t="str">
        <f t="shared" si="84"/>
        <v/>
      </c>
      <c r="AV162" s="105" t="str">
        <f>IF($AP162="","",($AU162-1)*HLOOKUP($AP162,'3.参照データ'!$B$5:$AI$14,7,FALSE))</f>
        <v/>
      </c>
      <c r="AW162" s="30" t="str">
        <f t="shared" si="85"/>
        <v/>
      </c>
      <c r="AX162" s="28" t="str">
        <f>IF($AP162="","",IF($AW162&lt;=0,0,ROUNDUP($AW162/HLOOKUP($AP162,'3.参照データ'!$B$5:$AI$14,9,FALSE),0)))</f>
        <v/>
      </c>
      <c r="AY162" s="28" t="str">
        <f t="shared" si="101"/>
        <v/>
      </c>
      <c r="AZ162" s="28" t="str">
        <f t="shared" si="102"/>
        <v/>
      </c>
      <c r="BA162" s="28" t="str">
        <f>IF($AP162="","",HLOOKUP($AP162,'3.参照データ'!$B$5:$AI$14,8,FALSE)+1)</f>
        <v/>
      </c>
      <c r="BB162" s="28" t="str">
        <f>IF($AP162="","",HLOOKUP($AP162,'3.参照データ'!$B$5:$AI$14,10,FALSE)+BA162)</f>
        <v/>
      </c>
      <c r="BC162" s="28" t="str">
        <f t="shared" si="103"/>
        <v/>
      </c>
      <c r="BD162" s="28" t="str">
        <f t="shared" si="104"/>
        <v/>
      </c>
      <c r="BE162" s="31" t="str">
        <f>IF($AP162="","",INDEX('2.職務給賃金表'!$B$6:$AI$57,MATCH($BD162,'2.職務給賃金表'!$B$6:$B$57,0),MATCH($BC162,'2.職務給賃金表'!$B$6:$AI$6,0)))</f>
        <v/>
      </c>
      <c r="BF162" s="32" t="str">
        <f t="shared" si="86"/>
        <v/>
      </c>
      <c r="BG162" s="474"/>
      <c r="BH162" s="474"/>
      <c r="BI162" s="474"/>
      <c r="BJ162" s="474"/>
      <c r="BK162" s="474"/>
      <c r="BL162" s="474"/>
      <c r="BM162" s="62" t="str">
        <f t="shared" si="105"/>
        <v/>
      </c>
      <c r="BN162" s="59" t="str">
        <f t="shared" si="87"/>
        <v/>
      </c>
      <c r="BO162" s="273" t="str">
        <f t="shared" si="88"/>
        <v/>
      </c>
    </row>
    <row r="163" spans="1:67" x14ac:dyDescent="0.15">
      <c r="A163" s="65" t="str">
        <f>IF(C163="","",COUNTA($C$10:C163))</f>
        <v/>
      </c>
      <c r="B163" s="470"/>
      <c r="C163" s="470"/>
      <c r="D163" s="480"/>
      <c r="E163" s="480" t="s">
        <v>71</v>
      </c>
      <c r="F163" s="470"/>
      <c r="G163" s="480"/>
      <c r="H163" s="472"/>
      <c r="I163" s="472"/>
      <c r="J163" s="56" t="str">
        <f t="shared" si="106"/>
        <v/>
      </c>
      <c r="K163" s="56" t="str">
        <f t="shared" si="107"/>
        <v/>
      </c>
      <c r="L163" s="56" t="str">
        <f t="shared" si="108"/>
        <v/>
      </c>
      <c r="M163" s="56" t="str">
        <f t="shared" si="109"/>
        <v/>
      </c>
      <c r="N163" s="473" t="s">
        <v>71</v>
      </c>
      <c r="O163" s="473"/>
      <c r="P163" s="59" t="str">
        <f t="shared" si="80"/>
        <v/>
      </c>
      <c r="Q163" s="474"/>
      <c r="R163" s="474"/>
      <c r="S163" s="474"/>
      <c r="T163" s="474"/>
      <c r="U163" s="474"/>
      <c r="V163" s="474"/>
      <c r="W163" s="62" t="str">
        <f t="shared" si="81"/>
        <v/>
      </c>
      <c r="X163" s="273" t="str">
        <f t="shared" si="82"/>
        <v/>
      </c>
      <c r="Y163" s="267" t="str">
        <f t="shared" si="89"/>
        <v/>
      </c>
      <c r="Z163" s="117" t="str">
        <f t="shared" si="90"/>
        <v/>
      </c>
      <c r="AA163" s="117" t="str">
        <f t="shared" si="91"/>
        <v/>
      </c>
      <c r="AB163" s="117" t="str">
        <f t="shared" si="92"/>
        <v/>
      </c>
      <c r="AC163" s="123" t="str">
        <f t="shared" si="93"/>
        <v/>
      </c>
      <c r="AD163" s="119" t="str">
        <f t="shared" si="94"/>
        <v/>
      </c>
      <c r="AE163" s="475"/>
      <c r="AF163" s="119" t="str">
        <f t="shared" si="95"/>
        <v/>
      </c>
      <c r="AG163" s="119" t="str">
        <f t="shared" si="96"/>
        <v/>
      </c>
      <c r="AH163" s="119" t="str">
        <f>IF($AC163="","",HLOOKUP($AC163,'3.参照データ'!$B$5:$AI$14,8,FALSE)+1)</f>
        <v/>
      </c>
      <c r="AI163" s="119" t="str">
        <f>IF($AC163="","",HLOOKUP($AC163,'3.参照データ'!$B$5:$AI$14,10,FALSE)+AH163)</f>
        <v/>
      </c>
      <c r="AJ163" s="171" t="str">
        <f>IF($AC163="","",INDEX('2.職務給賃金表'!$B$6:$AI$57,MATCH($AG163,'2.職務給賃金表'!$B$6:$B$57,0),MATCH($AC163,'2.職務給賃金表'!$B$6:$AI$6,0)))</f>
        <v/>
      </c>
      <c r="AK163" s="265" t="str">
        <f t="shared" si="97"/>
        <v/>
      </c>
      <c r="AL163" s="222" t="str">
        <f t="shared" si="98"/>
        <v/>
      </c>
      <c r="AM163" s="28" t="str">
        <f t="shared" si="99"/>
        <v/>
      </c>
      <c r="AN163" s="479"/>
      <c r="AO163" s="479"/>
      <c r="AP163" s="71" t="str">
        <f t="shared" si="83"/>
        <v/>
      </c>
      <c r="AQ163" s="71" t="str">
        <f>IF($AL163="","",IF($AM163=$AP163,"",IF(HLOOKUP($AP163,'3.参照データ'!$B$17:$AI$21,4,FALSE)="",HLOOKUP($AP163,'3.参照データ'!$B$17:$AI$21,5,FALSE),HLOOKUP($AP163,'3.参照データ'!$B$17:$AI$21,4,FALSE))))</f>
        <v/>
      </c>
      <c r="AR163" s="71" t="str">
        <f t="shared" si="100"/>
        <v/>
      </c>
      <c r="AS163" s="30" t="str">
        <f>IF($AP163="","",($AR163-HLOOKUP($AP163,'3.参照データ'!$B$5:$AI$14,6,FALSE)))</f>
        <v/>
      </c>
      <c r="AT163" s="28" t="str">
        <f>IF($AP163="","",IF($AN163="",$AG163,IF(ROUNDUP($AS163/HLOOKUP($AP163,'3.参照データ'!$B$5:$AI$14,7,FALSE),0)&lt;=0,1,ROUNDUP($AS163/HLOOKUP($AP163,'3.参照データ'!$B$5:$AI$14,7,FALSE),0)+1)))</f>
        <v/>
      </c>
      <c r="AU163" s="28" t="str">
        <f t="shared" si="84"/>
        <v/>
      </c>
      <c r="AV163" s="105" t="str">
        <f>IF($AP163="","",($AU163-1)*HLOOKUP($AP163,'3.参照データ'!$B$5:$AI$14,7,FALSE))</f>
        <v/>
      </c>
      <c r="AW163" s="30" t="str">
        <f t="shared" si="85"/>
        <v/>
      </c>
      <c r="AX163" s="28" t="str">
        <f>IF($AP163="","",IF($AW163&lt;=0,0,ROUNDUP($AW163/HLOOKUP($AP163,'3.参照データ'!$B$5:$AI$14,9,FALSE),0)))</f>
        <v/>
      </c>
      <c r="AY163" s="28" t="str">
        <f t="shared" si="101"/>
        <v/>
      </c>
      <c r="AZ163" s="28" t="str">
        <f t="shared" si="102"/>
        <v/>
      </c>
      <c r="BA163" s="28" t="str">
        <f>IF($AP163="","",HLOOKUP($AP163,'3.参照データ'!$B$5:$AI$14,8,FALSE)+1)</f>
        <v/>
      </c>
      <c r="BB163" s="28" t="str">
        <f>IF($AP163="","",HLOOKUP($AP163,'3.参照データ'!$B$5:$AI$14,10,FALSE)+BA163)</f>
        <v/>
      </c>
      <c r="BC163" s="28" t="str">
        <f t="shared" si="103"/>
        <v/>
      </c>
      <c r="BD163" s="28" t="str">
        <f t="shared" si="104"/>
        <v/>
      </c>
      <c r="BE163" s="31" t="str">
        <f>IF($AP163="","",INDEX('2.職務給賃金表'!$B$6:$AI$57,MATCH($BD163,'2.職務給賃金表'!$B$6:$B$57,0),MATCH($BC163,'2.職務給賃金表'!$B$6:$AI$6,0)))</f>
        <v/>
      </c>
      <c r="BF163" s="32" t="str">
        <f t="shared" si="86"/>
        <v/>
      </c>
      <c r="BG163" s="474"/>
      <c r="BH163" s="474"/>
      <c r="BI163" s="474"/>
      <c r="BJ163" s="474"/>
      <c r="BK163" s="474"/>
      <c r="BL163" s="474"/>
      <c r="BM163" s="62" t="str">
        <f t="shared" si="105"/>
        <v/>
      </c>
      <c r="BN163" s="59" t="str">
        <f t="shared" si="87"/>
        <v/>
      </c>
      <c r="BO163" s="273" t="str">
        <f t="shared" si="88"/>
        <v/>
      </c>
    </row>
    <row r="164" spans="1:67" x14ac:dyDescent="0.15">
      <c r="A164" s="65" t="str">
        <f>IF(C164="","",COUNTA($C$10:C164))</f>
        <v/>
      </c>
      <c r="B164" s="470"/>
      <c r="C164" s="470"/>
      <c r="D164" s="480"/>
      <c r="E164" s="480" t="s">
        <v>71</v>
      </c>
      <c r="F164" s="470"/>
      <c r="G164" s="480"/>
      <c r="H164" s="472"/>
      <c r="I164" s="472"/>
      <c r="J164" s="56" t="str">
        <f t="shared" si="106"/>
        <v/>
      </c>
      <c r="K164" s="56" t="str">
        <f t="shared" si="107"/>
        <v/>
      </c>
      <c r="L164" s="56" t="str">
        <f t="shared" si="108"/>
        <v/>
      </c>
      <c r="M164" s="56" t="str">
        <f t="shared" si="109"/>
        <v/>
      </c>
      <c r="N164" s="473" t="s">
        <v>71</v>
      </c>
      <c r="O164" s="473"/>
      <c r="P164" s="59" t="str">
        <f t="shared" si="80"/>
        <v/>
      </c>
      <c r="Q164" s="474"/>
      <c r="R164" s="474"/>
      <c r="S164" s="474"/>
      <c r="T164" s="474"/>
      <c r="U164" s="474"/>
      <c r="V164" s="474"/>
      <c r="W164" s="62" t="str">
        <f t="shared" si="81"/>
        <v/>
      </c>
      <c r="X164" s="273" t="str">
        <f t="shared" si="82"/>
        <v/>
      </c>
      <c r="Y164" s="267" t="str">
        <f t="shared" si="89"/>
        <v/>
      </c>
      <c r="Z164" s="117" t="str">
        <f t="shared" si="90"/>
        <v/>
      </c>
      <c r="AA164" s="117" t="str">
        <f t="shared" si="91"/>
        <v/>
      </c>
      <c r="AB164" s="117" t="str">
        <f t="shared" si="92"/>
        <v/>
      </c>
      <c r="AC164" s="123" t="str">
        <f t="shared" si="93"/>
        <v/>
      </c>
      <c r="AD164" s="119" t="str">
        <f t="shared" si="94"/>
        <v/>
      </c>
      <c r="AE164" s="475"/>
      <c r="AF164" s="119" t="str">
        <f t="shared" si="95"/>
        <v/>
      </c>
      <c r="AG164" s="119" t="str">
        <f t="shared" si="96"/>
        <v/>
      </c>
      <c r="AH164" s="119" t="str">
        <f>IF($AC164="","",HLOOKUP($AC164,'3.参照データ'!$B$5:$AI$14,8,FALSE)+1)</f>
        <v/>
      </c>
      <c r="AI164" s="119" t="str">
        <f>IF($AC164="","",HLOOKUP($AC164,'3.参照データ'!$B$5:$AI$14,10,FALSE)+AH164)</f>
        <v/>
      </c>
      <c r="AJ164" s="171" t="str">
        <f>IF($AC164="","",INDEX('2.職務給賃金表'!$B$6:$AI$57,MATCH($AG164,'2.職務給賃金表'!$B$6:$B$57,0),MATCH($AC164,'2.職務給賃金表'!$B$6:$AI$6,0)))</f>
        <v/>
      </c>
      <c r="AK164" s="265" t="str">
        <f t="shared" si="97"/>
        <v/>
      </c>
      <c r="AL164" s="222" t="str">
        <f t="shared" si="98"/>
        <v/>
      </c>
      <c r="AM164" s="28" t="str">
        <f t="shared" si="99"/>
        <v/>
      </c>
      <c r="AN164" s="479"/>
      <c r="AO164" s="479"/>
      <c r="AP164" s="71" t="str">
        <f t="shared" si="83"/>
        <v/>
      </c>
      <c r="AQ164" s="71" t="str">
        <f>IF($AL164="","",IF($AM164=$AP164,"",IF(HLOOKUP($AP164,'3.参照データ'!$B$17:$AI$21,4,FALSE)="",HLOOKUP($AP164,'3.参照データ'!$B$17:$AI$21,5,FALSE),HLOOKUP($AP164,'3.参照データ'!$B$17:$AI$21,4,FALSE))))</f>
        <v/>
      </c>
      <c r="AR164" s="71" t="str">
        <f t="shared" si="100"/>
        <v/>
      </c>
      <c r="AS164" s="30" t="str">
        <f>IF($AP164="","",($AR164-HLOOKUP($AP164,'3.参照データ'!$B$5:$AI$14,6,FALSE)))</f>
        <v/>
      </c>
      <c r="AT164" s="28" t="str">
        <f>IF($AP164="","",IF($AN164="",$AG164,IF(ROUNDUP($AS164/HLOOKUP($AP164,'3.参照データ'!$B$5:$AI$14,7,FALSE),0)&lt;=0,1,ROUNDUP($AS164/HLOOKUP($AP164,'3.参照データ'!$B$5:$AI$14,7,FALSE),0)+1)))</f>
        <v/>
      </c>
      <c r="AU164" s="28" t="str">
        <f t="shared" si="84"/>
        <v/>
      </c>
      <c r="AV164" s="105" t="str">
        <f>IF($AP164="","",($AU164-1)*HLOOKUP($AP164,'3.参照データ'!$B$5:$AI$14,7,FALSE))</f>
        <v/>
      </c>
      <c r="AW164" s="30" t="str">
        <f t="shared" si="85"/>
        <v/>
      </c>
      <c r="AX164" s="28" t="str">
        <f>IF($AP164="","",IF($AW164&lt;=0,0,ROUNDUP($AW164/HLOOKUP($AP164,'3.参照データ'!$B$5:$AI$14,9,FALSE),0)))</f>
        <v/>
      </c>
      <c r="AY164" s="28" t="str">
        <f t="shared" si="101"/>
        <v/>
      </c>
      <c r="AZ164" s="28" t="str">
        <f t="shared" si="102"/>
        <v/>
      </c>
      <c r="BA164" s="28" t="str">
        <f>IF($AP164="","",HLOOKUP($AP164,'3.参照データ'!$B$5:$AI$14,8,FALSE)+1)</f>
        <v/>
      </c>
      <c r="BB164" s="28" t="str">
        <f>IF($AP164="","",HLOOKUP($AP164,'3.参照データ'!$B$5:$AI$14,10,FALSE)+BA164)</f>
        <v/>
      </c>
      <c r="BC164" s="28" t="str">
        <f t="shared" si="103"/>
        <v/>
      </c>
      <c r="BD164" s="28" t="str">
        <f t="shared" si="104"/>
        <v/>
      </c>
      <c r="BE164" s="31" t="str">
        <f>IF($AP164="","",INDEX('2.職務給賃金表'!$B$6:$AI$57,MATCH($BD164,'2.職務給賃金表'!$B$6:$B$57,0),MATCH($BC164,'2.職務給賃金表'!$B$6:$AI$6,0)))</f>
        <v/>
      </c>
      <c r="BF164" s="32" t="str">
        <f t="shared" si="86"/>
        <v/>
      </c>
      <c r="BG164" s="474"/>
      <c r="BH164" s="474"/>
      <c r="BI164" s="474"/>
      <c r="BJ164" s="474"/>
      <c r="BK164" s="474"/>
      <c r="BL164" s="474"/>
      <c r="BM164" s="62" t="str">
        <f t="shared" si="105"/>
        <v/>
      </c>
      <c r="BN164" s="59" t="str">
        <f t="shared" si="87"/>
        <v/>
      </c>
      <c r="BO164" s="273" t="str">
        <f t="shared" si="88"/>
        <v/>
      </c>
    </row>
    <row r="165" spans="1:67" x14ac:dyDescent="0.15">
      <c r="A165" s="65" t="str">
        <f>IF(C165="","",COUNTA($C$10:C165))</f>
        <v/>
      </c>
      <c r="B165" s="470"/>
      <c r="C165" s="470"/>
      <c r="D165" s="480"/>
      <c r="E165" s="480" t="s">
        <v>71</v>
      </c>
      <c r="F165" s="470"/>
      <c r="G165" s="480"/>
      <c r="H165" s="472"/>
      <c r="I165" s="472"/>
      <c r="J165" s="56" t="str">
        <f t="shared" si="106"/>
        <v/>
      </c>
      <c r="K165" s="56" t="str">
        <f t="shared" si="107"/>
        <v/>
      </c>
      <c r="L165" s="56" t="str">
        <f t="shared" si="108"/>
        <v/>
      </c>
      <c r="M165" s="56" t="str">
        <f t="shared" si="109"/>
        <v/>
      </c>
      <c r="N165" s="473" t="s">
        <v>71</v>
      </c>
      <c r="O165" s="473"/>
      <c r="P165" s="59" t="str">
        <f t="shared" si="80"/>
        <v/>
      </c>
      <c r="Q165" s="474"/>
      <c r="R165" s="474"/>
      <c r="S165" s="474"/>
      <c r="T165" s="474"/>
      <c r="U165" s="474"/>
      <c r="V165" s="474"/>
      <c r="W165" s="62" t="str">
        <f t="shared" si="81"/>
        <v/>
      </c>
      <c r="X165" s="273" t="str">
        <f t="shared" si="82"/>
        <v/>
      </c>
      <c r="Y165" s="267" t="str">
        <f t="shared" si="89"/>
        <v/>
      </c>
      <c r="Z165" s="117" t="str">
        <f t="shared" si="90"/>
        <v/>
      </c>
      <c r="AA165" s="117" t="str">
        <f t="shared" si="91"/>
        <v/>
      </c>
      <c r="AB165" s="117" t="str">
        <f t="shared" si="92"/>
        <v/>
      </c>
      <c r="AC165" s="123" t="str">
        <f t="shared" si="93"/>
        <v/>
      </c>
      <c r="AD165" s="119" t="str">
        <f t="shared" si="94"/>
        <v/>
      </c>
      <c r="AE165" s="475"/>
      <c r="AF165" s="119" t="str">
        <f t="shared" si="95"/>
        <v/>
      </c>
      <c r="AG165" s="119" t="str">
        <f t="shared" si="96"/>
        <v/>
      </c>
      <c r="AH165" s="119" t="str">
        <f>IF($AC165="","",HLOOKUP($AC165,'3.参照データ'!$B$5:$AI$14,8,FALSE)+1)</f>
        <v/>
      </c>
      <c r="AI165" s="119" t="str">
        <f>IF($AC165="","",HLOOKUP($AC165,'3.参照データ'!$B$5:$AI$14,10,FALSE)+AH165)</f>
        <v/>
      </c>
      <c r="AJ165" s="171" t="str">
        <f>IF($AC165="","",INDEX('2.職務給賃金表'!$B$6:$AI$57,MATCH($AG165,'2.職務給賃金表'!$B$6:$B$57,0),MATCH($AC165,'2.職務給賃金表'!$B$6:$AI$6,0)))</f>
        <v/>
      </c>
      <c r="AK165" s="265" t="str">
        <f t="shared" si="97"/>
        <v/>
      </c>
      <c r="AL165" s="222" t="str">
        <f t="shared" si="98"/>
        <v/>
      </c>
      <c r="AM165" s="28" t="str">
        <f t="shared" si="99"/>
        <v/>
      </c>
      <c r="AN165" s="479"/>
      <c r="AO165" s="479"/>
      <c r="AP165" s="71" t="str">
        <f t="shared" si="83"/>
        <v/>
      </c>
      <c r="AQ165" s="71" t="str">
        <f>IF($AL165="","",IF($AM165=$AP165,"",IF(HLOOKUP($AP165,'3.参照データ'!$B$17:$AI$21,4,FALSE)="",HLOOKUP($AP165,'3.参照データ'!$B$17:$AI$21,5,FALSE),HLOOKUP($AP165,'3.参照データ'!$B$17:$AI$21,4,FALSE))))</f>
        <v/>
      </c>
      <c r="AR165" s="71" t="str">
        <f t="shared" si="100"/>
        <v/>
      </c>
      <c r="AS165" s="30" t="str">
        <f>IF($AP165="","",($AR165-HLOOKUP($AP165,'3.参照データ'!$B$5:$AI$14,6,FALSE)))</f>
        <v/>
      </c>
      <c r="AT165" s="28" t="str">
        <f>IF($AP165="","",IF($AN165="",$AG165,IF(ROUNDUP($AS165/HLOOKUP($AP165,'3.参照データ'!$B$5:$AI$14,7,FALSE),0)&lt;=0,1,ROUNDUP($AS165/HLOOKUP($AP165,'3.参照データ'!$B$5:$AI$14,7,FALSE),0)+1)))</f>
        <v/>
      </c>
      <c r="AU165" s="28" t="str">
        <f t="shared" si="84"/>
        <v/>
      </c>
      <c r="AV165" s="105" t="str">
        <f>IF($AP165="","",($AU165-1)*HLOOKUP($AP165,'3.参照データ'!$B$5:$AI$14,7,FALSE))</f>
        <v/>
      </c>
      <c r="AW165" s="30" t="str">
        <f t="shared" si="85"/>
        <v/>
      </c>
      <c r="AX165" s="28" t="str">
        <f>IF($AP165="","",IF($AW165&lt;=0,0,ROUNDUP($AW165/HLOOKUP($AP165,'3.参照データ'!$B$5:$AI$14,9,FALSE),0)))</f>
        <v/>
      </c>
      <c r="AY165" s="28" t="str">
        <f t="shared" si="101"/>
        <v/>
      </c>
      <c r="AZ165" s="28" t="str">
        <f t="shared" si="102"/>
        <v/>
      </c>
      <c r="BA165" s="28" t="str">
        <f>IF($AP165="","",HLOOKUP($AP165,'3.参照データ'!$B$5:$AI$14,8,FALSE)+1)</f>
        <v/>
      </c>
      <c r="BB165" s="28" t="str">
        <f>IF($AP165="","",HLOOKUP($AP165,'3.参照データ'!$B$5:$AI$14,10,FALSE)+BA165)</f>
        <v/>
      </c>
      <c r="BC165" s="28" t="str">
        <f t="shared" si="103"/>
        <v/>
      </c>
      <c r="BD165" s="28" t="str">
        <f t="shared" si="104"/>
        <v/>
      </c>
      <c r="BE165" s="31" t="str">
        <f>IF($AP165="","",INDEX('2.職務給賃金表'!$B$6:$AI$57,MATCH($BD165,'2.職務給賃金表'!$B$6:$B$57,0),MATCH($BC165,'2.職務給賃金表'!$B$6:$AI$6,0)))</f>
        <v/>
      </c>
      <c r="BF165" s="32" t="str">
        <f t="shared" si="86"/>
        <v/>
      </c>
      <c r="BG165" s="474"/>
      <c r="BH165" s="474"/>
      <c r="BI165" s="474"/>
      <c r="BJ165" s="474"/>
      <c r="BK165" s="474"/>
      <c r="BL165" s="474"/>
      <c r="BM165" s="62" t="str">
        <f t="shared" si="105"/>
        <v/>
      </c>
      <c r="BN165" s="59" t="str">
        <f t="shared" si="87"/>
        <v/>
      </c>
      <c r="BO165" s="273" t="str">
        <f t="shared" si="88"/>
        <v/>
      </c>
    </row>
    <row r="166" spans="1:67" x14ac:dyDescent="0.15">
      <c r="A166" s="65" t="str">
        <f>IF(C166="","",COUNTA($C$10:C166))</f>
        <v/>
      </c>
      <c r="B166" s="470"/>
      <c r="C166" s="470"/>
      <c r="D166" s="480"/>
      <c r="E166" s="480" t="s">
        <v>71</v>
      </c>
      <c r="F166" s="470"/>
      <c r="G166" s="480"/>
      <c r="H166" s="472"/>
      <c r="I166" s="472"/>
      <c r="J166" s="56" t="str">
        <f t="shared" si="106"/>
        <v/>
      </c>
      <c r="K166" s="56" t="str">
        <f t="shared" si="107"/>
        <v/>
      </c>
      <c r="L166" s="56" t="str">
        <f t="shared" si="108"/>
        <v/>
      </c>
      <c r="M166" s="56" t="str">
        <f t="shared" si="109"/>
        <v/>
      </c>
      <c r="N166" s="473" t="s">
        <v>71</v>
      </c>
      <c r="O166" s="473"/>
      <c r="P166" s="59" t="str">
        <f t="shared" si="80"/>
        <v/>
      </c>
      <c r="Q166" s="474"/>
      <c r="R166" s="474"/>
      <c r="S166" s="474"/>
      <c r="T166" s="474"/>
      <c r="U166" s="474"/>
      <c r="V166" s="474"/>
      <c r="W166" s="62" t="str">
        <f t="shared" si="81"/>
        <v/>
      </c>
      <c r="X166" s="273" t="str">
        <f t="shared" si="82"/>
        <v/>
      </c>
      <c r="Y166" s="267" t="str">
        <f t="shared" si="89"/>
        <v/>
      </c>
      <c r="Z166" s="117" t="str">
        <f t="shared" si="90"/>
        <v/>
      </c>
      <c r="AA166" s="117" t="str">
        <f t="shared" si="91"/>
        <v/>
      </c>
      <c r="AB166" s="117" t="str">
        <f t="shared" si="92"/>
        <v/>
      </c>
      <c r="AC166" s="123" t="str">
        <f t="shared" si="93"/>
        <v/>
      </c>
      <c r="AD166" s="119" t="str">
        <f t="shared" si="94"/>
        <v/>
      </c>
      <c r="AE166" s="475"/>
      <c r="AF166" s="119" t="str">
        <f t="shared" si="95"/>
        <v/>
      </c>
      <c r="AG166" s="119" t="str">
        <f t="shared" si="96"/>
        <v/>
      </c>
      <c r="AH166" s="119" t="str">
        <f>IF($AC166="","",HLOOKUP($AC166,'3.参照データ'!$B$5:$AI$14,8,FALSE)+1)</f>
        <v/>
      </c>
      <c r="AI166" s="119" t="str">
        <f>IF($AC166="","",HLOOKUP($AC166,'3.参照データ'!$B$5:$AI$14,10,FALSE)+AH166)</f>
        <v/>
      </c>
      <c r="AJ166" s="171" t="str">
        <f>IF($AC166="","",INDEX('2.職務給賃金表'!$B$6:$AI$57,MATCH($AG166,'2.職務給賃金表'!$B$6:$B$57,0),MATCH($AC166,'2.職務給賃金表'!$B$6:$AI$6,0)))</f>
        <v/>
      </c>
      <c r="AK166" s="265" t="str">
        <f t="shared" si="97"/>
        <v/>
      </c>
      <c r="AL166" s="222" t="str">
        <f t="shared" si="98"/>
        <v/>
      </c>
      <c r="AM166" s="28" t="str">
        <f t="shared" si="99"/>
        <v/>
      </c>
      <c r="AN166" s="479"/>
      <c r="AO166" s="479"/>
      <c r="AP166" s="71" t="str">
        <f t="shared" si="83"/>
        <v/>
      </c>
      <c r="AQ166" s="71" t="str">
        <f>IF($AL166="","",IF($AM166=$AP166,"",IF(HLOOKUP($AP166,'3.参照データ'!$B$17:$AI$21,4,FALSE)="",HLOOKUP($AP166,'3.参照データ'!$B$17:$AI$21,5,FALSE),HLOOKUP($AP166,'3.参照データ'!$B$17:$AI$21,4,FALSE))))</f>
        <v/>
      </c>
      <c r="AR166" s="71" t="str">
        <f t="shared" si="100"/>
        <v/>
      </c>
      <c r="AS166" s="30" t="str">
        <f>IF($AP166="","",($AR166-HLOOKUP($AP166,'3.参照データ'!$B$5:$AI$14,6,FALSE)))</f>
        <v/>
      </c>
      <c r="AT166" s="28" t="str">
        <f>IF($AP166="","",IF($AN166="",$AG166,IF(ROUNDUP($AS166/HLOOKUP($AP166,'3.参照データ'!$B$5:$AI$14,7,FALSE),0)&lt;=0,1,ROUNDUP($AS166/HLOOKUP($AP166,'3.参照データ'!$B$5:$AI$14,7,FALSE),0)+1)))</f>
        <v/>
      </c>
      <c r="AU166" s="28" t="str">
        <f t="shared" si="84"/>
        <v/>
      </c>
      <c r="AV166" s="105" t="str">
        <f>IF($AP166="","",($AU166-1)*HLOOKUP($AP166,'3.参照データ'!$B$5:$AI$14,7,FALSE))</f>
        <v/>
      </c>
      <c r="AW166" s="30" t="str">
        <f t="shared" si="85"/>
        <v/>
      </c>
      <c r="AX166" s="28" t="str">
        <f>IF($AP166="","",IF($AW166&lt;=0,0,ROUNDUP($AW166/HLOOKUP($AP166,'3.参照データ'!$B$5:$AI$14,9,FALSE),0)))</f>
        <v/>
      </c>
      <c r="AY166" s="28" t="str">
        <f t="shared" si="101"/>
        <v/>
      </c>
      <c r="AZ166" s="28" t="str">
        <f t="shared" si="102"/>
        <v/>
      </c>
      <c r="BA166" s="28" t="str">
        <f>IF($AP166="","",HLOOKUP($AP166,'3.参照データ'!$B$5:$AI$14,8,FALSE)+1)</f>
        <v/>
      </c>
      <c r="BB166" s="28" t="str">
        <f>IF($AP166="","",HLOOKUP($AP166,'3.参照データ'!$B$5:$AI$14,10,FALSE)+BA166)</f>
        <v/>
      </c>
      <c r="BC166" s="28" t="str">
        <f t="shared" si="103"/>
        <v/>
      </c>
      <c r="BD166" s="28" t="str">
        <f t="shared" si="104"/>
        <v/>
      </c>
      <c r="BE166" s="31" t="str">
        <f>IF($AP166="","",INDEX('2.職務給賃金表'!$B$6:$AI$57,MATCH($BD166,'2.職務給賃金表'!$B$6:$B$57,0),MATCH($BC166,'2.職務給賃金表'!$B$6:$AI$6,0)))</f>
        <v/>
      </c>
      <c r="BF166" s="32" t="str">
        <f t="shared" si="86"/>
        <v/>
      </c>
      <c r="BG166" s="474"/>
      <c r="BH166" s="474"/>
      <c r="BI166" s="474"/>
      <c r="BJ166" s="474"/>
      <c r="BK166" s="474"/>
      <c r="BL166" s="474"/>
      <c r="BM166" s="62" t="str">
        <f t="shared" si="105"/>
        <v/>
      </c>
      <c r="BN166" s="59" t="str">
        <f t="shared" si="87"/>
        <v/>
      </c>
      <c r="BO166" s="273" t="str">
        <f t="shared" si="88"/>
        <v/>
      </c>
    </row>
    <row r="167" spans="1:67" x14ac:dyDescent="0.15">
      <c r="A167" s="65" t="str">
        <f>IF(C167="","",COUNTA($C$10:C167))</f>
        <v/>
      </c>
      <c r="B167" s="470"/>
      <c r="C167" s="470"/>
      <c r="D167" s="480"/>
      <c r="E167" s="480" t="s">
        <v>71</v>
      </c>
      <c r="F167" s="470"/>
      <c r="G167" s="480"/>
      <c r="H167" s="472"/>
      <c r="I167" s="472"/>
      <c r="J167" s="56" t="str">
        <f t="shared" si="106"/>
        <v/>
      </c>
      <c r="K167" s="56" t="str">
        <f t="shared" si="107"/>
        <v/>
      </c>
      <c r="L167" s="56" t="str">
        <f t="shared" si="108"/>
        <v/>
      </c>
      <c r="M167" s="56" t="str">
        <f t="shared" si="109"/>
        <v/>
      </c>
      <c r="N167" s="473" t="s">
        <v>71</v>
      </c>
      <c r="O167" s="473"/>
      <c r="P167" s="59" t="str">
        <f t="shared" si="80"/>
        <v/>
      </c>
      <c r="Q167" s="474"/>
      <c r="R167" s="474"/>
      <c r="S167" s="474"/>
      <c r="T167" s="474"/>
      <c r="U167" s="474"/>
      <c r="V167" s="474"/>
      <c r="W167" s="62" t="str">
        <f t="shared" si="81"/>
        <v/>
      </c>
      <c r="X167" s="273" t="str">
        <f t="shared" si="82"/>
        <v/>
      </c>
      <c r="Y167" s="267" t="str">
        <f t="shared" si="89"/>
        <v/>
      </c>
      <c r="Z167" s="117" t="str">
        <f t="shared" si="90"/>
        <v/>
      </c>
      <c r="AA167" s="117" t="str">
        <f t="shared" si="91"/>
        <v/>
      </c>
      <c r="AB167" s="117" t="str">
        <f t="shared" si="92"/>
        <v/>
      </c>
      <c r="AC167" s="123" t="str">
        <f t="shared" si="93"/>
        <v/>
      </c>
      <c r="AD167" s="119" t="str">
        <f t="shared" si="94"/>
        <v/>
      </c>
      <c r="AE167" s="475"/>
      <c r="AF167" s="119" t="str">
        <f t="shared" si="95"/>
        <v/>
      </c>
      <c r="AG167" s="119" t="str">
        <f t="shared" si="96"/>
        <v/>
      </c>
      <c r="AH167" s="119" t="str">
        <f>IF($AC167="","",HLOOKUP($AC167,'3.参照データ'!$B$5:$AI$14,8,FALSE)+1)</f>
        <v/>
      </c>
      <c r="AI167" s="119" t="str">
        <f>IF($AC167="","",HLOOKUP($AC167,'3.参照データ'!$B$5:$AI$14,10,FALSE)+AH167)</f>
        <v/>
      </c>
      <c r="AJ167" s="171" t="str">
        <f>IF($AC167="","",INDEX('2.職務給賃金表'!$B$6:$AI$57,MATCH($AG167,'2.職務給賃金表'!$B$6:$B$57,0),MATCH($AC167,'2.職務給賃金表'!$B$6:$AI$6,0)))</f>
        <v/>
      </c>
      <c r="AK167" s="265" t="str">
        <f t="shared" si="97"/>
        <v/>
      </c>
      <c r="AL167" s="222" t="str">
        <f t="shared" si="98"/>
        <v/>
      </c>
      <c r="AM167" s="28" t="str">
        <f t="shared" si="99"/>
        <v/>
      </c>
      <c r="AN167" s="479"/>
      <c r="AO167" s="479"/>
      <c r="AP167" s="71" t="str">
        <f t="shared" si="83"/>
        <v/>
      </c>
      <c r="AQ167" s="71" t="str">
        <f>IF($AL167="","",IF($AM167=$AP167,"",IF(HLOOKUP($AP167,'3.参照データ'!$B$17:$AI$21,4,FALSE)="",HLOOKUP($AP167,'3.参照データ'!$B$17:$AI$21,5,FALSE),HLOOKUP($AP167,'3.参照データ'!$B$17:$AI$21,4,FALSE))))</f>
        <v/>
      </c>
      <c r="AR167" s="71" t="str">
        <f t="shared" si="100"/>
        <v/>
      </c>
      <c r="AS167" s="30" t="str">
        <f>IF($AP167="","",($AR167-HLOOKUP($AP167,'3.参照データ'!$B$5:$AI$14,6,FALSE)))</f>
        <v/>
      </c>
      <c r="AT167" s="28" t="str">
        <f>IF($AP167="","",IF($AN167="",$AG167,IF(ROUNDUP($AS167/HLOOKUP($AP167,'3.参照データ'!$B$5:$AI$14,7,FALSE),0)&lt;=0,1,ROUNDUP($AS167/HLOOKUP($AP167,'3.参照データ'!$B$5:$AI$14,7,FALSE),0)+1)))</f>
        <v/>
      </c>
      <c r="AU167" s="28" t="str">
        <f t="shared" si="84"/>
        <v/>
      </c>
      <c r="AV167" s="105" t="str">
        <f>IF($AP167="","",($AU167-1)*HLOOKUP($AP167,'3.参照データ'!$B$5:$AI$14,7,FALSE))</f>
        <v/>
      </c>
      <c r="AW167" s="30" t="str">
        <f t="shared" si="85"/>
        <v/>
      </c>
      <c r="AX167" s="28" t="str">
        <f>IF($AP167="","",IF($AW167&lt;=0,0,ROUNDUP($AW167/HLOOKUP($AP167,'3.参照データ'!$B$5:$AI$14,9,FALSE),0)))</f>
        <v/>
      </c>
      <c r="AY167" s="28" t="str">
        <f t="shared" si="101"/>
        <v/>
      </c>
      <c r="AZ167" s="28" t="str">
        <f t="shared" si="102"/>
        <v/>
      </c>
      <c r="BA167" s="28" t="str">
        <f>IF($AP167="","",HLOOKUP($AP167,'3.参照データ'!$B$5:$AI$14,8,FALSE)+1)</f>
        <v/>
      </c>
      <c r="BB167" s="28" t="str">
        <f>IF($AP167="","",HLOOKUP($AP167,'3.参照データ'!$B$5:$AI$14,10,FALSE)+BA167)</f>
        <v/>
      </c>
      <c r="BC167" s="28" t="str">
        <f t="shared" si="103"/>
        <v/>
      </c>
      <c r="BD167" s="28" t="str">
        <f t="shared" si="104"/>
        <v/>
      </c>
      <c r="BE167" s="31" t="str">
        <f>IF($AP167="","",INDEX('2.職務給賃金表'!$B$6:$AI$57,MATCH($BD167,'2.職務給賃金表'!$B$6:$B$57,0),MATCH($BC167,'2.職務給賃金表'!$B$6:$AI$6,0)))</f>
        <v/>
      </c>
      <c r="BF167" s="32" t="str">
        <f t="shared" si="86"/>
        <v/>
      </c>
      <c r="BG167" s="474"/>
      <c r="BH167" s="474"/>
      <c r="BI167" s="474"/>
      <c r="BJ167" s="474"/>
      <c r="BK167" s="474"/>
      <c r="BL167" s="474"/>
      <c r="BM167" s="62" t="str">
        <f t="shared" si="105"/>
        <v/>
      </c>
      <c r="BN167" s="59" t="str">
        <f t="shared" si="87"/>
        <v/>
      </c>
      <c r="BO167" s="273" t="str">
        <f t="shared" si="88"/>
        <v/>
      </c>
    </row>
    <row r="168" spans="1:67" x14ac:dyDescent="0.15">
      <c r="A168" s="65" t="str">
        <f>IF(C168="","",COUNTA($C$10:C168))</f>
        <v/>
      </c>
      <c r="B168" s="470"/>
      <c r="C168" s="470"/>
      <c r="D168" s="480"/>
      <c r="E168" s="480" t="s">
        <v>71</v>
      </c>
      <c r="F168" s="470"/>
      <c r="G168" s="480"/>
      <c r="H168" s="472"/>
      <c r="I168" s="472"/>
      <c r="J168" s="56" t="str">
        <f t="shared" si="106"/>
        <v/>
      </c>
      <c r="K168" s="56" t="str">
        <f t="shared" si="107"/>
        <v/>
      </c>
      <c r="L168" s="56" t="str">
        <f t="shared" si="108"/>
        <v/>
      </c>
      <c r="M168" s="56" t="str">
        <f t="shared" si="109"/>
        <v/>
      </c>
      <c r="N168" s="473" t="s">
        <v>71</v>
      </c>
      <c r="O168" s="473"/>
      <c r="P168" s="59" t="str">
        <f t="shared" si="80"/>
        <v/>
      </c>
      <c r="Q168" s="474"/>
      <c r="R168" s="474"/>
      <c r="S168" s="474"/>
      <c r="T168" s="474"/>
      <c r="U168" s="474"/>
      <c r="V168" s="474"/>
      <c r="W168" s="62" t="str">
        <f t="shared" si="81"/>
        <v/>
      </c>
      <c r="X168" s="273" t="str">
        <f t="shared" si="82"/>
        <v/>
      </c>
      <c r="Y168" s="267" t="str">
        <f t="shared" si="89"/>
        <v/>
      </c>
      <c r="Z168" s="117" t="str">
        <f t="shared" si="90"/>
        <v/>
      </c>
      <c r="AA168" s="117" t="str">
        <f t="shared" si="91"/>
        <v/>
      </c>
      <c r="AB168" s="117" t="str">
        <f t="shared" si="92"/>
        <v/>
      </c>
      <c r="AC168" s="123" t="str">
        <f t="shared" si="93"/>
        <v/>
      </c>
      <c r="AD168" s="119" t="str">
        <f t="shared" si="94"/>
        <v/>
      </c>
      <c r="AE168" s="475"/>
      <c r="AF168" s="119" t="str">
        <f t="shared" si="95"/>
        <v/>
      </c>
      <c r="AG168" s="119" t="str">
        <f t="shared" si="96"/>
        <v/>
      </c>
      <c r="AH168" s="119" t="str">
        <f>IF($AC168="","",HLOOKUP($AC168,'3.参照データ'!$B$5:$AI$14,8,FALSE)+1)</f>
        <v/>
      </c>
      <c r="AI168" s="119" t="str">
        <f>IF($AC168="","",HLOOKUP($AC168,'3.参照データ'!$B$5:$AI$14,10,FALSE)+AH168)</f>
        <v/>
      </c>
      <c r="AJ168" s="171" t="str">
        <f>IF($AC168="","",INDEX('2.職務給賃金表'!$B$6:$AI$57,MATCH($AG168,'2.職務給賃金表'!$B$6:$B$57,0),MATCH($AC168,'2.職務給賃金表'!$B$6:$AI$6,0)))</f>
        <v/>
      </c>
      <c r="AK168" s="265" t="str">
        <f t="shared" si="97"/>
        <v/>
      </c>
      <c r="AL168" s="222" t="str">
        <f t="shared" si="98"/>
        <v/>
      </c>
      <c r="AM168" s="28" t="str">
        <f t="shared" si="99"/>
        <v/>
      </c>
      <c r="AN168" s="479"/>
      <c r="AO168" s="479"/>
      <c r="AP168" s="71" t="str">
        <f t="shared" si="83"/>
        <v/>
      </c>
      <c r="AQ168" s="71" t="str">
        <f>IF($AL168="","",IF($AM168=$AP168,"",IF(HLOOKUP($AP168,'3.参照データ'!$B$17:$AI$21,4,FALSE)="",HLOOKUP($AP168,'3.参照データ'!$B$17:$AI$21,5,FALSE),HLOOKUP($AP168,'3.参照データ'!$B$17:$AI$21,4,FALSE))))</f>
        <v/>
      </c>
      <c r="AR168" s="71" t="str">
        <f t="shared" si="100"/>
        <v/>
      </c>
      <c r="AS168" s="30" t="str">
        <f>IF($AP168="","",($AR168-HLOOKUP($AP168,'3.参照データ'!$B$5:$AI$14,6,FALSE)))</f>
        <v/>
      </c>
      <c r="AT168" s="28" t="str">
        <f>IF($AP168="","",IF($AN168="",$AG168,IF(ROUNDUP($AS168/HLOOKUP($AP168,'3.参照データ'!$B$5:$AI$14,7,FALSE),0)&lt;=0,1,ROUNDUP($AS168/HLOOKUP($AP168,'3.参照データ'!$B$5:$AI$14,7,FALSE),0)+1)))</f>
        <v/>
      </c>
      <c r="AU168" s="28" t="str">
        <f t="shared" si="84"/>
        <v/>
      </c>
      <c r="AV168" s="105" t="str">
        <f>IF($AP168="","",($AU168-1)*HLOOKUP($AP168,'3.参照データ'!$B$5:$AI$14,7,FALSE))</f>
        <v/>
      </c>
      <c r="AW168" s="30" t="str">
        <f t="shared" si="85"/>
        <v/>
      </c>
      <c r="AX168" s="28" t="str">
        <f>IF($AP168="","",IF($AW168&lt;=0,0,ROUNDUP($AW168/HLOOKUP($AP168,'3.参照データ'!$B$5:$AI$14,9,FALSE),0)))</f>
        <v/>
      </c>
      <c r="AY168" s="28" t="str">
        <f t="shared" si="101"/>
        <v/>
      </c>
      <c r="AZ168" s="28" t="str">
        <f t="shared" si="102"/>
        <v/>
      </c>
      <c r="BA168" s="28" t="str">
        <f>IF($AP168="","",HLOOKUP($AP168,'3.参照データ'!$B$5:$AI$14,8,FALSE)+1)</f>
        <v/>
      </c>
      <c r="BB168" s="28" t="str">
        <f>IF($AP168="","",HLOOKUP($AP168,'3.参照データ'!$B$5:$AI$14,10,FALSE)+BA168)</f>
        <v/>
      </c>
      <c r="BC168" s="28" t="str">
        <f t="shared" si="103"/>
        <v/>
      </c>
      <c r="BD168" s="28" t="str">
        <f t="shared" si="104"/>
        <v/>
      </c>
      <c r="BE168" s="31" t="str">
        <f>IF($AP168="","",INDEX('2.職務給賃金表'!$B$6:$AI$57,MATCH($BD168,'2.職務給賃金表'!$B$6:$B$57,0),MATCH($BC168,'2.職務給賃金表'!$B$6:$AI$6,0)))</f>
        <v/>
      </c>
      <c r="BF168" s="32" t="str">
        <f t="shared" si="86"/>
        <v/>
      </c>
      <c r="BG168" s="474"/>
      <c r="BH168" s="474"/>
      <c r="BI168" s="474"/>
      <c r="BJ168" s="474"/>
      <c r="BK168" s="474"/>
      <c r="BL168" s="474"/>
      <c r="BM168" s="62" t="str">
        <f t="shared" si="105"/>
        <v/>
      </c>
      <c r="BN168" s="59" t="str">
        <f t="shared" si="87"/>
        <v/>
      </c>
      <c r="BO168" s="273" t="str">
        <f t="shared" si="88"/>
        <v/>
      </c>
    </row>
    <row r="169" spans="1:67" x14ac:dyDescent="0.15">
      <c r="A169" s="65" t="str">
        <f>IF(C169="","",COUNTA($C$10:C169))</f>
        <v/>
      </c>
      <c r="B169" s="470"/>
      <c r="C169" s="470"/>
      <c r="D169" s="480"/>
      <c r="E169" s="480" t="s">
        <v>71</v>
      </c>
      <c r="F169" s="470"/>
      <c r="G169" s="480"/>
      <c r="H169" s="472"/>
      <c r="I169" s="472"/>
      <c r="J169" s="56" t="str">
        <f t="shared" si="106"/>
        <v/>
      </c>
      <c r="K169" s="56" t="str">
        <f t="shared" si="107"/>
        <v/>
      </c>
      <c r="L169" s="56" t="str">
        <f t="shared" si="108"/>
        <v/>
      </c>
      <c r="M169" s="56" t="str">
        <f t="shared" si="109"/>
        <v/>
      </c>
      <c r="N169" s="473" t="s">
        <v>71</v>
      </c>
      <c r="O169" s="473"/>
      <c r="P169" s="59" t="str">
        <f t="shared" si="80"/>
        <v/>
      </c>
      <c r="Q169" s="474"/>
      <c r="R169" s="474"/>
      <c r="S169" s="474"/>
      <c r="T169" s="474"/>
      <c r="U169" s="474"/>
      <c r="V169" s="474"/>
      <c r="W169" s="62" t="str">
        <f t="shared" si="81"/>
        <v/>
      </c>
      <c r="X169" s="273" t="str">
        <f t="shared" si="82"/>
        <v/>
      </c>
      <c r="Y169" s="267" t="str">
        <f t="shared" si="89"/>
        <v/>
      </c>
      <c r="Z169" s="117" t="str">
        <f t="shared" si="90"/>
        <v/>
      </c>
      <c r="AA169" s="117" t="str">
        <f t="shared" si="91"/>
        <v/>
      </c>
      <c r="AB169" s="117" t="str">
        <f t="shared" si="92"/>
        <v/>
      </c>
      <c r="AC169" s="123" t="str">
        <f t="shared" si="93"/>
        <v/>
      </c>
      <c r="AD169" s="119" t="str">
        <f t="shared" si="94"/>
        <v/>
      </c>
      <c r="AE169" s="475"/>
      <c r="AF169" s="119" t="str">
        <f t="shared" si="95"/>
        <v/>
      </c>
      <c r="AG169" s="119" t="str">
        <f t="shared" si="96"/>
        <v/>
      </c>
      <c r="AH169" s="119" t="str">
        <f>IF($AC169="","",HLOOKUP($AC169,'3.参照データ'!$B$5:$AI$14,8,FALSE)+1)</f>
        <v/>
      </c>
      <c r="AI169" s="119" t="str">
        <f>IF($AC169="","",HLOOKUP($AC169,'3.参照データ'!$B$5:$AI$14,10,FALSE)+AH169)</f>
        <v/>
      </c>
      <c r="AJ169" s="171" t="str">
        <f>IF($AC169="","",INDEX('2.職務給賃金表'!$B$6:$AI$57,MATCH($AG169,'2.職務給賃金表'!$B$6:$B$57,0),MATCH($AC169,'2.職務給賃金表'!$B$6:$AI$6,0)))</f>
        <v/>
      </c>
      <c r="AK169" s="265" t="str">
        <f t="shared" si="97"/>
        <v/>
      </c>
      <c r="AL169" s="222" t="str">
        <f t="shared" si="98"/>
        <v/>
      </c>
      <c r="AM169" s="28" t="str">
        <f t="shared" si="99"/>
        <v/>
      </c>
      <c r="AN169" s="479"/>
      <c r="AO169" s="479"/>
      <c r="AP169" s="71" t="str">
        <f t="shared" si="83"/>
        <v/>
      </c>
      <c r="AQ169" s="71" t="str">
        <f>IF($AL169="","",IF($AM169=$AP169,"",IF(HLOOKUP($AP169,'3.参照データ'!$B$17:$AI$21,4,FALSE)="",HLOOKUP($AP169,'3.参照データ'!$B$17:$AI$21,5,FALSE),HLOOKUP($AP169,'3.参照データ'!$B$17:$AI$21,4,FALSE))))</f>
        <v/>
      </c>
      <c r="AR169" s="71" t="str">
        <f t="shared" si="100"/>
        <v/>
      </c>
      <c r="AS169" s="30" t="str">
        <f>IF($AP169="","",($AR169-HLOOKUP($AP169,'3.参照データ'!$B$5:$AI$14,6,FALSE)))</f>
        <v/>
      </c>
      <c r="AT169" s="28" t="str">
        <f>IF($AP169="","",IF($AN169="",$AG169,IF(ROUNDUP($AS169/HLOOKUP($AP169,'3.参照データ'!$B$5:$AI$14,7,FALSE),0)&lt;=0,1,ROUNDUP($AS169/HLOOKUP($AP169,'3.参照データ'!$B$5:$AI$14,7,FALSE),0)+1)))</f>
        <v/>
      </c>
      <c r="AU169" s="28" t="str">
        <f t="shared" si="84"/>
        <v/>
      </c>
      <c r="AV169" s="105" t="str">
        <f>IF($AP169="","",($AU169-1)*HLOOKUP($AP169,'3.参照データ'!$B$5:$AI$14,7,FALSE))</f>
        <v/>
      </c>
      <c r="AW169" s="30" t="str">
        <f t="shared" si="85"/>
        <v/>
      </c>
      <c r="AX169" s="28" t="str">
        <f>IF($AP169="","",IF($AW169&lt;=0,0,ROUNDUP($AW169/HLOOKUP($AP169,'3.参照データ'!$B$5:$AI$14,9,FALSE),0)))</f>
        <v/>
      </c>
      <c r="AY169" s="28" t="str">
        <f t="shared" si="101"/>
        <v/>
      </c>
      <c r="AZ169" s="28" t="str">
        <f t="shared" si="102"/>
        <v/>
      </c>
      <c r="BA169" s="28" t="str">
        <f>IF($AP169="","",HLOOKUP($AP169,'3.参照データ'!$B$5:$AI$14,8,FALSE)+1)</f>
        <v/>
      </c>
      <c r="BB169" s="28" t="str">
        <f>IF($AP169="","",HLOOKUP($AP169,'3.参照データ'!$B$5:$AI$14,10,FALSE)+BA169)</f>
        <v/>
      </c>
      <c r="BC169" s="28" t="str">
        <f t="shared" si="103"/>
        <v/>
      </c>
      <c r="BD169" s="28" t="str">
        <f t="shared" si="104"/>
        <v/>
      </c>
      <c r="BE169" s="31" t="str">
        <f>IF($AP169="","",INDEX('2.職務給賃金表'!$B$6:$AI$57,MATCH($BD169,'2.職務給賃金表'!$B$6:$B$57,0),MATCH($BC169,'2.職務給賃金表'!$B$6:$AI$6,0)))</f>
        <v/>
      </c>
      <c r="BF169" s="32" t="str">
        <f t="shared" si="86"/>
        <v/>
      </c>
      <c r="BG169" s="474"/>
      <c r="BH169" s="474"/>
      <c r="BI169" s="474"/>
      <c r="BJ169" s="474"/>
      <c r="BK169" s="474"/>
      <c r="BL169" s="474"/>
      <c r="BM169" s="62" t="str">
        <f t="shared" si="105"/>
        <v/>
      </c>
      <c r="BN169" s="59" t="str">
        <f t="shared" si="87"/>
        <v/>
      </c>
      <c r="BO169" s="273" t="str">
        <f t="shared" si="88"/>
        <v/>
      </c>
    </row>
    <row r="170" spans="1:67" x14ac:dyDescent="0.15">
      <c r="A170" s="65" t="str">
        <f>IF(C170="","",COUNTA($C$10:C170))</f>
        <v/>
      </c>
      <c r="B170" s="470"/>
      <c r="C170" s="470"/>
      <c r="D170" s="480"/>
      <c r="E170" s="480" t="s">
        <v>71</v>
      </c>
      <c r="F170" s="470"/>
      <c r="G170" s="480"/>
      <c r="H170" s="472"/>
      <c r="I170" s="472"/>
      <c r="J170" s="56" t="str">
        <f t="shared" si="106"/>
        <v/>
      </c>
      <c r="K170" s="56" t="str">
        <f t="shared" si="107"/>
        <v/>
      </c>
      <c r="L170" s="56" t="str">
        <f t="shared" si="108"/>
        <v/>
      </c>
      <c r="M170" s="56" t="str">
        <f t="shared" si="109"/>
        <v/>
      </c>
      <c r="N170" s="473" t="s">
        <v>71</v>
      </c>
      <c r="O170" s="473"/>
      <c r="P170" s="59" t="str">
        <f t="shared" ref="P170:P201" si="110">IF($C170="","",SUM(N170:O170))</f>
        <v/>
      </c>
      <c r="Q170" s="474"/>
      <c r="R170" s="474"/>
      <c r="S170" s="474"/>
      <c r="T170" s="474"/>
      <c r="U170" s="474"/>
      <c r="V170" s="474"/>
      <c r="W170" s="62" t="str">
        <f t="shared" ref="W170:W201" si="111">IF(C170="","",SUM(Q170:V170))</f>
        <v/>
      </c>
      <c r="X170" s="273" t="str">
        <f t="shared" ref="X170:X201" si="112">IF(C170="","",P170+W170)</f>
        <v/>
      </c>
      <c r="Y170" s="267" t="str">
        <f t="shared" si="89"/>
        <v/>
      </c>
      <c r="Z170" s="117" t="str">
        <f t="shared" si="90"/>
        <v/>
      </c>
      <c r="AA170" s="117" t="str">
        <f t="shared" si="91"/>
        <v/>
      </c>
      <c r="AB170" s="117" t="str">
        <f t="shared" si="92"/>
        <v/>
      </c>
      <c r="AC170" s="123" t="str">
        <f t="shared" si="93"/>
        <v/>
      </c>
      <c r="AD170" s="119" t="str">
        <f t="shared" si="94"/>
        <v/>
      </c>
      <c r="AE170" s="475"/>
      <c r="AF170" s="119" t="str">
        <f t="shared" si="95"/>
        <v/>
      </c>
      <c r="AG170" s="119" t="str">
        <f t="shared" si="96"/>
        <v/>
      </c>
      <c r="AH170" s="119" t="str">
        <f>IF($AC170="","",HLOOKUP($AC170,'3.参照データ'!$B$5:$AI$14,8,FALSE)+1)</f>
        <v/>
      </c>
      <c r="AI170" s="119" t="str">
        <f>IF($AC170="","",HLOOKUP($AC170,'3.参照データ'!$B$5:$AI$14,10,FALSE)+AH170)</f>
        <v/>
      </c>
      <c r="AJ170" s="171" t="str">
        <f>IF($AC170="","",INDEX('2.職務給賃金表'!$B$6:$AI$57,MATCH($AG170,'2.職務給賃金表'!$B$6:$B$57,0),MATCH($AC170,'2.職務給賃金表'!$B$6:$AI$6,0)))</f>
        <v/>
      </c>
      <c r="AK170" s="265" t="str">
        <f t="shared" si="97"/>
        <v/>
      </c>
      <c r="AL170" s="222" t="str">
        <f t="shared" si="98"/>
        <v/>
      </c>
      <c r="AM170" s="28" t="str">
        <f t="shared" si="99"/>
        <v/>
      </c>
      <c r="AN170" s="479"/>
      <c r="AO170" s="479"/>
      <c r="AP170" s="71" t="str">
        <f t="shared" ref="AP170:AP201" si="113">IF($AM170="","",IF($AN170="",$AM170,$AN170))</f>
        <v/>
      </c>
      <c r="AQ170" s="71" t="str">
        <f>IF($AL170="","",IF($AM170=$AP170,"",IF(HLOOKUP($AP170,'3.参照データ'!$B$17:$AI$21,4,FALSE)="",HLOOKUP($AP170,'3.参照データ'!$B$17:$AI$21,5,FALSE),HLOOKUP($AP170,'3.参照データ'!$B$17:$AI$21,4,FALSE))))</f>
        <v/>
      </c>
      <c r="AR170" s="71" t="str">
        <f t="shared" si="100"/>
        <v/>
      </c>
      <c r="AS170" s="30" t="str">
        <f>IF($AP170="","",($AR170-HLOOKUP($AP170,'3.参照データ'!$B$5:$AI$14,6,FALSE)))</f>
        <v/>
      </c>
      <c r="AT170" s="28" t="str">
        <f>IF($AP170="","",IF($AN170="",$AG170,IF(ROUNDUP($AS170/HLOOKUP($AP170,'3.参照データ'!$B$5:$AI$14,7,FALSE),0)&lt;=0,1,ROUNDUP($AS170/HLOOKUP($AP170,'3.参照データ'!$B$5:$AI$14,7,FALSE),0)+1)))</f>
        <v/>
      </c>
      <c r="AU170" s="28" t="str">
        <f t="shared" ref="AU170:AU201" si="114">IF($AP170="","",IF($AT170&gt;=$BA170,$BA170,$AT170))</f>
        <v/>
      </c>
      <c r="AV170" s="105" t="str">
        <f>IF($AP170="","",($AU170-1)*HLOOKUP($AP170,'3.参照データ'!$B$5:$AI$14,7,FALSE))</f>
        <v/>
      </c>
      <c r="AW170" s="30" t="str">
        <f t="shared" ref="AW170:AW201" si="115">IF($AP170="","",$AS170-$AV170)</f>
        <v/>
      </c>
      <c r="AX170" s="28" t="str">
        <f>IF($AP170="","",IF($AW170&lt;=0,0,ROUNDUP($AW170/HLOOKUP($AP170,'3.参照データ'!$B$5:$AI$14,9,FALSE),0)))</f>
        <v/>
      </c>
      <c r="AY170" s="28" t="str">
        <f t="shared" si="101"/>
        <v/>
      </c>
      <c r="AZ170" s="28" t="str">
        <f t="shared" si="102"/>
        <v/>
      </c>
      <c r="BA170" s="28" t="str">
        <f>IF($AP170="","",HLOOKUP($AP170,'3.参照データ'!$B$5:$AI$14,8,FALSE)+1)</f>
        <v/>
      </c>
      <c r="BB170" s="28" t="str">
        <f>IF($AP170="","",HLOOKUP($AP170,'3.参照データ'!$B$5:$AI$14,10,FALSE)+BA170)</f>
        <v/>
      </c>
      <c r="BC170" s="28" t="str">
        <f t="shared" si="103"/>
        <v/>
      </c>
      <c r="BD170" s="28" t="str">
        <f t="shared" si="104"/>
        <v/>
      </c>
      <c r="BE170" s="31" t="str">
        <f>IF($AP170="","",INDEX('2.職務給賃金表'!$B$6:$AI$57,MATCH($BD170,'2.職務給賃金表'!$B$6:$B$57,0),MATCH($BC170,'2.職務給賃金表'!$B$6:$AI$6,0)))</f>
        <v/>
      </c>
      <c r="BF170" s="32" t="str">
        <f t="shared" ref="BF170:BF201" si="116">IF($AP170="","",$BE170-$X170)</f>
        <v/>
      </c>
      <c r="BG170" s="474"/>
      <c r="BH170" s="474"/>
      <c r="BI170" s="474"/>
      <c r="BJ170" s="474"/>
      <c r="BK170" s="474"/>
      <c r="BL170" s="474"/>
      <c r="BM170" s="62" t="str">
        <f t="shared" si="105"/>
        <v/>
      </c>
      <c r="BN170" s="59" t="str">
        <f t="shared" ref="BN170:BN201" si="117">IF($AP170="","",$BE170+$BM170)</f>
        <v/>
      </c>
      <c r="BO170" s="273" t="str">
        <f t="shared" ref="BO170:BO201" si="118">IF($AP170="","",$BN170-$X170)</f>
        <v/>
      </c>
    </row>
    <row r="171" spans="1:67" x14ac:dyDescent="0.15">
      <c r="A171" s="65" t="str">
        <f>IF(C171="","",COUNTA($C$10:C171))</f>
        <v/>
      </c>
      <c r="B171" s="470"/>
      <c r="C171" s="470"/>
      <c r="D171" s="480"/>
      <c r="E171" s="480" t="s">
        <v>71</v>
      </c>
      <c r="F171" s="470"/>
      <c r="G171" s="480"/>
      <c r="H171" s="472"/>
      <c r="I171" s="472"/>
      <c r="J171" s="56" t="str">
        <f t="shared" si="106"/>
        <v/>
      </c>
      <c r="K171" s="56" t="str">
        <f t="shared" si="107"/>
        <v/>
      </c>
      <c r="L171" s="56" t="str">
        <f t="shared" si="108"/>
        <v/>
      </c>
      <c r="M171" s="56" t="str">
        <f t="shared" si="109"/>
        <v/>
      </c>
      <c r="N171" s="473" t="s">
        <v>71</v>
      </c>
      <c r="O171" s="473"/>
      <c r="P171" s="59" t="str">
        <f t="shared" si="110"/>
        <v/>
      </c>
      <c r="Q171" s="474"/>
      <c r="R171" s="474"/>
      <c r="S171" s="474"/>
      <c r="T171" s="474"/>
      <c r="U171" s="474"/>
      <c r="V171" s="474"/>
      <c r="W171" s="62" t="str">
        <f t="shared" si="111"/>
        <v/>
      </c>
      <c r="X171" s="273" t="str">
        <f t="shared" si="112"/>
        <v/>
      </c>
      <c r="Y171" s="267" t="str">
        <f t="shared" si="89"/>
        <v/>
      </c>
      <c r="Z171" s="117" t="str">
        <f t="shared" si="90"/>
        <v/>
      </c>
      <c r="AA171" s="117" t="str">
        <f t="shared" si="91"/>
        <v/>
      </c>
      <c r="AB171" s="117" t="str">
        <f t="shared" si="92"/>
        <v/>
      </c>
      <c r="AC171" s="123" t="str">
        <f t="shared" si="93"/>
        <v/>
      </c>
      <c r="AD171" s="119" t="str">
        <f t="shared" si="94"/>
        <v/>
      </c>
      <c r="AE171" s="475"/>
      <c r="AF171" s="119" t="str">
        <f t="shared" si="95"/>
        <v/>
      </c>
      <c r="AG171" s="119" t="str">
        <f t="shared" si="96"/>
        <v/>
      </c>
      <c r="AH171" s="119" t="str">
        <f>IF($AC171="","",HLOOKUP($AC171,'3.参照データ'!$B$5:$AI$14,8,FALSE)+1)</f>
        <v/>
      </c>
      <c r="AI171" s="119" t="str">
        <f>IF($AC171="","",HLOOKUP($AC171,'3.参照データ'!$B$5:$AI$14,10,FALSE)+AH171)</f>
        <v/>
      </c>
      <c r="AJ171" s="171" t="str">
        <f>IF($AC171="","",INDEX('2.職務給賃金表'!$B$6:$AI$57,MATCH($AG171,'2.職務給賃金表'!$B$6:$B$57,0),MATCH($AC171,'2.職務給賃金表'!$B$6:$AI$6,0)))</f>
        <v/>
      </c>
      <c r="AK171" s="265" t="str">
        <f t="shared" si="97"/>
        <v/>
      </c>
      <c r="AL171" s="222" t="str">
        <f t="shared" si="98"/>
        <v/>
      </c>
      <c r="AM171" s="28" t="str">
        <f t="shared" si="99"/>
        <v/>
      </c>
      <c r="AN171" s="479"/>
      <c r="AO171" s="479"/>
      <c r="AP171" s="71" t="str">
        <f t="shared" si="113"/>
        <v/>
      </c>
      <c r="AQ171" s="71" t="str">
        <f>IF($AL171="","",IF($AM171=$AP171,"",IF(HLOOKUP($AP171,'3.参照データ'!$B$17:$AI$21,4,FALSE)="",HLOOKUP($AP171,'3.参照データ'!$B$17:$AI$21,5,FALSE),HLOOKUP($AP171,'3.参照データ'!$B$17:$AI$21,4,FALSE))))</f>
        <v/>
      </c>
      <c r="AR171" s="71" t="str">
        <f t="shared" si="100"/>
        <v/>
      </c>
      <c r="AS171" s="30" t="str">
        <f>IF($AP171="","",($AR171-HLOOKUP($AP171,'3.参照データ'!$B$5:$AI$14,6,FALSE)))</f>
        <v/>
      </c>
      <c r="AT171" s="28" t="str">
        <f>IF($AP171="","",IF($AN171="",$AG171,IF(ROUNDUP($AS171/HLOOKUP($AP171,'3.参照データ'!$B$5:$AI$14,7,FALSE),0)&lt;=0,1,ROUNDUP($AS171/HLOOKUP($AP171,'3.参照データ'!$B$5:$AI$14,7,FALSE),0)+1)))</f>
        <v/>
      </c>
      <c r="AU171" s="28" t="str">
        <f t="shared" si="114"/>
        <v/>
      </c>
      <c r="AV171" s="105" t="str">
        <f>IF($AP171="","",($AU171-1)*HLOOKUP($AP171,'3.参照データ'!$B$5:$AI$14,7,FALSE))</f>
        <v/>
      </c>
      <c r="AW171" s="30" t="str">
        <f t="shared" si="115"/>
        <v/>
      </c>
      <c r="AX171" s="28" t="str">
        <f>IF($AP171="","",IF($AW171&lt;=0,0,ROUNDUP($AW171/HLOOKUP($AP171,'3.参照データ'!$B$5:$AI$14,9,FALSE),0)))</f>
        <v/>
      </c>
      <c r="AY171" s="28" t="str">
        <f t="shared" si="101"/>
        <v/>
      </c>
      <c r="AZ171" s="28" t="str">
        <f t="shared" si="102"/>
        <v/>
      </c>
      <c r="BA171" s="28" t="str">
        <f>IF($AP171="","",HLOOKUP($AP171,'3.参照データ'!$B$5:$AI$14,8,FALSE)+1)</f>
        <v/>
      </c>
      <c r="BB171" s="28" t="str">
        <f>IF($AP171="","",HLOOKUP($AP171,'3.参照データ'!$B$5:$AI$14,10,FALSE)+BA171)</f>
        <v/>
      </c>
      <c r="BC171" s="28" t="str">
        <f t="shared" si="103"/>
        <v/>
      </c>
      <c r="BD171" s="28" t="str">
        <f t="shared" si="104"/>
        <v/>
      </c>
      <c r="BE171" s="31" t="str">
        <f>IF($AP171="","",INDEX('2.職務給賃金表'!$B$6:$AI$57,MATCH($BD171,'2.職務給賃金表'!$B$6:$B$57,0),MATCH($BC171,'2.職務給賃金表'!$B$6:$AI$6,0)))</f>
        <v/>
      </c>
      <c r="BF171" s="32" t="str">
        <f t="shared" si="116"/>
        <v/>
      </c>
      <c r="BG171" s="474"/>
      <c r="BH171" s="474"/>
      <c r="BI171" s="474"/>
      <c r="BJ171" s="474"/>
      <c r="BK171" s="474"/>
      <c r="BL171" s="474"/>
      <c r="BM171" s="62" t="str">
        <f t="shared" si="105"/>
        <v/>
      </c>
      <c r="BN171" s="59" t="str">
        <f t="shared" si="117"/>
        <v/>
      </c>
      <c r="BO171" s="273" t="str">
        <f t="shared" si="118"/>
        <v/>
      </c>
    </row>
    <row r="172" spans="1:67" x14ac:dyDescent="0.15">
      <c r="A172" s="65" t="str">
        <f>IF(C172="","",COUNTA($C$10:C172))</f>
        <v/>
      </c>
      <c r="B172" s="470"/>
      <c r="C172" s="470"/>
      <c r="D172" s="480"/>
      <c r="E172" s="480" t="s">
        <v>71</v>
      </c>
      <c r="F172" s="470"/>
      <c r="G172" s="480"/>
      <c r="H172" s="472"/>
      <c r="I172" s="472"/>
      <c r="J172" s="56" t="str">
        <f t="shared" si="106"/>
        <v/>
      </c>
      <c r="K172" s="56" t="str">
        <f t="shared" si="107"/>
        <v/>
      </c>
      <c r="L172" s="56" t="str">
        <f t="shared" si="108"/>
        <v/>
      </c>
      <c r="M172" s="56" t="str">
        <f t="shared" si="109"/>
        <v/>
      </c>
      <c r="N172" s="473" t="str">
        <f>IF(C172="","",VLOOKUP(J172,#REF!,2))</f>
        <v/>
      </c>
      <c r="O172" s="473"/>
      <c r="P172" s="59" t="str">
        <f t="shared" si="110"/>
        <v/>
      </c>
      <c r="Q172" s="474"/>
      <c r="R172" s="474"/>
      <c r="S172" s="474"/>
      <c r="T172" s="474"/>
      <c r="U172" s="474"/>
      <c r="V172" s="474"/>
      <c r="W172" s="62" t="str">
        <f t="shared" si="111"/>
        <v/>
      </c>
      <c r="X172" s="273" t="str">
        <f t="shared" si="112"/>
        <v/>
      </c>
      <c r="Y172" s="267" t="str">
        <f t="shared" si="89"/>
        <v/>
      </c>
      <c r="Z172" s="117" t="str">
        <f t="shared" si="90"/>
        <v/>
      </c>
      <c r="AA172" s="117" t="str">
        <f t="shared" si="91"/>
        <v/>
      </c>
      <c r="AB172" s="117" t="str">
        <f t="shared" si="92"/>
        <v/>
      </c>
      <c r="AC172" s="123" t="str">
        <f t="shared" si="93"/>
        <v/>
      </c>
      <c r="AD172" s="119" t="str">
        <f t="shared" si="94"/>
        <v/>
      </c>
      <c r="AE172" s="475"/>
      <c r="AF172" s="119" t="str">
        <f t="shared" si="95"/>
        <v/>
      </c>
      <c r="AG172" s="119" t="str">
        <f t="shared" si="96"/>
        <v/>
      </c>
      <c r="AH172" s="119" t="str">
        <f>IF($AC172="","",HLOOKUP($AC172,'3.参照データ'!$B$5:$AI$14,8,FALSE)+1)</f>
        <v/>
      </c>
      <c r="AI172" s="119" t="str">
        <f>IF($AC172="","",HLOOKUP($AC172,'3.参照データ'!$B$5:$AI$14,10,FALSE)+AH172)</f>
        <v/>
      </c>
      <c r="AJ172" s="171" t="str">
        <f>IF($AC172="","",INDEX('2.職務給賃金表'!$B$6:$AI$57,MATCH($AG172,'2.職務給賃金表'!$B$6:$B$57,0),MATCH($AC172,'2.職務給賃金表'!$B$6:$AI$6,0)))</f>
        <v/>
      </c>
      <c r="AK172" s="265" t="str">
        <f t="shared" si="97"/>
        <v/>
      </c>
      <c r="AL172" s="222" t="str">
        <f t="shared" si="98"/>
        <v/>
      </c>
      <c r="AM172" s="28" t="str">
        <f t="shared" si="99"/>
        <v/>
      </c>
      <c r="AN172" s="479"/>
      <c r="AO172" s="479"/>
      <c r="AP172" s="71" t="str">
        <f t="shared" si="113"/>
        <v/>
      </c>
      <c r="AQ172" s="71" t="str">
        <f>IF($AL172="","",IF($AM172=$AP172,"",IF(HLOOKUP($AP172,'3.参照データ'!$B$17:$AI$21,4,FALSE)="",HLOOKUP($AP172,'3.参照データ'!$B$17:$AI$21,5,FALSE),HLOOKUP($AP172,'3.参照データ'!$B$17:$AI$21,4,FALSE))))</f>
        <v/>
      </c>
      <c r="AR172" s="71" t="str">
        <f t="shared" si="100"/>
        <v/>
      </c>
      <c r="AS172" s="30" t="str">
        <f>IF($AP172="","",($AR172-HLOOKUP($AP172,'3.参照データ'!$B$5:$AI$14,6,FALSE)))</f>
        <v/>
      </c>
      <c r="AT172" s="28" t="str">
        <f>IF($AP172="","",IF($AN172="",$AG172,IF(ROUNDUP($AS172/HLOOKUP($AP172,'3.参照データ'!$B$5:$AI$14,7,FALSE),0)&lt;=0,1,ROUNDUP($AS172/HLOOKUP($AP172,'3.参照データ'!$B$5:$AI$14,7,FALSE),0)+1)))</f>
        <v/>
      </c>
      <c r="AU172" s="28" t="str">
        <f t="shared" si="114"/>
        <v/>
      </c>
      <c r="AV172" s="105" t="str">
        <f>IF($AP172="","",($AU172-1)*HLOOKUP($AP172,'3.参照データ'!$B$5:$AI$14,7,FALSE))</f>
        <v/>
      </c>
      <c r="AW172" s="30" t="str">
        <f t="shared" si="115"/>
        <v/>
      </c>
      <c r="AX172" s="28" t="str">
        <f>IF($AP172="","",IF($AW172&lt;=0,0,ROUNDUP($AW172/HLOOKUP($AP172,'3.参照データ'!$B$5:$AI$14,9,FALSE),0)))</f>
        <v/>
      </c>
      <c r="AY172" s="28" t="str">
        <f t="shared" si="101"/>
        <v/>
      </c>
      <c r="AZ172" s="28" t="str">
        <f t="shared" si="102"/>
        <v/>
      </c>
      <c r="BA172" s="28" t="str">
        <f>IF($AP172="","",HLOOKUP($AP172,'3.参照データ'!$B$5:$AI$14,8,FALSE)+1)</f>
        <v/>
      </c>
      <c r="BB172" s="28" t="str">
        <f>IF($AP172="","",HLOOKUP($AP172,'3.参照データ'!$B$5:$AI$14,10,FALSE)+BA172)</f>
        <v/>
      </c>
      <c r="BC172" s="28" t="str">
        <f t="shared" si="103"/>
        <v/>
      </c>
      <c r="BD172" s="28" t="str">
        <f t="shared" si="104"/>
        <v/>
      </c>
      <c r="BE172" s="31" t="str">
        <f>IF($AP172="","",INDEX('2.職務給賃金表'!$B$6:$AI$57,MATCH($BD172,'2.職務給賃金表'!$B$6:$B$57,0),MATCH($BC172,'2.職務給賃金表'!$B$6:$AI$6,0)))</f>
        <v/>
      </c>
      <c r="BF172" s="32" t="str">
        <f t="shared" si="116"/>
        <v/>
      </c>
      <c r="BG172" s="474"/>
      <c r="BH172" s="474"/>
      <c r="BI172" s="474"/>
      <c r="BJ172" s="474"/>
      <c r="BK172" s="474"/>
      <c r="BL172" s="474"/>
      <c r="BM172" s="62" t="str">
        <f t="shared" si="105"/>
        <v/>
      </c>
      <c r="BN172" s="59" t="str">
        <f t="shared" si="117"/>
        <v/>
      </c>
      <c r="BO172" s="273" t="str">
        <f t="shared" si="118"/>
        <v/>
      </c>
    </row>
    <row r="173" spans="1:67" x14ac:dyDescent="0.15">
      <c r="A173" s="65" t="str">
        <f>IF(C173="","",COUNTA($C$10:C173))</f>
        <v/>
      </c>
      <c r="B173" s="470"/>
      <c r="C173" s="470"/>
      <c r="D173" s="480"/>
      <c r="E173" s="480" t="s">
        <v>71</v>
      </c>
      <c r="F173" s="470"/>
      <c r="G173" s="480"/>
      <c r="H173" s="472"/>
      <c r="I173" s="472"/>
      <c r="J173" s="56" t="str">
        <f t="shared" si="106"/>
        <v/>
      </c>
      <c r="K173" s="56" t="str">
        <f t="shared" si="107"/>
        <v/>
      </c>
      <c r="L173" s="56" t="str">
        <f t="shared" si="108"/>
        <v/>
      </c>
      <c r="M173" s="56" t="str">
        <f t="shared" si="109"/>
        <v/>
      </c>
      <c r="N173" s="473" t="str">
        <f>IF(C173="","",VLOOKUP(J173,#REF!,2))</f>
        <v/>
      </c>
      <c r="O173" s="473"/>
      <c r="P173" s="59" t="str">
        <f t="shared" si="110"/>
        <v/>
      </c>
      <c r="Q173" s="474"/>
      <c r="R173" s="474"/>
      <c r="S173" s="474"/>
      <c r="T173" s="474"/>
      <c r="U173" s="474"/>
      <c r="V173" s="474"/>
      <c r="W173" s="62" t="str">
        <f t="shared" si="111"/>
        <v/>
      </c>
      <c r="X173" s="273" t="str">
        <f t="shared" si="112"/>
        <v/>
      </c>
      <c r="Y173" s="267" t="str">
        <f t="shared" si="89"/>
        <v/>
      </c>
      <c r="Z173" s="117" t="str">
        <f t="shared" si="90"/>
        <v/>
      </c>
      <c r="AA173" s="117" t="str">
        <f t="shared" si="91"/>
        <v/>
      </c>
      <c r="AB173" s="117" t="str">
        <f t="shared" si="92"/>
        <v/>
      </c>
      <c r="AC173" s="123" t="str">
        <f t="shared" si="93"/>
        <v/>
      </c>
      <c r="AD173" s="119" t="str">
        <f t="shared" si="94"/>
        <v/>
      </c>
      <c r="AE173" s="475"/>
      <c r="AF173" s="119" t="str">
        <f t="shared" si="95"/>
        <v/>
      </c>
      <c r="AG173" s="119" t="str">
        <f t="shared" si="96"/>
        <v/>
      </c>
      <c r="AH173" s="119" t="str">
        <f>IF($AC173="","",HLOOKUP($AC173,'3.参照データ'!$B$5:$AI$14,8,FALSE)+1)</f>
        <v/>
      </c>
      <c r="AI173" s="119" t="str">
        <f>IF($AC173="","",HLOOKUP($AC173,'3.参照データ'!$B$5:$AI$14,10,FALSE)+AH173)</f>
        <v/>
      </c>
      <c r="AJ173" s="171" t="str">
        <f>IF($AC173="","",INDEX('2.職務給賃金表'!$B$6:$AI$57,MATCH($AG173,'2.職務給賃金表'!$B$6:$B$57,0),MATCH($AC173,'2.職務給賃金表'!$B$6:$AI$6,0)))</f>
        <v/>
      </c>
      <c r="AK173" s="265" t="str">
        <f t="shared" si="97"/>
        <v/>
      </c>
      <c r="AL173" s="222" t="str">
        <f t="shared" si="98"/>
        <v/>
      </c>
      <c r="AM173" s="28" t="str">
        <f t="shared" si="99"/>
        <v/>
      </c>
      <c r="AN173" s="479"/>
      <c r="AO173" s="479"/>
      <c r="AP173" s="71" t="str">
        <f t="shared" si="113"/>
        <v/>
      </c>
      <c r="AQ173" s="71" t="str">
        <f>IF($AL173="","",IF($AM173=$AP173,"",IF(HLOOKUP($AP173,'3.参照データ'!$B$17:$AI$21,4,FALSE)="",HLOOKUP($AP173,'3.参照データ'!$B$17:$AI$21,5,FALSE),HLOOKUP($AP173,'3.参照データ'!$B$17:$AI$21,4,FALSE))))</f>
        <v/>
      </c>
      <c r="AR173" s="71" t="str">
        <f t="shared" si="100"/>
        <v/>
      </c>
      <c r="AS173" s="30" t="str">
        <f>IF($AP173="","",($AR173-HLOOKUP($AP173,'3.参照データ'!$B$5:$AI$14,6,FALSE)))</f>
        <v/>
      </c>
      <c r="AT173" s="28" t="str">
        <f>IF($AP173="","",IF($AN173="",$AG173,IF(ROUNDUP($AS173/HLOOKUP($AP173,'3.参照データ'!$B$5:$AI$14,7,FALSE),0)&lt;=0,1,ROUNDUP($AS173/HLOOKUP($AP173,'3.参照データ'!$B$5:$AI$14,7,FALSE),0)+1)))</f>
        <v/>
      </c>
      <c r="AU173" s="28" t="str">
        <f t="shared" si="114"/>
        <v/>
      </c>
      <c r="AV173" s="105" t="str">
        <f>IF($AP173="","",($AU173-1)*HLOOKUP($AP173,'3.参照データ'!$B$5:$AI$14,7,FALSE))</f>
        <v/>
      </c>
      <c r="AW173" s="30" t="str">
        <f t="shared" si="115"/>
        <v/>
      </c>
      <c r="AX173" s="28" t="str">
        <f>IF($AP173="","",IF($AW173&lt;=0,0,ROUNDUP($AW173/HLOOKUP($AP173,'3.参照データ'!$B$5:$AI$14,9,FALSE),0)))</f>
        <v/>
      </c>
      <c r="AY173" s="28" t="str">
        <f t="shared" si="101"/>
        <v/>
      </c>
      <c r="AZ173" s="28" t="str">
        <f t="shared" si="102"/>
        <v/>
      </c>
      <c r="BA173" s="28" t="str">
        <f>IF($AP173="","",HLOOKUP($AP173,'3.参照データ'!$B$5:$AI$14,8,FALSE)+1)</f>
        <v/>
      </c>
      <c r="BB173" s="28" t="str">
        <f>IF($AP173="","",HLOOKUP($AP173,'3.参照データ'!$B$5:$AI$14,10,FALSE)+BA173)</f>
        <v/>
      </c>
      <c r="BC173" s="28" t="str">
        <f t="shared" si="103"/>
        <v/>
      </c>
      <c r="BD173" s="28" t="str">
        <f t="shared" si="104"/>
        <v/>
      </c>
      <c r="BE173" s="31" t="str">
        <f>IF($AP173="","",INDEX('2.職務給賃金表'!$B$6:$AI$57,MATCH($BD173,'2.職務給賃金表'!$B$6:$B$57,0),MATCH($BC173,'2.職務給賃金表'!$B$6:$AI$6,0)))</f>
        <v/>
      </c>
      <c r="BF173" s="32" t="str">
        <f t="shared" si="116"/>
        <v/>
      </c>
      <c r="BG173" s="474"/>
      <c r="BH173" s="474"/>
      <c r="BI173" s="474"/>
      <c r="BJ173" s="474"/>
      <c r="BK173" s="474"/>
      <c r="BL173" s="474"/>
      <c r="BM173" s="62" t="str">
        <f t="shared" si="105"/>
        <v/>
      </c>
      <c r="BN173" s="59" t="str">
        <f t="shared" si="117"/>
        <v/>
      </c>
      <c r="BO173" s="273" t="str">
        <f t="shared" si="118"/>
        <v/>
      </c>
    </row>
    <row r="174" spans="1:67" x14ac:dyDescent="0.15">
      <c r="A174" s="65" t="str">
        <f>IF(C174="","",COUNTA($C$10:C174))</f>
        <v/>
      </c>
      <c r="B174" s="470"/>
      <c r="C174" s="470"/>
      <c r="D174" s="480"/>
      <c r="E174" s="480" t="s">
        <v>71</v>
      </c>
      <c r="F174" s="470"/>
      <c r="G174" s="480"/>
      <c r="H174" s="472"/>
      <c r="I174" s="472"/>
      <c r="J174" s="56" t="str">
        <f t="shared" si="106"/>
        <v/>
      </c>
      <c r="K174" s="56" t="str">
        <f t="shared" si="107"/>
        <v/>
      </c>
      <c r="L174" s="56" t="str">
        <f t="shared" si="108"/>
        <v/>
      </c>
      <c r="M174" s="56" t="str">
        <f t="shared" si="109"/>
        <v/>
      </c>
      <c r="N174" s="473" t="str">
        <f>IF(C174="","",VLOOKUP(J174,#REF!,2))</f>
        <v/>
      </c>
      <c r="O174" s="473"/>
      <c r="P174" s="59" t="str">
        <f t="shared" si="110"/>
        <v/>
      </c>
      <c r="Q174" s="474"/>
      <c r="R174" s="474"/>
      <c r="S174" s="474"/>
      <c r="T174" s="474"/>
      <c r="U174" s="474"/>
      <c r="V174" s="474"/>
      <c r="W174" s="62" t="str">
        <f t="shared" si="111"/>
        <v/>
      </c>
      <c r="X174" s="273" t="str">
        <f t="shared" si="112"/>
        <v/>
      </c>
      <c r="Y174" s="267" t="str">
        <f t="shared" si="89"/>
        <v/>
      </c>
      <c r="Z174" s="117" t="str">
        <f t="shared" si="90"/>
        <v/>
      </c>
      <c r="AA174" s="117" t="str">
        <f t="shared" si="91"/>
        <v/>
      </c>
      <c r="AB174" s="117" t="str">
        <f t="shared" si="92"/>
        <v/>
      </c>
      <c r="AC174" s="123" t="str">
        <f t="shared" si="93"/>
        <v/>
      </c>
      <c r="AD174" s="119" t="str">
        <f t="shared" si="94"/>
        <v/>
      </c>
      <c r="AE174" s="475"/>
      <c r="AF174" s="119" t="str">
        <f t="shared" si="95"/>
        <v/>
      </c>
      <c r="AG174" s="119" t="str">
        <f t="shared" si="96"/>
        <v/>
      </c>
      <c r="AH174" s="119" t="str">
        <f>IF($AC174="","",HLOOKUP($AC174,'3.参照データ'!$B$5:$AI$14,8,FALSE)+1)</f>
        <v/>
      </c>
      <c r="AI174" s="119" t="str">
        <f>IF($AC174="","",HLOOKUP($AC174,'3.参照データ'!$B$5:$AI$14,10,FALSE)+AH174)</f>
        <v/>
      </c>
      <c r="AJ174" s="171" t="str">
        <f>IF($AC174="","",INDEX('2.職務給賃金表'!$B$6:$AI$57,MATCH($AG174,'2.職務給賃金表'!$B$6:$B$57,0),MATCH($AC174,'2.職務給賃金表'!$B$6:$AI$6,0)))</f>
        <v/>
      </c>
      <c r="AK174" s="265" t="str">
        <f t="shared" si="97"/>
        <v/>
      </c>
      <c r="AL174" s="222" t="str">
        <f t="shared" si="98"/>
        <v/>
      </c>
      <c r="AM174" s="28" t="str">
        <f t="shared" si="99"/>
        <v/>
      </c>
      <c r="AN174" s="479"/>
      <c r="AO174" s="479"/>
      <c r="AP174" s="71" t="str">
        <f t="shared" si="113"/>
        <v/>
      </c>
      <c r="AQ174" s="71" t="str">
        <f>IF($AL174="","",IF($AM174=$AP174,"",IF(HLOOKUP($AP174,'3.参照データ'!$B$17:$AI$21,4,FALSE)="",HLOOKUP($AP174,'3.参照データ'!$B$17:$AI$21,5,FALSE),HLOOKUP($AP174,'3.参照データ'!$B$17:$AI$21,4,FALSE))))</f>
        <v/>
      </c>
      <c r="AR174" s="71" t="str">
        <f t="shared" si="100"/>
        <v/>
      </c>
      <c r="AS174" s="30" t="str">
        <f>IF($AP174="","",($AR174-HLOOKUP($AP174,'3.参照データ'!$B$5:$AI$14,6,FALSE)))</f>
        <v/>
      </c>
      <c r="AT174" s="28" t="str">
        <f>IF($AP174="","",IF($AN174="",$AG174,IF(ROUNDUP($AS174/HLOOKUP($AP174,'3.参照データ'!$B$5:$AI$14,7,FALSE),0)&lt;=0,1,ROUNDUP($AS174/HLOOKUP($AP174,'3.参照データ'!$B$5:$AI$14,7,FALSE),0)+1)))</f>
        <v/>
      </c>
      <c r="AU174" s="28" t="str">
        <f t="shared" si="114"/>
        <v/>
      </c>
      <c r="AV174" s="105" t="str">
        <f>IF($AP174="","",($AU174-1)*HLOOKUP($AP174,'3.参照データ'!$B$5:$AI$14,7,FALSE))</f>
        <v/>
      </c>
      <c r="AW174" s="30" t="str">
        <f t="shared" si="115"/>
        <v/>
      </c>
      <c r="AX174" s="28" t="str">
        <f>IF($AP174="","",IF($AW174&lt;=0,0,ROUNDUP($AW174/HLOOKUP($AP174,'3.参照データ'!$B$5:$AI$14,9,FALSE),0)))</f>
        <v/>
      </c>
      <c r="AY174" s="28" t="str">
        <f t="shared" si="101"/>
        <v/>
      </c>
      <c r="AZ174" s="28" t="str">
        <f t="shared" si="102"/>
        <v/>
      </c>
      <c r="BA174" s="28" t="str">
        <f>IF($AP174="","",HLOOKUP($AP174,'3.参照データ'!$B$5:$AI$14,8,FALSE)+1)</f>
        <v/>
      </c>
      <c r="BB174" s="28" t="str">
        <f>IF($AP174="","",HLOOKUP($AP174,'3.参照データ'!$B$5:$AI$14,10,FALSE)+BA174)</f>
        <v/>
      </c>
      <c r="BC174" s="28" t="str">
        <f t="shared" si="103"/>
        <v/>
      </c>
      <c r="BD174" s="28" t="str">
        <f t="shared" si="104"/>
        <v/>
      </c>
      <c r="BE174" s="31" t="str">
        <f>IF($AP174="","",INDEX('2.職務給賃金表'!$B$6:$AI$57,MATCH($BD174,'2.職務給賃金表'!$B$6:$B$57,0),MATCH($BC174,'2.職務給賃金表'!$B$6:$AI$6,0)))</f>
        <v/>
      </c>
      <c r="BF174" s="32" t="str">
        <f t="shared" si="116"/>
        <v/>
      </c>
      <c r="BG174" s="474"/>
      <c r="BH174" s="474"/>
      <c r="BI174" s="474"/>
      <c r="BJ174" s="474"/>
      <c r="BK174" s="474"/>
      <c r="BL174" s="474"/>
      <c r="BM174" s="62" t="str">
        <f t="shared" si="105"/>
        <v/>
      </c>
      <c r="BN174" s="59" t="str">
        <f t="shared" si="117"/>
        <v/>
      </c>
      <c r="BO174" s="273" t="str">
        <f t="shared" si="118"/>
        <v/>
      </c>
    </row>
    <row r="175" spans="1:67" x14ac:dyDescent="0.15">
      <c r="A175" s="65" t="str">
        <f>IF(C175="","",COUNTA($C$10:C175))</f>
        <v/>
      </c>
      <c r="B175" s="470"/>
      <c r="C175" s="470"/>
      <c r="D175" s="480"/>
      <c r="E175" s="480" t="s">
        <v>71</v>
      </c>
      <c r="F175" s="470"/>
      <c r="G175" s="480"/>
      <c r="H175" s="472"/>
      <c r="I175" s="472"/>
      <c r="J175" s="56" t="str">
        <f t="shared" si="106"/>
        <v/>
      </c>
      <c r="K175" s="56" t="str">
        <f t="shared" si="107"/>
        <v/>
      </c>
      <c r="L175" s="56" t="str">
        <f t="shared" si="108"/>
        <v/>
      </c>
      <c r="M175" s="56" t="str">
        <f t="shared" si="109"/>
        <v/>
      </c>
      <c r="N175" s="473" t="str">
        <f>IF(C175="","",VLOOKUP(J175,#REF!,2))</f>
        <v/>
      </c>
      <c r="O175" s="473"/>
      <c r="P175" s="59" t="str">
        <f t="shared" si="110"/>
        <v/>
      </c>
      <c r="Q175" s="474"/>
      <c r="R175" s="474"/>
      <c r="S175" s="474"/>
      <c r="T175" s="474"/>
      <c r="U175" s="474"/>
      <c r="V175" s="474"/>
      <c r="W175" s="62" t="str">
        <f t="shared" si="111"/>
        <v/>
      </c>
      <c r="X175" s="273" t="str">
        <f t="shared" si="112"/>
        <v/>
      </c>
      <c r="Y175" s="267" t="str">
        <f t="shared" si="89"/>
        <v/>
      </c>
      <c r="Z175" s="117" t="str">
        <f t="shared" si="90"/>
        <v/>
      </c>
      <c r="AA175" s="117" t="str">
        <f t="shared" si="91"/>
        <v/>
      </c>
      <c r="AB175" s="117" t="str">
        <f t="shared" si="92"/>
        <v/>
      </c>
      <c r="AC175" s="123" t="str">
        <f t="shared" si="93"/>
        <v/>
      </c>
      <c r="AD175" s="119" t="str">
        <f t="shared" si="94"/>
        <v/>
      </c>
      <c r="AE175" s="475"/>
      <c r="AF175" s="119" t="str">
        <f t="shared" si="95"/>
        <v/>
      </c>
      <c r="AG175" s="119" t="str">
        <f t="shared" si="96"/>
        <v/>
      </c>
      <c r="AH175" s="119" t="str">
        <f>IF($AC175="","",HLOOKUP($AC175,'3.参照データ'!$B$5:$AI$14,8,FALSE)+1)</f>
        <v/>
      </c>
      <c r="AI175" s="119" t="str">
        <f>IF($AC175="","",HLOOKUP($AC175,'3.参照データ'!$B$5:$AI$14,10,FALSE)+AH175)</f>
        <v/>
      </c>
      <c r="AJ175" s="171" t="str">
        <f>IF($AC175="","",INDEX('2.職務給賃金表'!$B$6:$AI$57,MATCH($AG175,'2.職務給賃金表'!$B$6:$B$57,0),MATCH($AC175,'2.職務給賃金表'!$B$6:$AI$6,0)))</f>
        <v/>
      </c>
      <c r="AK175" s="265" t="str">
        <f t="shared" si="97"/>
        <v/>
      </c>
      <c r="AL175" s="222" t="str">
        <f t="shared" si="98"/>
        <v/>
      </c>
      <c r="AM175" s="28" t="str">
        <f t="shared" si="99"/>
        <v/>
      </c>
      <c r="AN175" s="479"/>
      <c r="AO175" s="479"/>
      <c r="AP175" s="71" t="str">
        <f t="shared" si="113"/>
        <v/>
      </c>
      <c r="AQ175" s="71" t="str">
        <f>IF($AL175="","",IF($AM175=$AP175,"",IF(HLOOKUP($AP175,'3.参照データ'!$B$17:$AI$21,4,FALSE)="",HLOOKUP($AP175,'3.参照データ'!$B$17:$AI$21,5,FALSE),HLOOKUP($AP175,'3.参照データ'!$B$17:$AI$21,4,FALSE))))</f>
        <v/>
      </c>
      <c r="AR175" s="71" t="str">
        <f t="shared" si="100"/>
        <v/>
      </c>
      <c r="AS175" s="30" t="str">
        <f>IF($AP175="","",($AR175-HLOOKUP($AP175,'3.参照データ'!$B$5:$AI$14,6,FALSE)))</f>
        <v/>
      </c>
      <c r="AT175" s="28" t="str">
        <f>IF($AP175="","",IF($AN175="",$AG175,IF(ROUNDUP($AS175/HLOOKUP($AP175,'3.参照データ'!$B$5:$AI$14,7,FALSE),0)&lt;=0,1,ROUNDUP($AS175/HLOOKUP($AP175,'3.参照データ'!$B$5:$AI$14,7,FALSE),0)+1)))</f>
        <v/>
      </c>
      <c r="AU175" s="28" t="str">
        <f t="shared" si="114"/>
        <v/>
      </c>
      <c r="AV175" s="105" t="str">
        <f>IF($AP175="","",($AU175-1)*HLOOKUP($AP175,'3.参照データ'!$B$5:$AI$14,7,FALSE))</f>
        <v/>
      </c>
      <c r="AW175" s="30" t="str">
        <f t="shared" si="115"/>
        <v/>
      </c>
      <c r="AX175" s="28" t="str">
        <f>IF($AP175="","",IF($AW175&lt;=0,0,ROUNDUP($AW175/HLOOKUP($AP175,'3.参照データ'!$B$5:$AI$14,9,FALSE),0)))</f>
        <v/>
      </c>
      <c r="AY175" s="28" t="str">
        <f t="shared" si="101"/>
        <v/>
      </c>
      <c r="AZ175" s="28" t="str">
        <f t="shared" si="102"/>
        <v/>
      </c>
      <c r="BA175" s="28" t="str">
        <f>IF($AP175="","",HLOOKUP($AP175,'3.参照データ'!$B$5:$AI$14,8,FALSE)+1)</f>
        <v/>
      </c>
      <c r="BB175" s="28" t="str">
        <f>IF($AP175="","",HLOOKUP($AP175,'3.参照データ'!$B$5:$AI$14,10,FALSE)+BA175)</f>
        <v/>
      </c>
      <c r="BC175" s="28" t="str">
        <f t="shared" si="103"/>
        <v/>
      </c>
      <c r="BD175" s="28" t="str">
        <f t="shared" si="104"/>
        <v/>
      </c>
      <c r="BE175" s="31" t="str">
        <f>IF($AP175="","",INDEX('2.職務給賃金表'!$B$6:$AI$57,MATCH($BD175,'2.職務給賃金表'!$B$6:$B$57,0),MATCH($BC175,'2.職務給賃金表'!$B$6:$AI$6,0)))</f>
        <v/>
      </c>
      <c r="BF175" s="32" t="str">
        <f t="shared" si="116"/>
        <v/>
      </c>
      <c r="BG175" s="474"/>
      <c r="BH175" s="474"/>
      <c r="BI175" s="474"/>
      <c r="BJ175" s="474"/>
      <c r="BK175" s="474"/>
      <c r="BL175" s="474"/>
      <c r="BM175" s="62" t="str">
        <f t="shared" si="105"/>
        <v/>
      </c>
      <c r="BN175" s="59" t="str">
        <f t="shared" si="117"/>
        <v/>
      </c>
      <c r="BO175" s="273" t="str">
        <f t="shared" si="118"/>
        <v/>
      </c>
    </row>
    <row r="176" spans="1:67" x14ac:dyDescent="0.15">
      <c r="A176" s="65" t="str">
        <f>IF(C176="","",COUNTA($C$10:C176))</f>
        <v/>
      </c>
      <c r="B176" s="470"/>
      <c r="C176" s="470"/>
      <c r="D176" s="480"/>
      <c r="E176" s="480" t="s">
        <v>71</v>
      </c>
      <c r="F176" s="470"/>
      <c r="G176" s="480"/>
      <c r="H176" s="472"/>
      <c r="I176" s="472"/>
      <c r="J176" s="56" t="str">
        <f t="shared" si="106"/>
        <v/>
      </c>
      <c r="K176" s="56" t="str">
        <f t="shared" si="107"/>
        <v/>
      </c>
      <c r="L176" s="56" t="str">
        <f t="shared" si="108"/>
        <v/>
      </c>
      <c r="M176" s="56" t="str">
        <f t="shared" si="109"/>
        <v/>
      </c>
      <c r="N176" s="473" t="str">
        <f>IF(C176="","",VLOOKUP(J176,#REF!,2))</f>
        <v/>
      </c>
      <c r="O176" s="473"/>
      <c r="P176" s="59" t="str">
        <f t="shared" si="110"/>
        <v/>
      </c>
      <c r="Q176" s="474"/>
      <c r="R176" s="474"/>
      <c r="S176" s="474"/>
      <c r="T176" s="474"/>
      <c r="U176" s="474"/>
      <c r="V176" s="474"/>
      <c r="W176" s="62" t="str">
        <f t="shared" si="111"/>
        <v/>
      </c>
      <c r="X176" s="273" t="str">
        <f t="shared" si="112"/>
        <v/>
      </c>
      <c r="Y176" s="267" t="str">
        <f t="shared" si="89"/>
        <v/>
      </c>
      <c r="Z176" s="117" t="str">
        <f t="shared" si="90"/>
        <v/>
      </c>
      <c r="AA176" s="117" t="str">
        <f t="shared" si="91"/>
        <v/>
      </c>
      <c r="AB176" s="117" t="str">
        <f t="shared" si="92"/>
        <v/>
      </c>
      <c r="AC176" s="123" t="str">
        <f t="shared" si="93"/>
        <v/>
      </c>
      <c r="AD176" s="119" t="str">
        <f t="shared" si="94"/>
        <v/>
      </c>
      <c r="AE176" s="475"/>
      <c r="AF176" s="119" t="str">
        <f t="shared" si="95"/>
        <v/>
      </c>
      <c r="AG176" s="119" t="str">
        <f t="shared" si="96"/>
        <v/>
      </c>
      <c r="AH176" s="119" t="str">
        <f>IF($AC176="","",HLOOKUP($AC176,'3.参照データ'!$B$5:$AI$14,8,FALSE)+1)</f>
        <v/>
      </c>
      <c r="AI176" s="119" t="str">
        <f>IF($AC176="","",HLOOKUP($AC176,'3.参照データ'!$B$5:$AI$14,10,FALSE)+AH176)</f>
        <v/>
      </c>
      <c r="AJ176" s="171" t="str">
        <f>IF($AC176="","",INDEX('2.職務給賃金表'!$B$6:$AI$57,MATCH($AG176,'2.職務給賃金表'!$B$6:$B$57,0),MATCH($AC176,'2.職務給賃金表'!$B$6:$AI$6,0)))</f>
        <v/>
      </c>
      <c r="AK176" s="265" t="str">
        <f t="shared" si="97"/>
        <v/>
      </c>
      <c r="AL176" s="222" t="str">
        <f t="shared" si="98"/>
        <v/>
      </c>
      <c r="AM176" s="28" t="str">
        <f t="shared" si="99"/>
        <v/>
      </c>
      <c r="AN176" s="479"/>
      <c r="AO176" s="479"/>
      <c r="AP176" s="71" t="str">
        <f t="shared" si="113"/>
        <v/>
      </c>
      <c r="AQ176" s="71" t="str">
        <f>IF($AL176="","",IF($AM176=$AP176,"",IF(HLOOKUP($AP176,'3.参照データ'!$B$17:$AI$21,4,FALSE)="",HLOOKUP($AP176,'3.参照データ'!$B$17:$AI$21,5,FALSE),HLOOKUP($AP176,'3.参照データ'!$B$17:$AI$21,4,FALSE))))</f>
        <v/>
      </c>
      <c r="AR176" s="71" t="str">
        <f t="shared" si="100"/>
        <v/>
      </c>
      <c r="AS176" s="30" t="str">
        <f>IF($AP176="","",($AR176-HLOOKUP($AP176,'3.参照データ'!$B$5:$AI$14,6,FALSE)))</f>
        <v/>
      </c>
      <c r="AT176" s="28" t="str">
        <f>IF($AP176="","",IF($AN176="",$AG176,IF(ROUNDUP($AS176/HLOOKUP($AP176,'3.参照データ'!$B$5:$AI$14,7,FALSE),0)&lt;=0,1,ROUNDUP($AS176/HLOOKUP($AP176,'3.参照データ'!$B$5:$AI$14,7,FALSE),0)+1)))</f>
        <v/>
      </c>
      <c r="AU176" s="28" t="str">
        <f t="shared" si="114"/>
        <v/>
      </c>
      <c r="AV176" s="105" t="str">
        <f>IF($AP176="","",($AU176-1)*HLOOKUP($AP176,'3.参照データ'!$B$5:$AI$14,7,FALSE))</f>
        <v/>
      </c>
      <c r="AW176" s="30" t="str">
        <f t="shared" si="115"/>
        <v/>
      </c>
      <c r="AX176" s="28" t="str">
        <f>IF($AP176="","",IF($AW176&lt;=0,0,ROUNDUP($AW176/HLOOKUP($AP176,'3.参照データ'!$B$5:$AI$14,9,FALSE),0)))</f>
        <v/>
      </c>
      <c r="AY176" s="28" t="str">
        <f t="shared" si="101"/>
        <v/>
      </c>
      <c r="AZ176" s="28" t="str">
        <f t="shared" si="102"/>
        <v/>
      </c>
      <c r="BA176" s="28" t="str">
        <f>IF($AP176="","",HLOOKUP($AP176,'3.参照データ'!$B$5:$AI$14,8,FALSE)+1)</f>
        <v/>
      </c>
      <c r="BB176" s="28" t="str">
        <f>IF($AP176="","",HLOOKUP($AP176,'3.参照データ'!$B$5:$AI$14,10,FALSE)+BA176)</f>
        <v/>
      </c>
      <c r="BC176" s="28" t="str">
        <f t="shared" si="103"/>
        <v/>
      </c>
      <c r="BD176" s="28" t="str">
        <f t="shared" si="104"/>
        <v/>
      </c>
      <c r="BE176" s="31" t="str">
        <f>IF($AP176="","",INDEX('2.職務給賃金表'!$B$6:$AI$57,MATCH($BD176,'2.職務給賃金表'!$B$6:$B$57,0),MATCH($BC176,'2.職務給賃金表'!$B$6:$AI$6,0)))</f>
        <v/>
      </c>
      <c r="BF176" s="32" t="str">
        <f t="shared" si="116"/>
        <v/>
      </c>
      <c r="BG176" s="474"/>
      <c r="BH176" s="474"/>
      <c r="BI176" s="474"/>
      <c r="BJ176" s="474"/>
      <c r="BK176" s="474"/>
      <c r="BL176" s="474"/>
      <c r="BM176" s="62" t="str">
        <f t="shared" si="105"/>
        <v/>
      </c>
      <c r="BN176" s="59" t="str">
        <f t="shared" si="117"/>
        <v/>
      </c>
      <c r="BO176" s="273" t="str">
        <f t="shared" si="118"/>
        <v/>
      </c>
    </row>
    <row r="177" spans="1:67" x14ac:dyDescent="0.15">
      <c r="A177" s="65" t="str">
        <f>IF(C177="","",COUNTA($C$10:C177))</f>
        <v/>
      </c>
      <c r="B177" s="470"/>
      <c r="C177" s="470"/>
      <c r="D177" s="480"/>
      <c r="E177" s="480" t="s">
        <v>71</v>
      </c>
      <c r="F177" s="470"/>
      <c r="G177" s="480"/>
      <c r="H177" s="472"/>
      <c r="I177" s="472"/>
      <c r="J177" s="56" t="str">
        <f t="shared" si="106"/>
        <v/>
      </c>
      <c r="K177" s="56" t="str">
        <f t="shared" si="107"/>
        <v/>
      </c>
      <c r="L177" s="56" t="str">
        <f t="shared" si="108"/>
        <v/>
      </c>
      <c r="M177" s="56" t="str">
        <f t="shared" si="109"/>
        <v/>
      </c>
      <c r="N177" s="473" t="str">
        <f>IF(C177="","",VLOOKUP(J177,#REF!,2))</f>
        <v/>
      </c>
      <c r="O177" s="473"/>
      <c r="P177" s="59" t="str">
        <f t="shared" si="110"/>
        <v/>
      </c>
      <c r="Q177" s="474"/>
      <c r="R177" s="474"/>
      <c r="S177" s="474"/>
      <c r="T177" s="474"/>
      <c r="U177" s="474"/>
      <c r="V177" s="474"/>
      <c r="W177" s="62" t="str">
        <f t="shared" si="111"/>
        <v/>
      </c>
      <c r="X177" s="273" t="str">
        <f t="shared" si="112"/>
        <v/>
      </c>
      <c r="Y177" s="267" t="str">
        <f t="shared" si="89"/>
        <v/>
      </c>
      <c r="Z177" s="117" t="str">
        <f t="shared" si="90"/>
        <v/>
      </c>
      <c r="AA177" s="117" t="str">
        <f t="shared" si="91"/>
        <v/>
      </c>
      <c r="AB177" s="117" t="str">
        <f t="shared" si="92"/>
        <v/>
      </c>
      <c r="AC177" s="123" t="str">
        <f t="shared" si="93"/>
        <v/>
      </c>
      <c r="AD177" s="119" t="str">
        <f t="shared" si="94"/>
        <v/>
      </c>
      <c r="AE177" s="475"/>
      <c r="AF177" s="119" t="str">
        <f t="shared" si="95"/>
        <v/>
      </c>
      <c r="AG177" s="119" t="str">
        <f t="shared" si="96"/>
        <v/>
      </c>
      <c r="AH177" s="119" t="str">
        <f>IF($AC177="","",HLOOKUP($AC177,'3.参照データ'!$B$5:$AI$14,8,FALSE)+1)</f>
        <v/>
      </c>
      <c r="AI177" s="119" t="str">
        <f>IF($AC177="","",HLOOKUP($AC177,'3.参照データ'!$B$5:$AI$14,10,FALSE)+AH177)</f>
        <v/>
      </c>
      <c r="AJ177" s="171" t="str">
        <f>IF($AC177="","",INDEX('2.職務給賃金表'!$B$6:$AI$57,MATCH($AG177,'2.職務給賃金表'!$B$6:$B$57,0),MATCH($AC177,'2.職務給賃金表'!$B$6:$AI$6,0)))</f>
        <v/>
      </c>
      <c r="AK177" s="265" t="str">
        <f t="shared" si="97"/>
        <v/>
      </c>
      <c r="AL177" s="222" t="str">
        <f t="shared" si="98"/>
        <v/>
      </c>
      <c r="AM177" s="28" t="str">
        <f t="shared" si="99"/>
        <v/>
      </c>
      <c r="AN177" s="479"/>
      <c r="AO177" s="479"/>
      <c r="AP177" s="71" t="str">
        <f t="shared" si="113"/>
        <v/>
      </c>
      <c r="AQ177" s="71" t="str">
        <f>IF($AL177="","",IF($AM177=$AP177,"",IF(HLOOKUP($AP177,'3.参照データ'!$B$17:$AI$21,4,FALSE)="",HLOOKUP($AP177,'3.参照データ'!$B$17:$AI$21,5,FALSE),HLOOKUP($AP177,'3.参照データ'!$B$17:$AI$21,4,FALSE))))</f>
        <v/>
      </c>
      <c r="AR177" s="71" t="str">
        <f t="shared" si="100"/>
        <v/>
      </c>
      <c r="AS177" s="30" t="str">
        <f>IF($AP177="","",($AR177-HLOOKUP($AP177,'3.参照データ'!$B$5:$AI$14,6,FALSE)))</f>
        <v/>
      </c>
      <c r="AT177" s="28" t="str">
        <f>IF($AP177="","",IF($AN177="",$AG177,IF(ROUNDUP($AS177/HLOOKUP($AP177,'3.参照データ'!$B$5:$AI$14,7,FALSE),0)&lt;=0,1,ROUNDUP($AS177/HLOOKUP($AP177,'3.参照データ'!$B$5:$AI$14,7,FALSE),0)+1)))</f>
        <v/>
      </c>
      <c r="AU177" s="28" t="str">
        <f t="shared" si="114"/>
        <v/>
      </c>
      <c r="AV177" s="105" t="str">
        <f>IF($AP177="","",($AU177-1)*HLOOKUP($AP177,'3.参照データ'!$B$5:$AI$14,7,FALSE))</f>
        <v/>
      </c>
      <c r="AW177" s="30" t="str">
        <f t="shared" si="115"/>
        <v/>
      </c>
      <c r="AX177" s="28" t="str">
        <f>IF($AP177="","",IF($AW177&lt;=0,0,ROUNDUP($AW177/HLOOKUP($AP177,'3.参照データ'!$B$5:$AI$14,9,FALSE),0)))</f>
        <v/>
      </c>
      <c r="AY177" s="28" t="str">
        <f t="shared" si="101"/>
        <v/>
      </c>
      <c r="AZ177" s="28" t="str">
        <f t="shared" si="102"/>
        <v/>
      </c>
      <c r="BA177" s="28" t="str">
        <f>IF($AP177="","",HLOOKUP($AP177,'3.参照データ'!$B$5:$AI$14,8,FALSE)+1)</f>
        <v/>
      </c>
      <c r="BB177" s="28" t="str">
        <f>IF($AP177="","",HLOOKUP($AP177,'3.参照データ'!$B$5:$AI$14,10,FALSE)+BA177)</f>
        <v/>
      </c>
      <c r="BC177" s="28" t="str">
        <f t="shared" si="103"/>
        <v/>
      </c>
      <c r="BD177" s="28" t="str">
        <f t="shared" si="104"/>
        <v/>
      </c>
      <c r="BE177" s="31" t="str">
        <f>IF($AP177="","",INDEX('2.職務給賃金表'!$B$6:$AI$57,MATCH($BD177,'2.職務給賃金表'!$B$6:$B$57,0),MATCH($BC177,'2.職務給賃金表'!$B$6:$AI$6,0)))</f>
        <v/>
      </c>
      <c r="BF177" s="32" t="str">
        <f t="shared" si="116"/>
        <v/>
      </c>
      <c r="BG177" s="474"/>
      <c r="BH177" s="474"/>
      <c r="BI177" s="474"/>
      <c r="BJ177" s="474"/>
      <c r="BK177" s="474"/>
      <c r="BL177" s="474"/>
      <c r="BM177" s="62" t="str">
        <f t="shared" si="105"/>
        <v/>
      </c>
      <c r="BN177" s="59" t="str">
        <f t="shared" si="117"/>
        <v/>
      </c>
      <c r="BO177" s="273" t="str">
        <f t="shared" si="118"/>
        <v/>
      </c>
    </row>
    <row r="178" spans="1:67" x14ac:dyDescent="0.15">
      <c r="A178" s="65" t="str">
        <f>IF(C178="","",COUNTA($C$10:C178))</f>
        <v/>
      </c>
      <c r="B178" s="470"/>
      <c r="C178" s="470"/>
      <c r="D178" s="480"/>
      <c r="E178" s="480" t="s">
        <v>71</v>
      </c>
      <c r="F178" s="470"/>
      <c r="G178" s="480"/>
      <c r="H178" s="472"/>
      <c r="I178" s="472"/>
      <c r="J178" s="56" t="str">
        <f t="shared" si="106"/>
        <v/>
      </c>
      <c r="K178" s="56" t="str">
        <f t="shared" si="107"/>
        <v/>
      </c>
      <c r="L178" s="56" t="str">
        <f t="shared" si="108"/>
        <v/>
      </c>
      <c r="M178" s="56" t="str">
        <f t="shared" si="109"/>
        <v/>
      </c>
      <c r="N178" s="473" t="str">
        <f>IF(C178="","",VLOOKUP(J178,#REF!,2))</f>
        <v/>
      </c>
      <c r="O178" s="473"/>
      <c r="P178" s="59" t="str">
        <f t="shared" si="110"/>
        <v/>
      </c>
      <c r="Q178" s="474"/>
      <c r="R178" s="474"/>
      <c r="S178" s="474"/>
      <c r="T178" s="474"/>
      <c r="U178" s="474"/>
      <c r="V178" s="474"/>
      <c r="W178" s="62" t="str">
        <f t="shared" si="111"/>
        <v/>
      </c>
      <c r="X178" s="273" t="str">
        <f t="shared" si="112"/>
        <v/>
      </c>
      <c r="Y178" s="267" t="str">
        <f t="shared" si="89"/>
        <v/>
      </c>
      <c r="Z178" s="117" t="str">
        <f t="shared" si="90"/>
        <v/>
      </c>
      <c r="AA178" s="117" t="str">
        <f t="shared" si="91"/>
        <v/>
      </c>
      <c r="AB178" s="117" t="str">
        <f t="shared" si="92"/>
        <v/>
      </c>
      <c r="AC178" s="123" t="str">
        <f t="shared" si="93"/>
        <v/>
      </c>
      <c r="AD178" s="119" t="str">
        <f t="shared" si="94"/>
        <v/>
      </c>
      <c r="AE178" s="475"/>
      <c r="AF178" s="119" t="str">
        <f t="shared" si="95"/>
        <v/>
      </c>
      <c r="AG178" s="119" t="str">
        <f t="shared" si="96"/>
        <v/>
      </c>
      <c r="AH178" s="119" t="str">
        <f>IF($AC178="","",HLOOKUP($AC178,'3.参照データ'!$B$5:$AI$14,8,FALSE)+1)</f>
        <v/>
      </c>
      <c r="AI178" s="119" t="str">
        <f>IF($AC178="","",HLOOKUP($AC178,'3.参照データ'!$B$5:$AI$14,10,FALSE)+AH178)</f>
        <v/>
      </c>
      <c r="AJ178" s="171" t="str">
        <f>IF($AC178="","",INDEX('2.職務給賃金表'!$B$6:$AI$57,MATCH($AG178,'2.職務給賃金表'!$B$6:$B$57,0),MATCH($AC178,'2.職務給賃金表'!$B$6:$AI$6,0)))</f>
        <v/>
      </c>
      <c r="AK178" s="265" t="str">
        <f t="shared" si="97"/>
        <v/>
      </c>
      <c r="AL178" s="222" t="str">
        <f t="shared" si="98"/>
        <v/>
      </c>
      <c r="AM178" s="28" t="str">
        <f t="shared" si="99"/>
        <v/>
      </c>
      <c r="AN178" s="479"/>
      <c r="AO178" s="479"/>
      <c r="AP178" s="71" t="str">
        <f t="shared" si="113"/>
        <v/>
      </c>
      <c r="AQ178" s="71" t="str">
        <f>IF($AL178="","",IF($AM178=$AP178,"",IF(HLOOKUP($AP178,'3.参照データ'!$B$17:$AI$21,4,FALSE)="",HLOOKUP($AP178,'3.参照データ'!$B$17:$AI$21,5,FALSE),HLOOKUP($AP178,'3.参照データ'!$B$17:$AI$21,4,FALSE))))</f>
        <v/>
      </c>
      <c r="AR178" s="71" t="str">
        <f t="shared" si="100"/>
        <v/>
      </c>
      <c r="AS178" s="30" t="str">
        <f>IF($AP178="","",($AR178-HLOOKUP($AP178,'3.参照データ'!$B$5:$AI$14,6,FALSE)))</f>
        <v/>
      </c>
      <c r="AT178" s="28" t="str">
        <f>IF($AP178="","",IF($AN178="",$AG178,IF(ROUNDUP($AS178/HLOOKUP($AP178,'3.参照データ'!$B$5:$AI$14,7,FALSE),0)&lt;=0,1,ROUNDUP($AS178/HLOOKUP($AP178,'3.参照データ'!$B$5:$AI$14,7,FALSE),0)+1)))</f>
        <v/>
      </c>
      <c r="AU178" s="28" t="str">
        <f t="shared" si="114"/>
        <v/>
      </c>
      <c r="AV178" s="105" t="str">
        <f>IF($AP178="","",($AU178-1)*HLOOKUP($AP178,'3.参照データ'!$B$5:$AI$14,7,FALSE))</f>
        <v/>
      </c>
      <c r="AW178" s="30" t="str">
        <f t="shared" si="115"/>
        <v/>
      </c>
      <c r="AX178" s="28" t="str">
        <f>IF($AP178="","",IF($AW178&lt;=0,0,ROUNDUP($AW178/HLOOKUP($AP178,'3.参照データ'!$B$5:$AI$14,9,FALSE),0)))</f>
        <v/>
      </c>
      <c r="AY178" s="28" t="str">
        <f t="shared" si="101"/>
        <v/>
      </c>
      <c r="AZ178" s="28" t="str">
        <f t="shared" si="102"/>
        <v/>
      </c>
      <c r="BA178" s="28" t="str">
        <f>IF($AP178="","",HLOOKUP($AP178,'3.参照データ'!$B$5:$AI$14,8,FALSE)+1)</f>
        <v/>
      </c>
      <c r="BB178" s="28" t="str">
        <f>IF($AP178="","",HLOOKUP($AP178,'3.参照データ'!$B$5:$AI$14,10,FALSE)+BA178)</f>
        <v/>
      </c>
      <c r="BC178" s="28" t="str">
        <f t="shared" si="103"/>
        <v/>
      </c>
      <c r="BD178" s="28" t="str">
        <f t="shared" si="104"/>
        <v/>
      </c>
      <c r="BE178" s="31" t="str">
        <f>IF($AP178="","",INDEX('2.職務給賃金表'!$B$6:$AI$57,MATCH($BD178,'2.職務給賃金表'!$B$6:$B$57,0),MATCH($BC178,'2.職務給賃金表'!$B$6:$AI$6,0)))</f>
        <v/>
      </c>
      <c r="BF178" s="32" t="str">
        <f t="shared" si="116"/>
        <v/>
      </c>
      <c r="BG178" s="474"/>
      <c r="BH178" s="474"/>
      <c r="BI178" s="474"/>
      <c r="BJ178" s="474"/>
      <c r="BK178" s="474"/>
      <c r="BL178" s="474"/>
      <c r="BM178" s="62" t="str">
        <f t="shared" si="105"/>
        <v/>
      </c>
      <c r="BN178" s="59" t="str">
        <f t="shared" si="117"/>
        <v/>
      </c>
      <c r="BO178" s="273" t="str">
        <f t="shared" si="118"/>
        <v/>
      </c>
    </row>
    <row r="179" spans="1:67" x14ac:dyDescent="0.15">
      <c r="A179" s="65" t="str">
        <f>IF(C179="","",COUNTA($C$10:C179))</f>
        <v/>
      </c>
      <c r="B179" s="470"/>
      <c r="C179" s="470"/>
      <c r="D179" s="480"/>
      <c r="E179" s="480" t="s">
        <v>71</v>
      </c>
      <c r="F179" s="470"/>
      <c r="G179" s="480"/>
      <c r="H179" s="472"/>
      <c r="I179" s="472"/>
      <c r="J179" s="56" t="str">
        <f t="shared" si="106"/>
        <v/>
      </c>
      <c r="K179" s="56" t="str">
        <f t="shared" si="107"/>
        <v/>
      </c>
      <c r="L179" s="56" t="str">
        <f t="shared" si="108"/>
        <v/>
      </c>
      <c r="M179" s="56" t="str">
        <f t="shared" si="109"/>
        <v/>
      </c>
      <c r="N179" s="473" t="str">
        <f>IF(C179="","",VLOOKUP(J179,#REF!,2))</f>
        <v/>
      </c>
      <c r="O179" s="473"/>
      <c r="P179" s="59" t="str">
        <f t="shared" si="110"/>
        <v/>
      </c>
      <c r="Q179" s="474"/>
      <c r="R179" s="474"/>
      <c r="S179" s="474"/>
      <c r="T179" s="474"/>
      <c r="U179" s="474"/>
      <c r="V179" s="474"/>
      <c r="W179" s="62" t="str">
        <f t="shared" si="111"/>
        <v/>
      </c>
      <c r="X179" s="273" t="str">
        <f t="shared" si="112"/>
        <v/>
      </c>
      <c r="Y179" s="267" t="str">
        <f t="shared" si="89"/>
        <v/>
      </c>
      <c r="Z179" s="117" t="str">
        <f t="shared" si="90"/>
        <v/>
      </c>
      <c r="AA179" s="117" t="str">
        <f t="shared" si="91"/>
        <v/>
      </c>
      <c r="AB179" s="117" t="str">
        <f t="shared" si="92"/>
        <v/>
      </c>
      <c r="AC179" s="123" t="str">
        <f t="shared" si="93"/>
        <v/>
      </c>
      <c r="AD179" s="119" t="str">
        <f t="shared" si="94"/>
        <v/>
      </c>
      <c r="AE179" s="475"/>
      <c r="AF179" s="119" t="str">
        <f t="shared" si="95"/>
        <v/>
      </c>
      <c r="AG179" s="119" t="str">
        <f t="shared" si="96"/>
        <v/>
      </c>
      <c r="AH179" s="119" t="str">
        <f>IF($AC179="","",HLOOKUP($AC179,'3.参照データ'!$B$5:$AI$14,8,FALSE)+1)</f>
        <v/>
      </c>
      <c r="AI179" s="119" t="str">
        <f>IF($AC179="","",HLOOKUP($AC179,'3.参照データ'!$B$5:$AI$14,10,FALSE)+AH179)</f>
        <v/>
      </c>
      <c r="AJ179" s="171" t="str">
        <f>IF($AC179="","",INDEX('2.職務給賃金表'!$B$6:$AI$57,MATCH($AG179,'2.職務給賃金表'!$B$6:$B$57,0),MATCH($AC179,'2.職務給賃金表'!$B$6:$AI$6,0)))</f>
        <v/>
      </c>
      <c r="AK179" s="265" t="str">
        <f t="shared" si="97"/>
        <v/>
      </c>
      <c r="AL179" s="222" t="str">
        <f t="shared" si="98"/>
        <v/>
      </c>
      <c r="AM179" s="28" t="str">
        <f t="shared" si="99"/>
        <v/>
      </c>
      <c r="AN179" s="479"/>
      <c r="AO179" s="479"/>
      <c r="AP179" s="71" t="str">
        <f t="shared" si="113"/>
        <v/>
      </c>
      <c r="AQ179" s="71" t="str">
        <f>IF($AL179="","",IF($AM179=$AP179,"",IF(HLOOKUP($AP179,'3.参照データ'!$B$17:$AI$21,4,FALSE)="",HLOOKUP($AP179,'3.参照データ'!$B$17:$AI$21,5,FALSE),HLOOKUP($AP179,'3.参照データ'!$B$17:$AI$21,4,FALSE))))</f>
        <v/>
      </c>
      <c r="AR179" s="71" t="str">
        <f t="shared" si="100"/>
        <v/>
      </c>
      <c r="AS179" s="30" t="str">
        <f>IF($AP179="","",($AR179-HLOOKUP($AP179,'3.参照データ'!$B$5:$AI$14,6,FALSE)))</f>
        <v/>
      </c>
      <c r="AT179" s="28" t="str">
        <f>IF($AP179="","",IF($AN179="",$AG179,IF(ROUNDUP($AS179/HLOOKUP($AP179,'3.参照データ'!$B$5:$AI$14,7,FALSE),0)&lt;=0,1,ROUNDUP($AS179/HLOOKUP($AP179,'3.参照データ'!$B$5:$AI$14,7,FALSE),0)+1)))</f>
        <v/>
      </c>
      <c r="AU179" s="28" t="str">
        <f t="shared" si="114"/>
        <v/>
      </c>
      <c r="AV179" s="105" t="str">
        <f>IF($AP179="","",($AU179-1)*HLOOKUP($AP179,'3.参照データ'!$B$5:$AI$14,7,FALSE))</f>
        <v/>
      </c>
      <c r="AW179" s="30" t="str">
        <f t="shared" si="115"/>
        <v/>
      </c>
      <c r="AX179" s="28" t="str">
        <f>IF($AP179="","",IF($AW179&lt;=0,0,ROUNDUP($AW179/HLOOKUP($AP179,'3.参照データ'!$B$5:$AI$14,9,FALSE),0)))</f>
        <v/>
      </c>
      <c r="AY179" s="28" t="str">
        <f t="shared" si="101"/>
        <v/>
      </c>
      <c r="AZ179" s="28" t="str">
        <f t="shared" si="102"/>
        <v/>
      </c>
      <c r="BA179" s="28" t="str">
        <f>IF($AP179="","",HLOOKUP($AP179,'3.参照データ'!$B$5:$AI$14,8,FALSE)+1)</f>
        <v/>
      </c>
      <c r="BB179" s="28" t="str">
        <f>IF($AP179="","",HLOOKUP($AP179,'3.参照データ'!$B$5:$AI$14,10,FALSE)+BA179)</f>
        <v/>
      </c>
      <c r="BC179" s="28" t="str">
        <f t="shared" si="103"/>
        <v/>
      </c>
      <c r="BD179" s="28" t="str">
        <f t="shared" si="104"/>
        <v/>
      </c>
      <c r="BE179" s="31" t="str">
        <f>IF($AP179="","",INDEX('2.職務給賃金表'!$B$6:$AI$57,MATCH($BD179,'2.職務給賃金表'!$B$6:$B$57,0),MATCH($BC179,'2.職務給賃金表'!$B$6:$AI$6,0)))</f>
        <v/>
      </c>
      <c r="BF179" s="32" t="str">
        <f t="shared" si="116"/>
        <v/>
      </c>
      <c r="BG179" s="474"/>
      <c r="BH179" s="474"/>
      <c r="BI179" s="474"/>
      <c r="BJ179" s="474"/>
      <c r="BK179" s="474"/>
      <c r="BL179" s="474"/>
      <c r="BM179" s="62" t="str">
        <f t="shared" si="105"/>
        <v/>
      </c>
      <c r="BN179" s="59" t="str">
        <f t="shared" si="117"/>
        <v/>
      </c>
      <c r="BO179" s="273" t="str">
        <f t="shared" si="118"/>
        <v/>
      </c>
    </row>
    <row r="180" spans="1:67" x14ac:dyDescent="0.15">
      <c r="A180" s="65" t="str">
        <f>IF(C180="","",COUNTA($C$10:C180))</f>
        <v/>
      </c>
      <c r="B180" s="470"/>
      <c r="C180" s="470"/>
      <c r="D180" s="480"/>
      <c r="E180" s="480" t="s">
        <v>71</v>
      </c>
      <c r="F180" s="470"/>
      <c r="G180" s="480"/>
      <c r="H180" s="472"/>
      <c r="I180" s="472"/>
      <c r="J180" s="56" t="str">
        <f t="shared" si="106"/>
        <v/>
      </c>
      <c r="K180" s="56" t="str">
        <f t="shared" si="107"/>
        <v/>
      </c>
      <c r="L180" s="56" t="str">
        <f t="shared" si="108"/>
        <v/>
      </c>
      <c r="M180" s="56" t="str">
        <f t="shared" si="109"/>
        <v/>
      </c>
      <c r="N180" s="473" t="str">
        <f>IF(C180="","",VLOOKUP(J180,#REF!,2))</f>
        <v/>
      </c>
      <c r="O180" s="473"/>
      <c r="P180" s="59" t="str">
        <f t="shared" si="110"/>
        <v/>
      </c>
      <c r="Q180" s="474"/>
      <c r="R180" s="474"/>
      <c r="S180" s="474"/>
      <c r="T180" s="474"/>
      <c r="U180" s="474"/>
      <c r="V180" s="474"/>
      <c r="W180" s="62" t="str">
        <f t="shared" si="111"/>
        <v/>
      </c>
      <c r="X180" s="273" t="str">
        <f t="shared" si="112"/>
        <v/>
      </c>
      <c r="Y180" s="267" t="str">
        <f t="shared" si="89"/>
        <v/>
      </c>
      <c r="Z180" s="117" t="str">
        <f t="shared" si="90"/>
        <v/>
      </c>
      <c r="AA180" s="117" t="str">
        <f t="shared" si="91"/>
        <v/>
      </c>
      <c r="AB180" s="117" t="str">
        <f t="shared" si="92"/>
        <v/>
      </c>
      <c r="AC180" s="123" t="str">
        <f t="shared" si="93"/>
        <v/>
      </c>
      <c r="AD180" s="119" t="str">
        <f t="shared" si="94"/>
        <v/>
      </c>
      <c r="AE180" s="475"/>
      <c r="AF180" s="119" t="str">
        <f t="shared" si="95"/>
        <v/>
      </c>
      <c r="AG180" s="119" t="str">
        <f t="shared" si="96"/>
        <v/>
      </c>
      <c r="AH180" s="119" t="str">
        <f>IF($AC180="","",HLOOKUP($AC180,'3.参照データ'!$B$5:$AI$14,8,FALSE)+1)</f>
        <v/>
      </c>
      <c r="AI180" s="119" t="str">
        <f>IF($AC180="","",HLOOKUP($AC180,'3.参照データ'!$B$5:$AI$14,10,FALSE)+AH180)</f>
        <v/>
      </c>
      <c r="AJ180" s="171" t="str">
        <f>IF($AC180="","",INDEX('2.職務給賃金表'!$B$6:$AI$57,MATCH($AG180,'2.職務給賃金表'!$B$6:$B$57,0),MATCH($AC180,'2.職務給賃金表'!$B$6:$AI$6,0)))</f>
        <v/>
      </c>
      <c r="AK180" s="265" t="str">
        <f t="shared" si="97"/>
        <v/>
      </c>
      <c r="AL180" s="222" t="str">
        <f t="shared" si="98"/>
        <v/>
      </c>
      <c r="AM180" s="28" t="str">
        <f t="shared" si="99"/>
        <v/>
      </c>
      <c r="AN180" s="479"/>
      <c r="AO180" s="479"/>
      <c r="AP180" s="71" t="str">
        <f t="shared" si="113"/>
        <v/>
      </c>
      <c r="AQ180" s="71" t="str">
        <f>IF($AL180="","",IF($AM180=$AP180,"",IF(HLOOKUP($AP180,'3.参照データ'!$B$17:$AI$21,4,FALSE)="",HLOOKUP($AP180,'3.参照データ'!$B$17:$AI$21,5,FALSE),HLOOKUP($AP180,'3.参照データ'!$B$17:$AI$21,4,FALSE))))</f>
        <v/>
      </c>
      <c r="AR180" s="71" t="str">
        <f t="shared" si="100"/>
        <v/>
      </c>
      <c r="AS180" s="30" t="str">
        <f>IF($AP180="","",($AR180-HLOOKUP($AP180,'3.参照データ'!$B$5:$AI$14,6,FALSE)))</f>
        <v/>
      </c>
      <c r="AT180" s="28" t="str">
        <f>IF($AP180="","",IF($AN180="",$AG180,IF(ROUNDUP($AS180/HLOOKUP($AP180,'3.参照データ'!$B$5:$AI$14,7,FALSE),0)&lt;=0,1,ROUNDUP($AS180/HLOOKUP($AP180,'3.参照データ'!$B$5:$AI$14,7,FALSE),0)+1)))</f>
        <v/>
      </c>
      <c r="AU180" s="28" t="str">
        <f t="shared" si="114"/>
        <v/>
      </c>
      <c r="AV180" s="105" t="str">
        <f>IF($AP180="","",($AU180-1)*HLOOKUP($AP180,'3.参照データ'!$B$5:$AI$14,7,FALSE))</f>
        <v/>
      </c>
      <c r="AW180" s="30" t="str">
        <f t="shared" si="115"/>
        <v/>
      </c>
      <c r="AX180" s="28" t="str">
        <f>IF($AP180="","",IF($AW180&lt;=0,0,ROUNDUP($AW180/HLOOKUP($AP180,'3.参照データ'!$B$5:$AI$14,9,FALSE),0)))</f>
        <v/>
      </c>
      <c r="AY180" s="28" t="str">
        <f t="shared" si="101"/>
        <v/>
      </c>
      <c r="AZ180" s="28" t="str">
        <f t="shared" si="102"/>
        <v/>
      </c>
      <c r="BA180" s="28" t="str">
        <f>IF($AP180="","",HLOOKUP($AP180,'3.参照データ'!$B$5:$AI$14,8,FALSE)+1)</f>
        <v/>
      </c>
      <c r="BB180" s="28" t="str">
        <f>IF($AP180="","",HLOOKUP($AP180,'3.参照データ'!$B$5:$AI$14,10,FALSE)+BA180)</f>
        <v/>
      </c>
      <c r="BC180" s="28" t="str">
        <f t="shared" si="103"/>
        <v/>
      </c>
      <c r="BD180" s="28" t="str">
        <f t="shared" si="104"/>
        <v/>
      </c>
      <c r="BE180" s="31" t="str">
        <f>IF($AP180="","",INDEX('2.職務給賃金表'!$B$6:$AI$57,MATCH($BD180,'2.職務給賃金表'!$B$6:$B$57,0),MATCH($BC180,'2.職務給賃金表'!$B$6:$AI$6,0)))</f>
        <v/>
      </c>
      <c r="BF180" s="32" t="str">
        <f t="shared" si="116"/>
        <v/>
      </c>
      <c r="BG180" s="474"/>
      <c r="BH180" s="474"/>
      <c r="BI180" s="474"/>
      <c r="BJ180" s="474"/>
      <c r="BK180" s="474"/>
      <c r="BL180" s="474"/>
      <c r="BM180" s="62" t="str">
        <f t="shared" si="105"/>
        <v/>
      </c>
      <c r="BN180" s="59" t="str">
        <f t="shared" si="117"/>
        <v/>
      </c>
      <c r="BO180" s="273" t="str">
        <f t="shared" si="118"/>
        <v/>
      </c>
    </row>
    <row r="181" spans="1:67" x14ac:dyDescent="0.15">
      <c r="A181" s="65" t="str">
        <f>IF(C181="","",COUNTA($C$10:C181))</f>
        <v/>
      </c>
      <c r="B181" s="470"/>
      <c r="C181" s="470"/>
      <c r="D181" s="480"/>
      <c r="E181" s="480" t="s">
        <v>71</v>
      </c>
      <c r="F181" s="470"/>
      <c r="G181" s="480"/>
      <c r="H181" s="472"/>
      <c r="I181" s="472"/>
      <c r="J181" s="56" t="str">
        <f t="shared" si="106"/>
        <v/>
      </c>
      <c r="K181" s="56" t="str">
        <f t="shared" si="107"/>
        <v/>
      </c>
      <c r="L181" s="56" t="str">
        <f t="shared" si="108"/>
        <v/>
      </c>
      <c r="M181" s="56" t="str">
        <f t="shared" si="109"/>
        <v/>
      </c>
      <c r="N181" s="473" t="str">
        <f>IF(C181="","",VLOOKUP(J181,#REF!,2))</f>
        <v/>
      </c>
      <c r="O181" s="473"/>
      <c r="P181" s="59" t="str">
        <f t="shared" si="110"/>
        <v/>
      </c>
      <c r="Q181" s="474"/>
      <c r="R181" s="474"/>
      <c r="S181" s="474"/>
      <c r="T181" s="474"/>
      <c r="U181" s="474"/>
      <c r="V181" s="474"/>
      <c r="W181" s="62" t="str">
        <f t="shared" si="111"/>
        <v/>
      </c>
      <c r="X181" s="273" t="str">
        <f t="shared" si="112"/>
        <v/>
      </c>
      <c r="Y181" s="267" t="str">
        <f t="shared" si="89"/>
        <v/>
      </c>
      <c r="Z181" s="117" t="str">
        <f t="shared" si="90"/>
        <v/>
      </c>
      <c r="AA181" s="117" t="str">
        <f t="shared" si="91"/>
        <v/>
      </c>
      <c r="AB181" s="117" t="str">
        <f t="shared" si="92"/>
        <v/>
      </c>
      <c r="AC181" s="123" t="str">
        <f t="shared" si="93"/>
        <v/>
      </c>
      <c r="AD181" s="119" t="str">
        <f t="shared" si="94"/>
        <v/>
      </c>
      <c r="AE181" s="475"/>
      <c r="AF181" s="119" t="str">
        <f t="shared" si="95"/>
        <v/>
      </c>
      <c r="AG181" s="119" t="str">
        <f t="shared" si="96"/>
        <v/>
      </c>
      <c r="AH181" s="119" t="str">
        <f>IF($AC181="","",HLOOKUP($AC181,'3.参照データ'!$B$5:$AI$14,8,FALSE)+1)</f>
        <v/>
      </c>
      <c r="AI181" s="119" t="str">
        <f>IF($AC181="","",HLOOKUP($AC181,'3.参照データ'!$B$5:$AI$14,10,FALSE)+AH181)</f>
        <v/>
      </c>
      <c r="AJ181" s="171" t="str">
        <f>IF($AC181="","",INDEX('2.職務給賃金表'!$B$6:$AI$57,MATCH($AG181,'2.職務給賃金表'!$B$6:$B$57,0),MATCH($AC181,'2.職務給賃金表'!$B$6:$AI$6,0)))</f>
        <v/>
      </c>
      <c r="AK181" s="265" t="str">
        <f t="shared" si="97"/>
        <v/>
      </c>
      <c r="AL181" s="222" t="str">
        <f t="shared" si="98"/>
        <v/>
      </c>
      <c r="AM181" s="28" t="str">
        <f t="shared" si="99"/>
        <v/>
      </c>
      <c r="AN181" s="479"/>
      <c r="AO181" s="479"/>
      <c r="AP181" s="71" t="str">
        <f t="shared" si="113"/>
        <v/>
      </c>
      <c r="AQ181" s="71" t="str">
        <f>IF($AL181="","",IF($AM181=$AP181,"",IF(HLOOKUP($AP181,'3.参照データ'!$B$17:$AI$21,4,FALSE)="",HLOOKUP($AP181,'3.参照データ'!$B$17:$AI$21,5,FALSE),HLOOKUP($AP181,'3.参照データ'!$B$17:$AI$21,4,FALSE))))</f>
        <v/>
      </c>
      <c r="AR181" s="71" t="str">
        <f t="shared" si="100"/>
        <v/>
      </c>
      <c r="AS181" s="30" t="str">
        <f>IF($AP181="","",($AR181-HLOOKUP($AP181,'3.参照データ'!$B$5:$AI$14,6,FALSE)))</f>
        <v/>
      </c>
      <c r="AT181" s="28" t="str">
        <f>IF($AP181="","",IF($AN181="",$AG181,IF(ROUNDUP($AS181/HLOOKUP($AP181,'3.参照データ'!$B$5:$AI$14,7,FALSE),0)&lt;=0,1,ROUNDUP($AS181/HLOOKUP($AP181,'3.参照データ'!$B$5:$AI$14,7,FALSE),0)+1)))</f>
        <v/>
      </c>
      <c r="AU181" s="28" t="str">
        <f t="shared" si="114"/>
        <v/>
      </c>
      <c r="AV181" s="105" t="str">
        <f>IF($AP181="","",($AU181-1)*HLOOKUP($AP181,'3.参照データ'!$B$5:$AI$14,7,FALSE))</f>
        <v/>
      </c>
      <c r="AW181" s="30" t="str">
        <f t="shared" si="115"/>
        <v/>
      </c>
      <c r="AX181" s="28" t="str">
        <f>IF($AP181="","",IF($AW181&lt;=0,0,ROUNDUP($AW181/HLOOKUP($AP181,'3.参照データ'!$B$5:$AI$14,9,FALSE),0)))</f>
        <v/>
      </c>
      <c r="AY181" s="28" t="str">
        <f t="shared" si="101"/>
        <v/>
      </c>
      <c r="AZ181" s="28" t="str">
        <f t="shared" si="102"/>
        <v/>
      </c>
      <c r="BA181" s="28" t="str">
        <f>IF($AP181="","",HLOOKUP($AP181,'3.参照データ'!$B$5:$AI$14,8,FALSE)+1)</f>
        <v/>
      </c>
      <c r="BB181" s="28" t="str">
        <f>IF($AP181="","",HLOOKUP($AP181,'3.参照データ'!$B$5:$AI$14,10,FALSE)+BA181)</f>
        <v/>
      </c>
      <c r="BC181" s="28" t="str">
        <f t="shared" si="103"/>
        <v/>
      </c>
      <c r="BD181" s="28" t="str">
        <f t="shared" si="104"/>
        <v/>
      </c>
      <c r="BE181" s="31" t="str">
        <f>IF($AP181="","",INDEX('2.職務給賃金表'!$B$6:$AI$57,MATCH($BD181,'2.職務給賃金表'!$B$6:$B$57,0),MATCH($BC181,'2.職務給賃金表'!$B$6:$AI$6,0)))</f>
        <v/>
      </c>
      <c r="BF181" s="32" t="str">
        <f t="shared" si="116"/>
        <v/>
      </c>
      <c r="BG181" s="474"/>
      <c r="BH181" s="474"/>
      <c r="BI181" s="474"/>
      <c r="BJ181" s="474"/>
      <c r="BK181" s="474"/>
      <c r="BL181" s="474"/>
      <c r="BM181" s="62" t="str">
        <f t="shared" si="105"/>
        <v/>
      </c>
      <c r="BN181" s="59" t="str">
        <f t="shared" si="117"/>
        <v/>
      </c>
      <c r="BO181" s="273" t="str">
        <f t="shared" si="118"/>
        <v/>
      </c>
    </row>
    <row r="182" spans="1:67" x14ac:dyDescent="0.15">
      <c r="A182" s="65" t="str">
        <f>IF(C182="","",COUNTA($C$10:C182))</f>
        <v/>
      </c>
      <c r="B182" s="470"/>
      <c r="C182" s="470"/>
      <c r="D182" s="480"/>
      <c r="E182" s="480" t="s">
        <v>71</v>
      </c>
      <c r="F182" s="470"/>
      <c r="G182" s="480"/>
      <c r="H182" s="472"/>
      <c r="I182" s="472"/>
      <c r="J182" s="56" t="str">
        <f t="shared" si="106"/>
        <v/>
      </c>
      <c r="K182" s="56" t="str">
        <f t="shared" si="107"/>
        <v/>
      </c>
      <c r="L182" s="56" t="str">
        <f t="shared" si="108"/>
        <v/>
      </c>
      <c r="M182" s="56" t="str">
        <f t="shared" si="109"/>
        <v/>
      </c>
      <c r="N182" s="473" t="str">
        <f>IF(C182="","",VLOOKUP(J182,#REF!,2))</f>
        <v/>
      </c>
      <c r="O182" s="473"/>
      <c r="P182" s="59" t="str">
        <f t="shared" si="110"/>
        <v/>
      </c>
      <c r="Q182" s="474"/>
      <c r="R182" s="474"/>
      <c r="S182" s="474"/>
      <c r="T182" s="474"/>
      <c r="U182" s="474"/>
      <c r="V182" s="474"/>
      <c r="W182" s="62" t="str">
        <f t="shared" si="111"/>
        <v/>
      </c>
      <c r="X182" s="273" t="str">
        <f t="shared" si="112"/>
        <v/>
      </c>
      <c r="Y182" s="267" t="str">
        <f t="shared" si="89"/>
        <v/>
      </c>
      <c r="Z182" s="117" t="str">
        <f t="shared" si="90"/>
        <v/>
      </c>
      <c r="AA182" s="117" t="str">
        <f t="shared" si="91"/>
        <v/>
      </c>
      <c r="AB182" s="117" t="str">
        <f t="shared" si="92"/>
        <v/>
      </c>
      <c r="AC182" s="123" t="str">
        <f t="shared" si="93"/>
        <v/>
      </c>
      <c r="AD182" s="119" t="str">
        <f t="shared" si="94"/>
        <v/>
      </c>
      <c r="AE182" s="475"/>
      <c r="AF182" s="119" t="str">
        <f t="shared" si="95"/>
        <v/>
      </c>
      <c r="AG182" s="119" t="str">
        <f t="shared" si="96"/>
        <v/>
      </c>
      <c r="AH182" s="119" t="str">
        <f>IF($AC182="","",HLOOKUP($AC182,'3.参照データ'!$B$5:$AI$14,8,FALSE)+1)</f>
        <v/>
      </c>
      <c r="AI182" s="119" t="str">
        <f>IF($AC182="","",HLOOKUP($AC182,'3.参照データ'!$B$5:$AI$14,10,FALSE)+AH182)</f>
        <v/>
      </c>
      <c r="AJ182" s="171" t="str">
        <f>IF($AC182="","",INDEX('2.職務給賃金表'!$B$6:$AI$57,MATCH($AG182,'2.職務給賃金表'!$B$6:$B$57,0),MATCH($AC182,'2.職務給賃金表'!$B$6:$AI$6,0)))</f>
        <v/>
      </c>
      <c r="AK182" s="265" t="str">
        <f t="shared" si="97"/>
        <v/>
      </c>
      <c r="AL182" s="222" t="str">
        <f t="shared" si="98"/>
        <v/>
      </c>
      <c r="AM182" s="28" t="str">
        <f t="shared" si="99"/>
        <v/>
      </c>
      <c r="AN182" s="479"/>
      <c r="AO182" s="479"/>
      <c r="AP182" s="71" t="str">
        <f t="shared" si="113"/>
        <v/>
      </c>
      <c r="AQ182" s="71" t="str">
        <f>IF($AL182="","",IF($AM182=$AP182,"",IF(HLOOKUP($AP182,'3.参照データ'!$B$17:$AI$21,4,FALSE)="",HLOOKUP($AP182,'3.参照データ'!$B$17:$AI$21,5,FALSE),HLOOKUP($AP182,'3.参照データ'!$B$17:$AI$21,4,FALSE))))</f>
        <v/>
      </c>
      <c r="AR182" s="71" t="str">
        <f t="shared" si="100"/>
        <v/>
      </c>
      <c r="AS182" s="30" t="str">
        <f>IF($AP182="","",($AR182-HLOOKUP($AP182,'3.参照データ'!$B$5:$AI$14,6,FALSE)))</f>
        <v/>
      </c>
      <c r="AT182" s="28" t="str">
        <f>IF($AP182="","",IF($AN182="",$AG182,IF(ROUNDUP($AS182/HLOOKUP($AP182,'3.参照データ'!$B$5:$AI$14,7,FALSE),0)&lt;=0,1,ROUNDUP($AS182/HLOOKUP($AP182,'3.参照データ'!$B$5:$AI$14,7,FALSE),0)+1)))</f>
        <v/>
      </c>
      <c r="AU182" s="28" t="str">
        <f t="shared" si="114"/>
        <v/>
      </c>
      <c r="AV182" s="105" t="str">
        <f>IF($AP182="","",($AU182-1)*HLOOKUP($AP182,'3.参照データ'!$B$5:$AI$14,7,FALSE))</f>
        <v/>
      </c>
      <c r="AW182" s="30" t="str">
        <f t="shared" si="115"/>
        <v/>
      </c>
      <c r="AX182" s="28" t="str">
        <f>IF($AP182="","",IF($AW182&lt;=0,0,ROUNDUP($AW182/HLOOKUP($AP182,'3.参照データ'!$B$5:$AI$14,9,FALSE),0)))</f>
        <v/>
      </c>
      <c r="AY182" s="28" t="str">
        <f t="shared" si="101"/>
        <v/>
      </c>
      <c r="AZ182" s="28" t="str">
        <f t="shared" si="102"/>
        <v/>
      </c>
      <c r="BA182" s="28" t="str">
        <f>IF($AP182="","",HLOOKUP($AP182,'3.参照データ'!$B$5:$AI$14,8,FALSE)+1)</f>
        <v/>
      </c>
      <c r="BB182" s="28" t="str">
        <f>IF($AP182="","",HLOOKUP($AP182,'3.参照データ'!$B$5:$AI$14,10,FALSE)+BA182)</f>
        <v/>
      </c>
      <c r="BC182" s="28" t="str">
        <f t="shared" si="103"/>
        <v/>
      </c>
      <c r="BD182" s="28" t="str">
        <f t="shared" si="104"/>
        <v/>
      </c>
      <c r="BE182" s="31" t="str">
        <f>IF($AP182="","",INDEX('2.職務給賃金表'!$B$6:$AI$57,MATCH($BD182,'2.職務給賃金表'!$B$6:$B$57,0),MATCH($BC182,'2.職務給賃金表'!$B$6:$AI$6,0)))</f>
        <v/>
      </c>
      <c r="BF182" s="32" t="str">
        <f t="shared" si="116"/>
        <v/>
      </c>
      <c r="BG182" s="474"/>
      <c r="BH182" s="474"/>
      <c r="BI182" s="474"/>
      <c r="BJ182" s="474"/>
      <c r="BK182" s="474"/>
      <c r="BL182" s="474"/>
      <c r="BM182" s="62" t="str">
        <f t="shared" si="105"/>
        <v/>
      </c>
      <c r="BN182" s="59" t="str">
        <f t="shared" si="117"/>
        <v/>
      </c>
      <c r="BO182" s="273" t="str">
        <f t="shared" si="118"/>
        <v/>
      </c>
    </row>
    <row r="183" spans="1:67" x14ac:dyDescent="0.15">
      <c r="A183" s="65" t="str">
        <f>IF(C183="","",COUNTA($C$10:C183))</f>
        <v/>
      </c>
      <c r="B183" s="470"/>
      <c r="C183" s="470"/>
      <c r="D183" s="480"/>
      <c r="E183" s="480" t="s">
        <v>71</v>
      </c>
      <c r="F183" s="470"/>
      <c r="G183" s="480"/>
      <c r="H183" s="472"/>
      <c r="I183" s="472"/>
      <c r="J183" s="56" t="str">
        <f t="shared" si="106"/>
        <v/>
      </c>
      <c r="K183" s="56" t="str">
        <f t="shared" si="107"/>
        <v/>
      </c>
      <c r="L183" s="56" t="str">
        <f t="shared" si="108"/>
        <v/>
      </c>
      <c r="M183" s="56" t="str">
        <f t="shared" si="109"/>
        <v/>
      </c>
      <c r="N183" s="473" t="str">
        <f>IF(C183="","",VLOOKUP(J183,#REF!,2))</f>
        <v/>
      </c>
      <c r="O183" s="473"/>
      <c r="P183" s="59" t="str">
        <f t="shared" si="110"/>
        <v/>
      </c>
      <c r="Q183" s="474"/>
      <c r="R183" s="474"/>
      <c r="S183" s="474"/>
      <c r="T183" s="474"/>
      <c r="U183" s="474"/>
      <c r="V183" s="474"/>
      <c r="W183" s="62" t="str">
        <f t="shared" si="111"/>
        <v/>
      </c>
      <c r="X183" s="273" t="str">
        <f t="shared" si="112"/>
        <v/>
      </c>
      <c r="Y183" s="267" t="str">
        <f t="shared" si="89"/>
        <v/>
      </c>
      <c r="Z183" s="117" t="str">
        <f t="shared" si="90"/>
        <v/>
      </c>
      <c r="AA183" s="117" t="str">
        <f t="shared" si="91"/>
        <v/>
      </c>
      <c r="AB183" s="117" t="str">
        <f t="shared" si="92"/>
        <v/>
      </c>
      <c r="AC183" s="123" t="str">
        <f t="shared" si="93"/>
        <v/>
      </c>
      <c r="AD183" s="119" t="str">
        <f t="shared" si="94"/>
        <v/>
      </c>
      <c r="AE183" s="475"/>
      <c r="AF183" s="119" t="str">
        <f t="shared" si="95"/>
        <v/>
      </c>
      <c r="AG183" s="119" t="str">
        <f t="shared" si="96"/>
        <v/>
      </c>
      <c r="AH183" s="119" t="str">
        <f>IF($AC183="","",HLOOKUP($AC183,'3.参照データ'!$B$5:$AI$14,8,FALSE)+1)</f>
        <v/>
      </c>
      <c r="AI183" s="119" t="str">
        <f>IF($AC183="","",HLOOKUP($AC183,'3.参照データ'!$B$5:$AI$14,10,FALSE)+AH183)</f>
        <v/>
      </c>
      <c r="AJ183" s="171" t="str">
        <f>IF($AC183="","",INDEX('2.職務給賃金表'!$B$6:$AI$57,MATCH($AG183,'2.職務給賃金表'!$B$6:$B$57,0),MATCH($AC183,'2.職務給賃金表'!$B$6:$AI$6,0)))</f>
        <v/>
      </c>
      <c r="AK183" s="265" t="str">
        <f t="shared" si="97"/>
        <v/>
      </c>
      <c r="AL183" s="222" t="str">
        <f t="shared" si="98"/>
        <v/>
      </c>
      <c r="AM183" s="28" t="str">
        <f t="shared" si="99"/>
        <v/>
      </c>
      <c r="AN183" s="479"/>
      <c r="AO183" s="479"/>
      <c r="AP183" s="71" t="str">
        <f t="shared" si="113"/>
        <v/>
      </c>
      <c r="AQ183" s="71" t="str">
        <f>IF($AL183="","",IF($AM183=$AP183,"",IF(HLOOKUP($AP183,'3.参照データ'!$B$17:$AI$21,4,FALSE)="",HLOOKUP($AP183,'3.参照データ'!$B$17:$AI$21,5,FALSE),HLOOKUP($AP183,'3.参照データ'!$B$17:$AI$21,4,FALSE))))</f>
        <v/>
      </c>
      <c r="AR183" s="71" t="str">
        <f t="shared" si="100"/>
        <v/>
      </c>
      <c r="AS183" s="30" t="str">
        <f>IF($AP183="","",($AR183-HLOOKUP($AP183,'3.参照データ'!$B$5:$AI$14,6,FALSE)))</f>
        <v/>
      </c>
      <c r="AT183" s="28" t="str">
        <f>IF($AP183="","",IF($AN183="",$AG183,IF(ROUNDUP($AS183/HLOOKUP($AP183,'3.参照データ'!$B$5:$AI$14,7,FALSE),0)&lt;=0,1,ROUNDUP($AS183/HLOOKUP($AP183,'3.参照データ'!$B$5:$AI$14,7,FALSE),0)+1)))</f>
        <v/>
      </c>
      <c r="AU183" s="28" t="str">
        <f t="shared" si="114"/>
        <v/>
      </c>
      <c r="AV183" s="105" t="str">
        <f>IF($AP183="","",($AU183-1)*HLOOKUP($AP183,'3.参照データ'!$B$5:$AI$14,7,FALSE))</f>
        <v/>
      </c>
      <c r="AW183" s="30" t="str">
        <f t="shared" si="115"/>
        <v/>
      </c>
      <c r="AX183" s="28" t="str">
        <f>IF($AP183="","",IF($AW183&lt;=0,0,ROUNDUP($AW183/HLOOKUP($AP183,'3.参照データ'!$B$5:$AI$14,9,FALSE),0)))</f>
        <v/>
      </c>
      <c r="AY183" s="28" t="str">
        <f t="shared" si="101"/>
        <v/>
      </c>
      <c r="AZ183" s="28" t="str">
        <f t="shared" si="102"/>
        <v/>
      </c>
      <c r="BA183" s="28" t="str">
        <f>IF($AP183="","",HLOOKUP($AP183,'3.参照データ'!$B$5:$AI$14,8,FALSE)+1)</f>
        <v/>
      </c>
      <c r="BB183" s="28" t="str">
        <f>IF($AP183="","",HLOOKUP($AP183,'3.参照データ'!$B$5:$AI$14,10,FALSE)+BA183)</f>
        <v/>
      </c>
      <c r="BC183" s="28" t="str">
        <f t="shared" si="103"/>
        <v/>
      </c>
      <c r="BD183" s="28" t="str">
        <f t="shared" si="104"/>
        <v/>
      </c>
      <c r="BE183" s="31" t="str">
        <f>IF($AP183="","",INDEX('2.職務給賃金表'!$B$6:$AI$57,MATCH($BD183,'2.職務給賃金表'!$B$6:$B$57,0),MATCH($BC183,'2.職務給賃金表'!$B$6:$AI$6,0)))</f>
        <v/>
      </c>
      <c r="BF183" s="32" t="str">
        <f t="shared" si="116"/>
        <v/>
      </c>
      <c r="BG183" s="474"/>
      <c r="BH183" s="474"/>
      <c r="BI183" s="474"/>
      <c r="BJ183" s="474"/>
      <c r="BK183" s="474"/>
      <c r="BL183" s="474"/>
      <c r="BM183" s="62" t="str">
        <f t="shared" si="105"/>
        <v/>
      </c>
      <c r="BN183" s="59" t="str">
        <f t="shared" si="117"/>
        <v/>
      </c>
      <c r="BO183" s="273" t="str">
        <f t="shared" si="118"/>
        <v/>
      </c>
    </row>
    <row r="184" spans="1:67" x14ac:dyDescent="0.15">
      <c r="A184" s="65" t="str">
        <f>IF(C184="","",COUNTA($C$10:C184))</f>
        <v/>
      </c>
      <c r="B184" s="470"/>
      <c r="C184" s="470"/>
      <c r="D184" s="480"/>
      <c r="E184" s="480" t="s">
        <v>71</v>
      </c>
      <c r="F184" s="470"/>
      <c r="G184" s="480"/>
      <c r="H184" s="472"/>
      <c r="I184" s="472"/>
      <c r="J184" s="56" t="str">
        <f t="shared" si="106"/>
        <v/>
      </c>
      <c r="K184" s="56" t="str">
        <f t="shared" si="107"/>
        <v/>
      </c>
      <c r="L184" s="56" t="str">
        <f t="shared" si="108"/>
        <v/>
      </c>
      <c r="M184" s="56" t="str">
        <f t="shared" si="109"/>
        <v/>
      </c>
      <c r="N184" s="473" t="str">
        <f>IF(C184="","",VLOOKUP(J184,#REF!,2))</f>
        <v/>
      </c>
      <c r="O184" s="473"/>
      <c r="P184" s="59" t="str">
        <f t="shared" si="110"/>
        <v/>
      </c>
      <c r="Q184" s="474"/>
      <c r="R184" s="474"/>
      <c r="S184" s="474"/>
      <c r="T184" s="474"/>
      <c r="U184" s="474"/>
      <c r="V184" s="474"/>
      <c r="W184" s="62" t="str">
        <f t="shared" si="111"/>
        <v/>
      </c>
      <c r="X184" s="273" t="str">
        <f t="shared" si="112"/>
        <v/>
      </c>
      <c r="Y184" s="267" t="str">
        <f t="shared" si="89"/>
        <v/>
      </c>
      <c r="Z184" s="117" t="str">
        <f t="shared" si="90"/>
        <v/>
      </c>
      <c r="AA184" s="117" t="str">
        <f t="shared" si="91"/>
        <v/>
      </c>
      <c r="AB184" s="117" t="str">
        <f t="shared" si="92"/>
        <v/>
      </c>
      <c r="AC184" s="123" t="str">
        <f t="shared" si="93"/>
        <v/>
      </c>
      <c r="AD184" s="119" t="str">
        <f t="shared" si="94"/>
        <v/>
      </c>
      <c r="AE184" s="475"/>
      <c r="AF184" s="119" t="str">
        <f t="shared" si="95"/>
        <v/>
      </c>
      <c r="AG184" s="119" t="str">
        <f t="shared" si="96"/>
        <v/>
      </c>
      <c r="AH184" s="119" t="str">
        <f>IF($AC184="","",HLOOKUP($AC184,'3.参照データ'!$B$5:$AI$14,8,FALSE)+1)</f>
        <v/>
      </c>
      <c r="AI184" s="119" t="str">
        <f>IF($AC184="","",HLOOKUP($AC184,'3.参照データ'!$B$5:$AI$14,10,FALSE)+AH184)</f>
        <v/>
      </c>
      <c r="AJ184" s="171" t="str">
        <f>IF($AC184="","",INDEX('2.職務給賃金表'!$B$6:$AI$57,MATCH($AG184,'2.職務給賃金表'!$B$6:$B$57,0),MATCH($AC184,'2.職務給賃金表'!$B$6:$AI$6,0)))</f>
        <v/>
      </c>
      <c r="AK184" s="265" t="str">
        <f t="shared" si="97"/>
        <v/>
      </c>
      <c r="AL184" s="222" t="str">
        <f t="shared" si="98"/>
        <v/>
      </c>
      <c r="AM184" s="28" t="str">
        <f t="shared" si="99"/>
        <v/>
      </c>
      <c r="AN184" s="479"/>
      <c r="AO184" s="479"/>
      <c r="AP184" s="71" t="str">
        <f t="shared" si="113"/>
        <v/>
      </c>
      <c r="AQ184" s="71" t="str">
        <f>IF($AL184="","",IF($AM184=$AP184,"",IF(HLOOKUP($AP184,'3.参照データ'!$B$17:$AI$21,4,FALSE)="",HLOOKUP($AP184,'3.参照データ'!$B$17:$AI$21,5,FALSE),HLOOKUP($AP184,'3.参照データ'!$B$17:$AI$21,4,FALSE))))</f>
        <v/>
      </c>
      <c r="AR184" s="71" t="str">
        <f t="shared" si="100"/>
        <v/>
      </c>
      <c r="AS184" s="30" t="str">
        <f>IF($AP184="","",($AR184-HLOOKUP($AP184,'3.参照データ'!$B$5:$AI$14,6,FALSE)))</f>
        <v/>
      </c>
      <c r="AT184" s="28" t="str">
        <f>IF($AP184="","",IF($AN184="",$AG184,IF(ROUNDUP($AS184/HLOOKUP($AP184,'3.参照データ'!$B$5:$AI$14,7,FALSE),0)&lt;=0,1,ROUNDUP($AS184/HLOOKUP($AP184,'3.参照データ'!$B$5:$AI$14,7,FALSE),0)+1)))</f>
        <v/>
      </c>
      <c r="AU184" s="28" t="str">
        <f t="shared" si="114"/>
        <v/>
      </c>
      <c r="AV184" s="105" t="str">
        <f>IF($AP184="","",($AU184-1)*HLOOKUP($AP184,'3.参照データ'!$B$5:$AI$14,7,FALSE))</f>
        <v/>
      </c>
      <c r="AW184" s="30" t="str">
        <f t="shared" si="115"/>
        <v/>
      </c>
      <c r="AX184" s="28" t="str">
        <f>IF($AP184="","",IF($AW184&lt;=0,0,ROUNDUP($AW184/HLOOKUP($AP184,'3.参照データ'!$B$5:$AI$14,9,FALSE),0)))</f>
        <v/>
      </c>
      <c r="AY184" s="28" t="str">
        <f t="shared" si="101"/>
        <v/>
      </c>
      <c r="AZ184" s="28" t="str">
        <f t="shared" si="102"/>
        <v/>
      </c>
      <c r="BA184" s="28" t="str">
        <f>IF($AP184="","",HLOOKUP($AP184,'3.参照データ'!$B$5:$AI$14,8,FALSE)+1)</f>
        <v/>
      </c>
      <c r="BB184" s="28" t="str">
        <f>IF($AP184="","",HLOOKUP($AP184,'3.参照データ'!$B$5:$AI$14,10,FALSE)+BA184)</f>
        <v/>
      </c>
      <c r="BC184" s="28" t="str">
        <f t="shared" si="103"/>
        <v/>
      </c>
      <c r="BD184" s="28" t="str">
        <f t="shared" si="104"/>
        <v/>
      </c>
      <c r="BE184" s="31" t="str">
        <f>IF($AP184="","",INDEX('2.職務給賃金表'!$B$6:$AI$57,MATCH($BD184,'2.職務給賃金表'!$B$6:$B$57,0),MATCH($BC184,'2.職務給賃金表'!$B$6:$AI$6,0)))</f>
        <v/>
      </c>
      <c r="BF184" s="32" t="str">
        <f t="shared" si="116"/>
        <v/>
      </c>
      <c r="BG184" s="474"/>
      <c r="BH184" s="474"/>
      <c r="BI184" s="474"/>
      <c r="BJ184" s="474"/>
      <c r="BK184" s="474"/>
      <c r="BL184" s="474"/>
      <c r="BM184" s="62" t="str">
        <f t="shared" si="105"/>
        <v/>
      </c>
      <c r="BN184" s="59" t="str">
        <f t="shared" si="117"/>
        <v/>
      </c>
      <c r="BO184" s="273" t="str">
        <f t="shared" si="118"/>
        <v/>
      </c>
    </row>
    <row r="185" spans="1:67" x14ac:dyDescent="0.15">
      <c r="A185" s="65" t="str">
        <f>IF(C185="","",COUNTA($C$10:C185))</f>
        <v/>
      </c>
      <c r="B185" s="470"/>
      <c r="C185" s="470"/>
      <c r="D185" s="480"/>
      <c r="E185" s="480" t="s">
        <v>71</v>
      </c>
      <c r="F185" s="470"/>
      <c r="G185" s="480"/>
      <c r="H185" s="472"/>
      <c r="I185" s="472"/>
      <c r="J185" s="56" t="str">
        <f t="shared" si="106"/>
        <v/>
      </c>
      <c r="K185" s="56" t="str">
        <f t="shared" si="107"/>
        <v/>
      </c>
      <c r="L185" s="56" t="str">
        <f t="shared" si="108"/>
        <v/>
      </c>
      <c r="M185" s="56" t="str">
        <f t="shared" si="109"/>
        <v/>
      </c>
      <c r="N185" s="473" t="str">
        <f>IF(C185="","",VLOOKUP(J185,#REF!,2))</f>
        <v/>
      </c>
      <c r="O185" s="473"/>
      <c r="P185" s="59" t="str">
        <f t="shared" si="110"/>
        <v/>
      </c>
      <c r="Q185" s="474"/>
      <c r="R185" s="474"/>
      <c r="S185" s="474"/>
      <c r="T185" s="474"/>
      <c r="U185" s="474"/>
      <c r="V185" s="474"/>
      <c r="W185" s="62" t="str">
        <f t="shared" si="111"/>
        <v/>
      </c>
      <c r="X185" s="273" t="str">
        <f t="shared" si="112"/>
        <v/>
      </c>
      <c r="Y185" s="267" t="str">
        <f t="shared" si="89"/>
        <v/>
      </c>
      <c r="Z185" s="117" t="str">
        <f t="shared" si="90"/>
        <v/>
      </c>
      <c r="AA185" s="117" t="str">
        <f t="shared" si="91"/>
        <v/>
      </c>
      <c r="AB185" s="117" t="str">
        <f t="shared" si="92"/>
        <v/>
      </c>
      <c r="AC185" s="123" t="str">
        <f t="shared" si="93"/>
        <v/>
      </c>
      <c r="AD185" s="119" t="str">
        <f t="shared" si="94"/>
        <v/>
      </c>
      <c r="AE185" s="475"/>
      <c r="AF185" s="119" t="str">
        <f t="shared" si="95"/>
        <v/>
      </c>
      <c r="AG185" s="119" t="str">
        <f t="shared" si="96"/>
        <v/>
      </c>
      <c r="AH185" s="119" t="str">
        <f>IF($AC185="","",HLOOKUP($AC185,'3.参照データ'!$B$5:$AI$14,8,FALSE)+1)</f>
        <v/>
      </c>
      <c r="AI185" s="119" t="str">
        <f>IF($AC185="","",HLOOKUP($AC185,'3.参照データ'!$B$5:$AI$14,10,FALSE)+AH185)</f>
        <v/>
      </c>
      <c r="AJ185" s="171" t="str">
        <f>IF($AC185="","",INDEX('2.職務給賃金表'!$B$6:$AI$57,MATCH($AG185,'2.職務給賃金表'!$B$6:$B$57,0),MATCH($AC185,'2.職務給賃金表'!$B$6:$AI$6,0)))</f>
        <v/>
      </c>
      <c r="AK185" s="265" t="str">
        <f t="shared" si="97"/>
        <v/>
      </c>
      <c r="AL185" s="222" t="str">
        <f t="shared" si="98"/>
        <v/>
      </c>
      <c r="AM185" s="28" t="str">
        <f t="shared" si="99"/>
        <v/>
      </c>
      <c r="AN185" s="479"/>
      <c r="AO185" s="479"/>
      <c r="AP185" s="71" t="str">
        <f t="shared" si="113"/>
        <v/>
      </c>
      <c r="AQ185" s="71" t="str">
        <f>IF($AL185="","",IF($AM185=$AP185,"",IF(HLOOKUP($AP185,'3.参照データ'!$B$17:$AI$21,4,FALSE)="",HLOOKUP($AP185,'3.参照データ'!$B$17:$AI$21,5,FALSE),HLOOKUP($AP185,'3.参照データ'!$B$17:$AI$21,4,FALSE))))</f>
        <v/>
      </c>
      <c r="AR185" s="71" t="str">
        <f t="shared" si="100"/>
        <v/>
      </c>
      <c r="AS185" s="30" t="str">
        <f>IF($AP185="","",($AR185-HLOOKUP($AP185,'3.参照データ'!$B$5:$AI$14,6,FALSE)))</f>
        <v/>
      </c>
      <c r="AT185" s="28" t="str">
        <f>IF($AP185="","",IF($AN185="",$AG185,IF(ROUNDUP($AS185/HLOOKUP($AP185,'3.参照データ'!$B$5:$AI$14,7,FALSE),0)&lt;=0,1,ROUNDUP($AS185/HLOOKUP($AP185,'3.参照データ'!$B$5:$AI$14,7,FALSE),0)+1)))</f>
        <v/>
      </c>
      <c r="AU185" s="28" t="str">
        <f t="shared" si="114"/>
        <v/>
      </c>
      <c r="AV185" s="105" t="str">
        <f>IF($AP185="","",($AU185-1)*HLOOKUP($AP185,'3.参照データ'!$B$5:$AI$14,7,FALSE))</f>
        <v/>
      </c>
      <c r="AW185" s="30" t="str">
        <f t="shared" si="115"/>
        <v/>
      </c>
      <c r="AX185" s="28" t="str">
        <f>IF($AP185="","",IF($AW185&lt;=0,0,ROUNDUP($AW185/HLOOKUP($AP185,'3.参照データ'!$B$5:$AI$14,9,FALSE),0)))</f>
        <v/>
      </c>
      <c r="AY185" s="28" t="str">
        <f t="shared" si="101"/>
        <v/>
      </c>
      <c r="AZ185" s="28" t="str">
        <f t="shared" si="102"/>
        <v/>
      </c>
      <c r="BA185" s="28" t="str">
        <f>IF($AP185="","",HLOOKUP($AP185,'3.参照データ'!$B$5:$AI$14,8,FALSE)+1)</f>
        <v/>
      </c>
      <c r="BB185" s="28" t="str">
        <f>IF($AP185="","",HLOOKUP($AP185,'3.参照データ'!$B$5:$AI$14,10,FALSE)+BA185)</f>
        <v/>
      </c>
      <c r="BC185" s="28" t="str">
        <f t="shared" si="103"/>
        <v/>
      </c>
      <c r="BD185" s="28" t="str">
        <f t="shared" si="104"/>
        <v/>
      </c>
      <c r="BE185" s="31" t="str">
        <f>IF($AP185="","",INDEX('2.職務給賃金表'!$B$6:$AI$57,MATCH($BD185,'2.職務給賃金表'!$B$6:$B$57,0),MATCH($BC185,'2.職務給賃金表'!$B$6:$AI$6,0)))</f>
        <v/>
      </c>
      <c r="BF185" s="32" t="str">
        <f t="shared" si="116"/>
        <v/>
      </c>
      <c r="BG185" s="474"/>
      <c r="BH185" s="474"/>
      <c r="BI185" s="474"/>
      <c r="BJ185" s="474"/>
      <c r="BK185" s="474"/>
      <c r="BL185" s="474"/>
      <c r="BM185" s="62" t="str">
        <f t="shared" si="105"/>
        <v/>
      </c>
      <c r="BN185" s="59" t="str">
        <f t="shared" si="117"/>
        <v/>
      </c>
      <c r="BO185" s="273" t="str">
        <f t="shared" si="118"/>
        <v/>
      </c>
    </row>
    <row r="186" spans="1:67" x14ac:dyDescent="0.15">
      <c r="A186" s="65" t="str">
        <f>IF(C186="","",COUNTA($C$10:C186))</f>
        <v/>
      </c>
      <c r="B186" s="470"/>
      <c r="C186" s="470"/>
      <c r="D186" s="480"/>
      <c r="E186" s="480" t="s">
        <v>71</v>
      </c>
      <c r="F186" s="470"/>
      <c r="G186" s="480"/>
      <c r="H186" s="472"/>
      <c r="I186" s="472"/>
      <c r="J186" s="56" t="str">
        <f t="shared" si="106"/>
        <v/>
      </c>
      <c r="K186" s="56" t="str">
        <f t="shared" si="107"/>
        <v/>
      </c>
      <c r="L186" s="56" t="str">
        <f t="shared" si="108"/>
        <v/>
      </c>
      <c r="M186" s="56" t="str">
        <f t="shared" si="109"/>
        <v/>
      </c>
      <c r="N186" s="473" t="str">
        <f>IF(C186="","",VLOOKUP(J186,#REF!,2))</f>
        <v/>
      </c>
      <c r="O186" s="473"/>
      <c r="P186" s="59" t="str">
        <f t="shared" si="110"/>
        <v/>
      </c>
      <c r="Q186" s="474"/>
      <c r="R186" s="474"/>
      <c r="S186" s="474"/>
      <c r="T186" s="474"/>
      <c r="U186" s="474"/>
      <c r="V186" s="474"/>
      <c r="W186" s="62" t="str">
        <f t="shared" si="111"/>
        <v/>
      </c>
      <c r="X186" s="273" t="str">
        <f t="shared" si="112"/>
        <v/>
      </c>
      <c r="Y186" s="267" t="str">
        <f t="shared" si="89"/>
        <v/>
      </c>
      <c r="Z186" s="117" t="str">
        <f t="shared" si="90"/>
        <v/>
      </c>
      <c r="AA186" s="117" t="str">
        <f t="shared" si="91"/>
        <v/>
      </c>
      <c r="AB186" s="117" t="str">
        <f t="shared" si="92"/>
        <v/>
      </c>
      <c r="AC186" s="123" t="str">
        <f t="shared" si="93"/>
        <v/>
      </c>
      <c r="AD186" s="119" t="str">
        <f t="shared" si="94"/>
        <v/>
      </c>
      <c r="AE186" s="475"/>
      <c r="AF186" s="119" t="str">
        <f t="shared" si="95"/>
        <v/>
      </c>
      <c r="AG186" s="119" t="str">
        <f t="shared" si="96"/>
        <v/>
      </c>
      <c r="AH186" s="119" t="str">
        <f>IF($AC186="","",HLOOKUP($AC186,'3.参照データ'!$B$5:$AI$14,8,FALSE)+1)</f>
        <v/>
      </c>
      <c r="AI186" s="119" t="str">
        <f>IF($AC186="","",HLOOKUP($AC186,'3.参照データ'!$B$5:$AI$14,10,FALSE)+AH186)</f>
        <v/>
      </c>
      <c r="AJ186" s="171" t="str">
        <f>IF($AC186="","",INDEX('2.職務給賃金表'!$B$6:$AI$57,MATCH($AG186,'2.職務給賃金表'!$B$6:$B$57,0),MATCH($AC186,'2.職務給賃金表'!$B$6:$AI$6,0)))</f>
        <v/>
      </c>
      <c r="AK186" s="265" t="str">
        <f t="shared" si="97"/>
        <v/>
      </c>
      <c r="AL186" s="222" t="str">
        <f t="shared" si="98"/>
        <v/>
      </c>
      <c r="AM186" s="28" t="str">
        <f t="shared" si="99"/>
        <v/>
      </c>
      <c r="AN186" s="479"/>
      <c r="AO186" s="479"/>
      <c r="AP186" s="71" t="str">
        <f t="shared" si="113"/>
        <v/>
      </c>
      <c r="AQ186" s="71" t="str">
        <f>IF($AL186="","",IF($AM186=$AP186,"",IF(HLOOKUP($AP186,'3.参照データ'!$B$17:$AI$21,4,FALSE)="",HLOOKUP($AP186,'3.参照データ'!$B$17:$AI$21,5,FALSE),HLOOKUP($AP186,'3.参照データ'!$B$17:$AI$21,4,FALSE))))</f>
        <v/>
      </c>
      <c r="AR186" s="71" t="str">
        <f t="shared" si="100"/>
        <v/>
      </c>
      <c r="AS186" s="30" t="str">
        <f>IF($AP186="","",($AR186-HLOOKUP($AP186,'3.参照データ'!$B$5:$AI$14,6,FALSE)))</f>
        <v/>
      </c>
      <c r="AT186" s="28" t="str">
        <f>IF($AP186="","",IF($AN186="",$AG186,IF(ROUNDUP($AS186/HLOOKUP($AP186,'3.参照データ'!$B$5:$AI$14,7,FALSE),0)&lt;=0,1,ROUNDUP($AS186/HLOOKUP($AP186,'3.参照データ'!$B$5:$AI$14,7,FALSE),0)+1)))</f>
        <v/>
      </c>
      <c r="AU186" s="28" t="str">
        <f t="shared" si="114"/>
        <v/>
      </c>
      <c r="AV186" s="105" t="str">
        <f>IF($AP186="","",($AU186-1)*HLOOKUP($AP186,'3.参照データ'!$B$5:$AI$14,7,FALSE))</f>
        <v/>
      </c>
      <c r="AW186" s="30" t="str">
        <f t="shared" si="115"/>
        <v/>
      </c>
      <c r="AX186" s="28" t="str">
        <f>IF($AP186="","",IF($AW186&lt;=0,0,ROUNDUP($AW186/HLOOKUP($AP186,'3.参照データ'!$B$5:$AI$14,9,FALSE),0)))</f>
        <v/>
      </c>
      <c r="AY186" s="28" t="str">
        <f t="shared" si="101"/>
        <v/>
      </c>
      <c r="AZ186" s="28" t="str">
        <f t="shared" si="102"/>
        <v/>
      </c>
      <c r="BA186" s="28" t="str">
        <f>IF($AP186="","",HLOOKUP($AP186,'3.参照データ'!$B$5:$AI$14,8,FALSE)+1)</f>
        <v/>
      </c>
      <c r="BB186" s="28" t="str">
        <f>IF($AP186="","",HLOOKUP($AP186,'3.参照データ'!$B$5:$AI$14,10,FALSE)+BA186)</f>
        <v/>
      </c>
      <c r="BC186" s="28" t="str">
        <f t="shared" si="103"/>
        <v/>
      </c>
      <c r="BD186" s="28" t="str">
        <f t="shared" si="104"/>
        <v/>
      </c>
      <c r="BE186" s="31" t="str">
        <f>IF($AP186="","",INDEX('2.職務給賃金表'!$B$6:$AI$57,MATCH($BD186,'2.職務給賃金表'!$B$6:$B$57,0),MATCH($BC186,'2.職務給賃金表'!$B$6:$AI$6,0)))</f>
        <v/>
      </c>
      <c r="BF186" s="32" t="str">
        <f t="shared" si="116"/>
        <v/>
      </c>
      <c r="BG186" s="474"/>
      <c r="BH186" s="474"/>
      <c r="BI186" s="474"/>
      <c r="BJ186" s="474"/>
      <c r="BK186" s="474"/>
      <c r="BL186" s="474"/>
      <c r="BM186" s="62" t="str">
        <f t="shared" si="105"/>
        <v/>
      </c>
      <c r="BN186" s="59" t="str">
        <f t="shared" si="117"/>
        <v/>
      </c>
      <c r="BO186" s="273" t="str">
        <f t="shared" si="118"/>
        <v/>
      </c>
    </row>
    <row r="187" spans="1:67" x14ac:dyDescent="0.15">
      <c r="A187" s="65" t="str">
        <f>IF(C187="","",COUNTA($C$10:C187))</f>
        <v/>
      </c>
      <c r="B187" s="470"/>
      <c r="C187" s="470"/>
      <c r="D187" s="480"/>
      <c r="E187" s="480" t="s">
        <v>71</v>
      </c>
      <c r="F187" s="470"/>
      <c r="G187" s="480"/>
      <c r="H187" s="472"/>
      <c r="I187" s="472"/>
      <c r="J187" s="56" t="str">
        <f t="shared" si="106"/>
        <v/>
      </c>
      <c r="K187" s="56" t="str">
        <f t="shared" si="107"/>
        <v/>
      </c>
      <c r="L187" s="56" t="str">
        <f t="shared" si="108"/>
        <v/>
      </c>
      <c r="M187" s="56" t="str">
        <f t="shared" si="109"/>
        <v/>
      </c>
      <c r="N187" s="473" t="str">
        <f>IF(C187="","",VLOOKUP(J187,#REF!,2))</f>
        <v/>
      </c>
      <c r="O187" s="473"/>
      <c r="P187" s="59" t="str">
        <f t="shared" si="110"/>
        <v/>
      </c>
      <c r="Q187" s="474"/>
      <c r="R187" s="474"/>
      <c r="S187" s="474"/>
      <c r="T187" s="474"/>
      <c r="U187" s="474"/>
      <c r="V187" s="474"/>
      <c r="W187" s="62" t="str">
        <f t="shared" si="111"/>
        <v/>
      </c>
      <c r="X187" s="273" t="str">
        <f t="shared" si="112"/>
        <v/>
      </c>
      <c r="Y187" s="267" t="str">
        <f t="shared" si="89"/>
        <v/>
      </c>
      <c r="Z187" s="117" t="str">
        <f t="shared" si="90"/>
        <v/>
      </c>
      <c r="AA187" s="117" t="str">
        <f t="shared" si="91"/>
        <v/>
      </c>
      <c r="AB187" s="117" t="str">
        <f t="shared" si="92"/>
        <v/>
      </c>
      <c r="AC187" s="123" t="str">
        <f t="shared" si="93"/>
        <v/>
      </c>
      <c r="AD187" s="119" t="str">
        <f t="shared" si="94"/>
        <v/>
      </c>
      <c r="AE187" s="475"/>
      <c r="AF187" s="119" t="str">
        <f t="shared" si="95"/>
        <v/>
      </c>
      <c r="AG187" s="119" t="str">
        <f t="shared" si="96"/>
        <v/>
      </c>
      <c r="AH187" s="119" t="str">
        <f>IF($AC187="","",HLOOKUP($AC187,'3.参照データ'!$B$5:$AI$14,8,FALSE)+1)</f>
        <v/>
      </c>
      <c r="AI187" s="119" t="str">
        <f>IF($AC187="","",HLOOKUP($AC187,'3.参照データ'!$B$5:$AI$14,10,FALSE)+AH187)</f>
        <v/>
      </c>
      <c r="AJ187" s="171" t="str">
        <f>IF($AC187="","",INDEX('2.職務給賃金表'!$B$6:$AI$57,MATCH($AG187,'2.職務給賃金表'!$B$6:$B$57,0),MATCH($AC187,'2.職務給賃金表'!$B$6:$AI$6,0)))</f>
        <v/>
      </c>
      <c r="AK187" s="265" t="str">
        <f t="shared" si="97"/>
        <v/>
      </c>
      <c r="AL187" s="222" t="str">
        <f t="shared" si="98"/>
        <v/>
      </c>
      <c r="AM187" s="28" t="str">
        <f t="shared" si="99"/>
        <v/>
      </c>
      <c r="AN187" s="479"/>
      <c r="AO187" s="479"/>
      <c r="AP187" s="71" t="str">
        <f t="shared" si="113"/>
        <v/>
      </c>
      <c r="AQ187" s="71" t="str">
        <f>IF($AL187="","",IF($AM187=$AP187,"",IF(HLOOKUP($AP187,'3.参照データ'!$B$17:$AI$21,4,FALSE)="",HLOOKUP($AP187,'3.参照データ'!$B$17:$AI$21,5,FALSE),HLOOKUP($AP187,'3.参照データ'!$B$17:$AI$21,4,FALSE))))</f>
        <v/>
      </c>
      <c r="AR187" s="71" t="str">
        <f t="shared" si="100"/>
        <v/>
      </c>
      <c r="AS187" s="30" t="str">
        <f>IF($AP187="","",($AR187-HLOOKUP($AP187,'3.参照データ'!$B$5:$AI$14,6,FALSE)))</f>
        <v/>
      </c>
      <c r="AT187" s="28" t="str">
        <f>IF($AP187="","",IF($AN187="",$AG187,IF(ROUNDUP($AS187/HLOOKUP($AP187,'3.参照データ'!$B$5:$AI$14,7,FALSE),0)&lt;=0,1,ROUNDUP($AS187/HLOOKUP($AP187,'3.参照データ'!$B$5:$AI$14,7,FALSE),0)+1)))</f>
        <v/>
      </c>
      <c r="AU187" s="28" t="str">
        <f t="shared" si="114"/>
        <v/>
      </c>
      <c r="AV187" s="105" t="str">
        <f>IF($AP187="","",($AU187-1)*HLOOKUP($AP187,'3.参照データ'!$B$5:$AI$14,7,FALSE))</f>
        <v/>
      </c>
      <c r="AW187" s="30" t="str">
        <f t="shared" si="115"/>
        <v/>
      </c>
      <c r="AX187" s="28" t="str">
        <f>IF($AP187="","",IF($AW187&lt;=0,0,ROUNDUP($AW187/HLOOKUP($AP187,'3.参照データ'!$B$5:$AI$14,9,FALSE),0)))</f>
        <v/>
      </c>
      <c r="AY187" s="28" t="str">
        <f t="shared" si="101"/>
        <v/>
      </c>
      <c r="AZ187" s="28" t="str">
        <f t="shared" si="102"/>
        <v/>
      </c>
      <c r="BA187" s="28" t="str">
        <f>IF($AP187="","",HLOOKUP($AP187,'3.参照データ'!$B$5:$AI$14,8,FALSE)+1)</f>
        <v/>
      </c>
      <c r="BB187" s="28" t="str">
        <f>IF($AP187="","",HLOOKUP($AP187,'3.参照データ'!$B$5:$AI$14,10,FALSE)+BA187)</f>
        <v/>
      </c>
      <c r="BC187" s="28" t="str">
        <f t="shared" si="103"/>
        <v/>
      </c>
      <c r="BD187" s="28" t="str">
        <f t="shared" si="104"/>
        <v/>
      </c>
      <c r="BE187" s="31" t="str">
        <f>IF($AP187="","",INDEX('2.職務給賃金表'!$B$6:$AI$57,MATCH($BD187,'2.職務給賃金表'!$B$6:$B$57,0),MATCH($BC187,'2.職務給賃金表'!$B$6:$AI$6,0)))</f>
        <v/>
      </c>
      <c r="BF187" s="32" t="str">
        <f t="shared" si="116"/>
        <v/>
      </c>
      <c r="BG187" s="474"/>
      <c r="BH187" s="474"/>
      <c r="BI187" s="474"/>
      <c r="BJ187" s="474"/>
      <c r="BK187" s="474"/>
      <c r="BL187" s="474"/>
      <c r="BM187" s="62" t="str">
        <f t="shared" si="105"/>
        <v/>
      </c>
      <c r="BN187" s="59" t="str">
        <f t="shared" si="117"/>
        <v/>
      </c>
      <c r="BO187" s="273" t="str">
        <f t="shared" si="118"/>
        <v/>
      </c>
    </row>
    <row r="188" spans="1:67" x14ac:dyDescent="0.15">
      <c r="A188" s="65" t="str">
        <f>IF(C188="","",COUNTA($C$10:C188))</f>
        <v/>
      </c>
      <c r="B188" s="470"/>
      <c r="C188" s="470"/>
      <c r="D188" s="480"/>
      <c r="E188" s="480" t="s">
        <v>71</v>
      </c>
      <c r="F188" s="470"/>
      <c r="G188" s="480"/>
      <c r="H188" s="472"/>
      <c r="I188" s="472"/>
      <c r="J188" s="56" t="str">
        <f t="shared" si="106"/>
        <v/>
      </c>
      <c r="K188" s="56" t="str">
        <f t="shared" si="107"/>
        <v/>
      </c>
      <c r="L188" s="56" t="str">
        <f t="shared" si="108"/>
        <v/>
      </c>
      <c r="M188" s="56" t="str">
        <f t="shared" si="109"/>
        <v/>
      </c>
      <c r="N188" s="473" t="str">
        <f>IF(C188="","",VLOOKUP(J188,#REF!,2))</f>
        <v/>
      </c>
      <c r="O188" s="473"/>
      <c r="P188" s="59" t="str">
        <f t="shared" si="110"/>
        <v/>
      </c>
      <c r="Q188" s="474"/>
      <c r="R188" s="474"/>
      <c r="S188" s="474"/>
      <c r="T188" s="474"/>
      <c r="U188" s="474"/>
      <c r="V188" s="474"/>
      <c r="W188" s="62" t="str">
        <f t="shared" si="111"/>
        <v/>
      </c>
      <c r="X188" s="273" t="str">
        <f t="shared" si="112"/>
        <v/>
      </c>
      <c r="Y188" s="267" t="str">
        <f t="shared" si="89"/>
        <v/>
      </c>
      <c r="Z188" s="117" t="str">
        <f t="shared" si="90"/>
        <v/>
      </c>
      <c r="AA188" s="117" t="str">
        <f t="shared" si="91"/>
        <v/>
      </c>
      <c r="AB188" s="117" t="str">
        <f t="shared" si="92"/>
        <v/>
      </c>
      <c r="AC188" s="123" t="str">
        <f t="shared" si="93"/>
        <v/>
      </c>
      <c r="AD188" s="119" t="str">
        <f t="shared" si="94"/>
        <v/>
      </c>
      <c r="AE188" s="475"/>
      <c r="AF188" s="119" t="str">
        <f t="shared" si="95"/>
        <v/>
      </c>
      <c r="AG188" s="119" t="str">
        <f t="shared" si="96"/>
        <v/>
      </c>
      <c r="AH188" s="119" t="str">
        <f>IF($AC188="","",HLOOKUP($AC188,'3.参照データ'!$B$5:$AI$14,8,FALSE)+1)</f>
        <v/>
      </c>
      <c r="AI188" s="119" t="str">
        <f>IF($AC188="","",HLOOKUP($AC188,'3.参照データ'!$B$5:$AI$14,10,FALSE)+AH188)</f>
        <v/>
      </c>
      <c r="AJ188" s="171" t="str">
        <f>IF($AC188="","",INDEX('2.職務給賃金表'!$B$6:$AI$57,MATCH($AG188,'2.職務給賃金表'!$B$6:$B$57,0),MATCH($AC188,'2.職務給賃金表'!$B$6:$AI$6,0)))</f>
        <v/>
      </c>
      <c r="AK188" s="265" t="str">
        <f t="shared" si="97"/>
        <v/>
      </c>
      <c r="AL188" s="222" t="str">
        <f t="shared" si="98"/>
        <v/>
      </c>
      <c r="AM188" s="28" t="str">
        <f t="shared" si="99"/>
        <v/>
      </c>
      <c r="AN188" s="479"/>
      <c r="AO188" s="479"/>
      <c r="AP188" s="71" t="str">
        <f t="shared" si="113"/>
        <v/>
      </c>
      <c r="AQ188" s="71" t="str">
        <f>IF($AL188="","",IF($AM188=$AP188,"",IF(HLOOKUP($AP188,'3.参照データ'!$B$17:$AI$21,4,FALSE)="",HLOOKUP($AP188,'3.参照データ'!$B$17:$AI$21,5,FALSE),HLOOKUP($AP188,'3.参照データ'!$B$17:$AI$21,4,FALSE))))</f>
        <v/>
      </c>
      <c r="AR188" s="71" t="str">
        <f t="shared" si="100"/>
        <v/>
      </c>
      <c r="AS188" s="30" t="str">
        <f>IF($AP188="","",($AR188-HLOOKUP($AP188,'3.参照データ'!$B$5:$AI$14,6,FALSE)))</f>
        <v/>
      </c>
      <c r="AT188" s="28" t="str">
        <f>IF($AP188="","",IF($AN188="",$AG188,IF(ROUNDUP($AS188/HLOOKUP($AP188,'3.参照データ'!$B$5:$AI$14,7,FALSE),0)&lt;=0,1,ROUNDUP($AS188/HLOOKUP($AP188,'3.参照データ'!$B$5:$AI$14,7,FALSE),0)+1)))</f>
        <v/>
      </c>
      <c r="AU188" s="28" t="str">
        <f t="shared" si="114"/>
        <v/>
      </c>
      <c r="AV188" s="105" t="str">
        <f>IF($AP188="","",($AU188-1)*HLOOKUP($AP188,'3.参照データ'!$B$5:$AI$14,7,FALSE))</f>
        <v/>
      </c>
      <c r="AW188" s="30" t="str">
        <f t="shared" si="115"/>
        <v/>
      </c>
      <c r="AX188" s="28" t="str">
        <f>IF($AP188="","",IF($AW188&lt;=0,0,ROUNDUP($AW188/HLOOKUP($AP188,'3.参照データ'!$B$5:$AI$14,9,FALSE),0)))</f>
        <v/>
      </c>
      <c r="AY188" s="28" t="str">
        <f t="shared" si="101"/>
        <v/>
      </c>
      <c r="AZ188" s="28" t="str">
        <f t="shared" si="102"/>
        <v/>
      </c>
      <c r="BA188" s="28" t="str">
        <f>IF($AP188="","",HLOOKUP($AP188,'3.参照データ'!$B$5:$AI$14,8,FALSE)+1)</f>
        <v/>
      </c>
      <c r="BB188" s="28" t="str">
        <f>IF($AP188="","",HLOOKUP($AP188,'3.参照データ'!$B$5:$AI$14,10,FALSE)+BA188)</f>
        <v/>
      </c>
      <c r="BC188" s="28" t="str">
        <f t="shared" si="103"/>
        <v/>
      </c>
      <c r="BD188" s="28" t="str">
        <f t="shared" si="104"/>
        <v/>
      </c>
      <c r="BE188" s="31" t="str">
        <f>IF($AP188="","",INDEX('2.職務給賃金表'!$B$6:$AI$57,MATCH($BD188,'2.職務給賃金表'!$B$6:$B$57,0),MATCH($BC188,'2.職務給賃金表'!$B$6:$AI$6,0)))</f>
        <v/>
      </c>
      <c r="BF188" s="32" t="str">
        <f t="shared" si="116"/>
        <v/>
      </c>
      <c r="BG188" s="474"/>
      <c r="BH188" s="474"/>
      <c r="BI188" s="474"/>
      <c r="BJ188" s="474"/>
      <c r="BK188" s="474"/>
      <c r="BL188" s="474"/>
      <c r="BM188" s="62" t="str">
        <f t="shared" si="105"/>
        <v/>
      </c>
      <c r="BN188" s="59" t="str">
        <f t="shared" si="117"/>
        <v/>
      </c>
      <c r="BO188" s="273" t="str">
        <f t="shared" si="118"/>
        <v/>
      </c>
    </row>
    <row r="189" spans="1:67" x14ac:dyDescent="0.15">
      <c r="A189" s="65" t="str">
        <f>IF(C189="","",COUNTA($C$10:C189))</f>
        <v/>
      </c>
      <c r="B189" s="470"/>
      <c r="C189" s="470"/>
      <c r="D189" s="480"/>
      <c r="E189" s="480" t="s">
        <v>71</v>
      </c>
      <c r="F189" s="470"/>
      <c r="G189" s="480"/>
      <c r="H189" s="472"/>
      <c r="I189" s="472"/>
      <c r="J189" s="56" t="str">
        <f t="shared" si="106"/>
        <v/>
      </c>
      <c r="K189" s="56" t="str">
        <f t="shared" si="107"/>
        <v/>
      </c>
      <c r="L189" s="56" t="str">
        <f t="shared" si="108"/>
        <v/>
      </c>
      <c r="M189" s="56" t="str">
        <f t="shared" si="109"/>
        <v/>
      </c>
      <c r="N189" s="473" t="str">
        <f>IF(C189="","",VLOOKUP(J189,#REF!,2))</f>
        <v/>
      </c>
      <c r="O189" s="473"/>
      <c r="P189" s="59" t="str">
        <f t="shared" si="110"/>
        <v/>
      </c>
      <c r="Q189" s="474"/>
      <c r="R189" s="474"/>
      <c r="S189" s="474"/>
      <c r="T189" s="474"/>
      <c r="U189" s="474"/>
      <c r="V189" s="474"/>
      <c r="W189" s="62" t="str">
        <f t="shared" si="111"/>
        <v/>
      </c>
      <c r="X189" s="273" t="str">
        <f t="shared" si="112"/>
        <v/>
      </c>
      <c r="Y189" s="267" t="str">
        <f t="shared" si="89"/>
        <v/>
      </c>
      <c r="Z189" s="117" t="str">
        <f t="shared" si="90"/>
        <v/>
      </c>
      <c r="AA189" s="117" t="str">
        <f t="shared" si="91"/>
        <v/>
      </c>
      <c r="AB189" s="117" t="str">
        <f t="shared" si="92"/>
        <v/>
      </c>
      <c r="AC189" s="123" t="str">
        <f t="shared" si="93"/>
        <v/>
      </c>
      <c r="AD189" s="119" t="str">
        <f t="shared" si="94"/>
        <v/>
      </c>
      <c r="AE189" s="475"/>
      <c r="AF189" s="119" t="str">
        <f t="shared" si="95"/>
        <v/>
      </c>
      <c r="AG189" s="119" t="str">
        <f t="shared" si="96"/>
        <v/>
      </c>
      <c r="AH189" s="119" t="str">
        <f>IF($AC189="","",HLOOKUP($AC189,'3.参照データ'!$B$5:$AI$14,8,FALSE)+1)</f>
        <v/>
      </c>
      <c r="AI189" s="119" t="str">
        <f>IF($AC189="","",HLOOKUP($AC189,'3.参照データ'!$B$5:$AI$14,10,FALSE)+AH189)</f>
        <v/>
      </c>
      <c r="AJ189" s="171" t="str">
        <f>IF($AC189="","",INDEX('2.職務給賃金表'!$B$6:$AI$57,MATCH($AG189,'2.職務給賃金表'!$B$6:$B$57,0),MATCH($AC189,'2.職務給賃金表'!$B$6:$AI$6,0)))</f>
        <v/>
      </c>
      <c r="AK189" s="265" t="str">
        <f t="shared" si="97"/>
        <v/>
      </c>
      <c r="AL189" s="222" t="str">
        <f t="shared" si="98"/>
        <v/>
      </c>
      <c r="AM189" s="28" t="str">
        <f t="shared" si="99"/>
        <v/>
      </c>
      <c r="AN189" s="479"/>
      <c r="AO189" s="479"/>
      <c r="AP189" s="71" t="str">
        <f t="shared" si="113"/>
        <v/>
      </c>
      <c r="AQ189" s="71" t="str">
        <f>IF($AL189="","",IF($AM189=$AP189,"",IF(HLOOKUP($AP189,'3.参照データ'!$B$17:$AI$21,4,FALSE)="",HLOOKUP($AP189,'3.参照データ'!$B$17:$AI$21,5,FALSE),HLOOKUP($AP189,'3.参照データ'!$B$17:$AI$21,4,FALSE))))</f>
        <v/>
      </c>
      <c r="AR189" s="71" t="str">
        <f t="shared" si="100"/>
        <v/>
      </c>
      <c r="AS189" s="30" t="str">
        <f>IF($AP189="","",($AR189-HLOOKUP($AP189,'3.参照データ'!$B$5:$AI$14,6,FALSE)))</f>
        <v/>
      </c>
      <c r="AT189" s="28" t="str">
        <f>IF($AP189="","",IF($AN189="",$AG189,IF(ROUNDUP($AS189/HLOOKUP($AP189,'3.参照データ'!$B$5:$AI$14,7,FALSE),0)&lt;=0,1,ROUNDUP($AS189/HLOOKUP($AP189,'3.参照データ'!$B$5:$AI$14,7,FALSE),0)+1)))</f>
        <v/>
      </c>
      <c r="AU189" s="28" t="str">
        <f t="shared" si="114"/>
        <v/>
      </c>
      <c r="AV189" s="105" t="str">
        <f>IF($AP189="","",($AU189-1)*HLOOKUP($AP189,'3.参照データ'!$B$5:$AI$14,7,FALSE))</f>
        <v/>
      </c>
      <c r="AW189" s="30" t="str">
        <f t="shared" si="115"/>
        <v/>
      </c>
      <c r="AX189" s="28" t="str">
        <f>IF($AP189="","",IF($AW189&lt;=0,0,ROUNDUP($AW189/HLOOKUP($AP189,'3.参照データ'!$B$5:$AI$14,9,FALSE),0)))</f>
        <v/>
      </c>
      <c r="AY189" s="28" t="str">
        <f t="shared" si="101"/>
        <v/>
      </c>
      <c r="AZ189" s="28" t="str">
        <f t="shared" si="102"/>
        <v/>
      </c>
      <c r="BA189" s="28" t="str">
        <f>IF($AP189="","",HLOOKUP($AP189,'3.参照データ'!$B$5:$AI$14,8,FALSE)+1)</f>
        <v/>
      </c>
      <c r="BB189" s="28" t="str">
        <f>IF($AP189="","",HLOOKUP($AP189,'3.参照データ'!$B$5:$AI$14,10,FALSE)+BA189)</f>
        <v/>
      </c>
      <c r="BC189" s="28" t="str">
        <f t="shared" si="103"/>
        <v/>
      </c>
      <c r="BD189" s="28" t="str">
        <f t="shared" si="104"/>
        <v/>
      </c>
      <c r="BE189" s="31" t="str">
        <f>IF($AP189="","",INDEX('2.職務給賃金表'!$B$6:$AI$57,MATCH($BD189,'2.職務給賃金表'!$B$6:$B$57,0),MATCH($BC189,'2.職務給賃金表'!$B$6:$AI$6,0)))</f>
        <v/>
      </c>
      <c r="BF189" s="32" t="str">
        <f t="shared" si="116"/>
        <v/>
      </c>
      <c r="BG189" s="474"/>
      <c r="BH189" s="474"/>
      <c r="BI189" s="474"/>
      <c r="BJ189" s="474"/>
      <c r="BK189" s="474"/>
      <c r="BL189" s="474"/>
      <c r="BM189" s="62" t="str">
        <f t="shared" si="105"/>
        <v/>
      </c>
      <c r="BN189" s="59" t="str">
        <f t="shared" si="117"/>
        <v/>
      </c>
      <c r="BO189" s="273" t="str">
        <f t="shared" si="118"/>
        <v/>
      </c>
    </row>
    <row r="190" spans="1:67" x14ac:dyDescent="0.15">
      <c r="A190" s="65" t="str">
        <f>IF(C190="","",COUNTA($C$10:C190))</f>
        <v/>
      </c>
      <c r="B190" s="470"/>
      <c r="C190" s="470"/>
      <c r="D190" s="480"/>
      <c r="E190" s="480" t="s">
        <v>71</v>
      </c>
      <c r="F190" s="470"/>
      <c r="G190" s="480"/>
      <c r="H190" s="472"/>
      <c r="I190" s="472"/>
      <c r="J190" s="56" t="str">
        <f t="shared" si="106"/>
        <v/>
      </c>
      <c r="K190" s="56" t="str">
        <f t="shared" si="107"/>
        <v/>
      </c>
      <c r="L190" s="56" t="str">
        <f t="shared" si="108"/>
        <v/>
      </c>
      <c r="M190" s="56" t="str">
        <f t="shared" si="109"/>
        <v/>
      </c>
      <c r="N190" s="473" t="str">
        <f>IF(C190="","",VLOOKUP(J190,#REF!,2))</f>
        <v/>
      </c>
      <c r="O190" s="473"/>
      <c r="P190" s="59" t="str">
        <f t="shared" si="110"/>
        <v/>
      </c>
      <c r="Q190" s="474"/>
      <c r="R190" s="474"/>
      <c r="S190" s="474"/>
      <c r="T190" s="474"/>
      <c r="U190" s="474"/>
      <c r="V190" s="474"/>
      <c r="W190" s="62" t="str">
        <f t="shared" si="111"/>
        <v/>
      </c>
      <c r="X190" s="273" t="str">
        <f t="shared" si="112"/>
        <v/>
      </c>
      <c r="Y190" s="267" t="str">
        <f t="shared" si="89"/>
        <v/>
      </c>
      <c r="Z190" s="117" t="str">
        <f t="shared" si="90"/>
        <v/>
      </c>
      <c r="AA190" s="117" t="str">
        <f t="shared" si="91"/>
        <v/>
      </c>
      <c r="AB190" s="117" t="str">
        <f t="shared" si="92"/>
        <v/>
      </c>
      <c r="AC190" s="123" t="str">
        <f t="shared" si="93"/>
        <v/>
      </c>
      <c r="AD190" s="119" t="str">
        <f t="shared" si="94"/>
        <v/>
      </c>
      <c r="AE190" s="475"/>
      <c r="AF190" s="119" t="str">
        <f t="shared" si="95"/>
        <v/>
      </c>
      <c r="AG190" s="119" t="str">
        <f t="shared" si="96"/>
        <v/>
      </c>
      <c r="AH190" s="119" t="str">
        <f>IF($AC190="","",HLOOKUP($AC190,'3.参照データ'!$B$5:$AI$14,8,FALSE)+1)</f>
        <v/>
      </c>
      <c r="AI190" s="119" t="str">
        <f>IF($AC190="","",HLOOKUP($AC190,'3.参照データ'!$B$5:$AI$14,10,FALSE)+AH190)</f>
        <v/>
      </c>
      <c r="AJ190" s="171" t="str">
        <f>IF($AC190="","",INDEX('2.職務給賃金表'!$B$6:$AI$57,MATCH($AG190,'2.職務給賃金表'!$B$6:$B$57,0),MATCH($AC190,'2.職務給賃金表'!$B$6:$AI$6,0)))</f>
        <v/>
      </c>
      <c r="AK190" s="265" t="str">
        <f t="shared" si="97"/>
        <v/>
      </c>
      <c r="AL190" s="222" t="str">
        <f t="shared" si="98"/>
        <v/>
      </c>
      <c r="AM190" s="28" t="str">
        <f t="shared" si="99"/>
        <v/>
      </c>
      <c r="AN190" s="479"/>
      <c r="AO190" s="479"/>
      <c r="AP190" s="71" t="str">
        <f t="shared" si="113"/>
        <v/>
      </c>
      <c r="AQ190" s="71" t="str">
        <f>IF($AL190="","",IF($AM190=$AP190,"",IF(HLOOKUP($AP190,'3.参照データ'!$B$17:$AI$21,4,FALSE)="",HLOOKUP($AP190,'3.参照データ'!$B$17:$AI$21,5,FALSE),HLOOKUP($AP190,'3.参照データ'!$B$17:$AI$21,4,FALSE))))</f>
        <v/>
      </c>
      <c r="AR190" s="71" t="str">
        <f t="shared" si="100"/>
        <v/>
      </c>
      <c r="AS190" s="30" t="str">
        <f>IF($AP190="","",($AR190-HLOOKUP($AP190,'3.参照データ'!$B$5:$AI$14,6,FALSE)))</f>
        <v/>
      </c>
      <c r="AT190" s="28" t="str">
        <f>IF($AP190="","",IF($AN190="",$AG190,IF(ROUNDUP($AS190/HLOOKUP($AP190,'3.参照データ'!$B$5:$AI$14,7,FALSE),0)&lt;=0,1,ROUNDUP($AS190/HLOOKUP($AP190,'3.参照データ'!$B$5:$AI$14,7,FALSE),0)+1)))</f>
        <v/>
      </c>
      <c r="AU190" s="28" t="str">
        <f t="shared" si="114"/>
        <v/>
      </c>
      <c r="AV190" s="105" t="str">
        <f>IF($AP190="","",($AU190-1)*HLOOKUP($AP190,'3.参照データ'!$B$5:$AI$14,7,FALSE))</f>
        <v/>
      </c>
      <c r="AW190" s="30" t="str">
        <f t="shared" si="115"/>
        <v/>
      </c>
      <c r="AX190" s="28" t="str">
        <f>IF($AP190="","",IF($AW190&lt;=0,0,ROUNDUP($AW190/HLOOKUP($AP190,'3.参照データ'!$B$5:$AI$14,9,FALSE),0)))</f>
        <v/>
      </c>
      <c r="AY190" s="28" t="str">
        <f t="shared" si="101"/>
        <v/>
      </c>
      <c r="AZ190" s="28" t="str">
        <f t="shared" si="102"/>
        <v/>
      </c>
      <c r="BA190" s="28" t="str">
        <f>IF($AP190="","",HLOOKUP($AP190,'3.参照データ'!$B$5:$AI$14,8,FALSE)+1)</f>
        <v/>
      </c>
      <c r="BB190" s="28" t="str">
        <f>IF($AP190="","",HLOOKUP($AP190,'3.参照データ'!$B$5:$AI$14,10,FALSE)+BA190)</f>
        <v/>
      </c>
      <c r="BC190" s="28" t="str">
        <f t="shared" si="103"/>
        <v/>
      </c>
      <c r="BD190" s="28" t="str">
        <f t="shared" si="104"/>
        <v/>
      </c>
      <c r="BE190" s="31" t="str">
        <f>IF($AP190="","",INDEX('2.職務給賃金表'!$B$6:$AI$57,MATCH($BD190,'2.職務給賃金表'!$B$6:$B$57,0),MATCH($BC190,'2.職務給賃金表'!$B$6:$AI$6,0)))</f>
        <v/>
      </c>
      <c r="BF190" s="32" t="str">
        <f t="shared" si="116"/>
        <v/>
      </c>
      <c r="BG190" s="474"/>
      <c r="BH190" s="474"/>
      <c r="BI190" s="474"/>
      <c r="BJ190" s="474"/>
      <c r="BK190" s="474"/>
      <c r="BL190" s="474"/>
      <c r="BM190" s="62" t="str">
        <f t="shared" si="105"/>
        <v/>
      </c>
      <c r="BN190" s="59" t="str">
        <f t="shared" si="117"/>
        <v/>
      </c>
      <c r="BO190" s="273" t="str">
        <f t="shared" si="118"/>
        <v/>
      </c>
    </row>
    <row r="191" spans="1:67" x14ac:dyDescent="0.15">
      <c r="A191" s="65" t="str">
        <f>IF(C191="","",COUNTA($C$10:C191))</f>
        <v/>
      </c>
      <c r="B191" s="470"/>
      <c r="C191" s="470"/>
      <c r="D191" s="480"/>
      <c r="E191" s="480" t="s">
        <v>71</v>
      </c>
      <c r="F191" s="470"/>
      <c r="G191" s="480"/>
      <c r="H191" s="472"/>
      <c r="I191" s="472"/>
      <c r="J191" s="56" t="str">
        <f t="shared" si="106"/>
        <v/>
      </c>
      <c r="K191" s="56" t="str">
        <f t="shared" si="107"/>
        <v/>
      </c>
      <c r="L191" s="56" t="str">
        <f t="shared" si="108"/>
        <v/>
      </c>
      <c r="M191" s="56" t="str">
        <f t="shared" si="109"/>
        <v/>
      </c>
      <c r="N191" s="473" t="str">
        <f>IF(C191="","",VLOOKUP(J191,#REF!,2))</f>
        <v/>
      </c>
      <c r="O191" s="473"/>
      <c r="P191" s="59" t="str">
        <f t="shared" si="110"/>
        <v/>
      </c>
      <c r="Q191" s="474"/>
      <c r="R191" s="474"/>
      <c r="S191" s="474"/>
      <c r="T191" s="474"/>
      <c r="U191" s="474"/>
      <c r="V191" s="474"/>
      <c r="W191" s="62" t="str">
        <f t="shared" si="111"/>
        <v/>
      </c>
      <c r="X191" s="273" t="str">
        <f t="shared" si="112"/>
        <v/>
      </c>
      <c r="Y191" s="267" t="str">
        <f t="shared" si="89"/>
        <v/>
      </c>
      <c r="Z191" s="117" t="str">
        <f t="shared" si="90"/>
        <v/>
      </c>
      <c r="AA191" s="117" t="str">
        <f t="shared" si="91"/>
        <v/>
      </c>
      <c r="AB191" s="117" t="str">
        <f t="shared" si="92"/>
        <v/>
      </c>
      <c r="AC191" s="123" t="str">
        <f t="shared" si="93"/>
        <v/>
      </c>
      <c r="AD191" s="119" t="str">
        <f t="shared" si="94"/>
        <v/>
      </c>
      <c r="AE191" s="475"/>
      <c r="AF191" s="119" t="str">
        <f t="shared" si="95"/>
        <v/>
      </c>
      <c r="AG191" s="119" t="str">
        <f t="shared" si="96"/>
        <v/>
      </c>
      <c r="AH191" s="119" t="str">
        <f>IF($AC191="","",HLOOKUP($AC191,'3.参照データ'!$B$5:$AI$14,8,FALSE)+1)</f>
        <v/>
      </c>
      <c r="AI191" s="119" t="str">
        <f>IF($AC191="","",HLOOKUP($AC191,'3.参照データ'!$B$5:$AI$14,10,FALSE)+AH191)</f>
        <v/>
      </c>
      <c r="AJ191" s="171" t="str">
        <f>IF($AC191="","",INDEX('2.職務給賃金表'!$B$6:$AI$57,MATCH($AG191,'2.職務給賃金表'!$B$6:$B$57,0),MATCH($AC191,'2.職務給賃金表'!$B$6:$AI$6,0)))</f>
        <v/>
      </c>
      <c r="AK191" s="265" t="str">
        <f t="shared" si="97"/>
        <v/>
      </c>
      <c r="AL191" s="222" t="str">
        <f t="shared" si="98"/>
        <v/>
      </c>
      <c r="AM191" s="28" t="str">
        <f t="shared" si="99"/>
        <v/>
      </c>
      <c r="AN191" s="479"/>
      <c r="AO191" s="479"/>
      <c r="AP191" s="71" t="str">
        <f t="shared" si="113"/>
        <v/>
      </c>
      <c r="AQ191" s="71" t="str">
        <f>IF($AL191="","",IF($AM191=$AP191,"",IF(HLOOKUP($AP191,'3.参照データ'!$B$17:$AI$21,4,FALSE)="",HLOOKUP($AP191,'3.参照データ'!$B$17:$AI$21,5,FALSE),HLOOKUP($AP191,'3.参照データ'!$B$17:$AI$21,4,FALSE))))</f>
        <v/>
      </c>
      <c r="AR191" s="71" t="str">
        <f t="shared" si="100"/>
        <v/>
      </c>
      <c r="AS191" s="30" t="str">
        <f>IF($AP191="","",($AR191-HLOOKUP($AP191,'3.参照データ'!$B$5:$AI$14,6,FALSE)))</f>
        <v/>
      </c>
      <c r="AT191" s="28" t="str">
        <f>IF($AP191="","",IF($AN191="",$AG191,IF(ROUNDUP($AS191/HLOOKUP($AP191,'3.参照データ'!$B$5:$AI$14,7,FALSE),0)&lt;=0,1,ROUNDUP($AS191/HLOOKUP($AP191,'3.参照データ'!$B$5:$AI$14,7,FALSE),0)+1)))</f>
        <v/>
      </c>
      <c r="AU191" s="28" t="str">
        <f t="shared" si="114"/>
        <v/>
      </c>
      <c r="AV191" s="105" t="str">
        <f>IF($AP191="","",($AU191-1)*HLOOKUP($AP191,'3.参照データ'!$B$5:$AI$14,7,FALSE))</f>
        <v/>
      </c>
      <c r="AW191" s="30" t="str">
        <f t="shared" si="115"/>
        <v/>
      </c>
      <c r="AX191" s="28" t="str">
        <f>IF($AP191="","",IF($AW191&lt;=0,0,ROUNDUP($AW191/HLOOKUP($AP191,'3.参照データ'!$B$5:$AI$14,9,FALSE),0)))</f>
        <v/>
      </c>
      <c r="AY191" s="28" t="str">
        <f t="shared" si="101"/>
        <v/>
      </c>
      <c r="AZ191" s="28" t="str">
        <f t="shared" si="102"/>
        <v/>
      </c>
      <c r="BA191" s="28" t="str">
        <f>IF($AP191="","",HLOOKUP($AP191,'3.参照データ'!$B$5:$AI$14,8,FALSE)+1)</f>
        <v/>
      </c>
      <c r="BB191" s="28" t="str">
        <f>IF($AP191="","",HLOOKUP($AP191,'3.参照データ'!$B$5:$AI$14,10,FALSE)+BA191)</f>
        <v/>
      </c>
      <c r="BC191" s="28" t="str">
        <f t="shared" si="103"/>
        <v/>
      </c>
      <c r="BD191" s="28" t="str">
        <f t="shared" si="104"/>
        <v/>
      </c>
      <c r="BE191" s="31" t="str">
        <f>IF($AP191="","",INDEX('2.職務給賃金表'!$B$6:$AI$57,MATCH($BD191,'2.職務給賃金表'!$B$6:$B$57,0),MATCH($BC191,'2.職務給賃金表'!$B$6:$AI$6,0)))</f>
        <v/>
      </c>
      <c r="BF191" s="32" t="str">
        <f t="shared" si="116"/>
        <v/>
      </c>
      <c r="BG191" s="474"/>
      <c r="BH191" s="474"/>
      <c r="BI191" s="474"/>
      <c r="BJ191" s="474"/>
      <c r="BK191" s="474"/>
      <c r="BL191" s="474"/>
      <c r="BM191" s="62" t="str">
        <f t="shared" si="105"/>
        <v/>
      </c>
      <c r="BN191" s="59" t="str">
        <f t="shared" si="117"/>
        <v/>
      </c>
      <c r="BO191" s="273" t="str">
        <f t="shared" si="118"/>
        <v/>
      </c>
    </row>
    <row r="192" spans="1:67" x14ac:dyDescent="0.15">
      <c r="A192" s="65" t="str">
        <f>IF(C192="","",COUNTA($C$10:C192))</f>
        <v/>
      </c>
      <c r="B192" s="470"/>
      <c r="C192" s="470"/>
      <c r="D192" s="480"/>
      <c r="E192" s="480" t="s">
        <v>71</v>
      </c>
      <c r="F192" s="470"/>
      <c r="G192" s="480"/>
      <c r="H192" s="472"/>
      <c r="I192" s="472"/>
      <c r="J192" s="56" t="str">
        <f t="shared" si="106"/>
        <v/>
      </c>
      <c r="K192" s="56" t="str">
        <f t="shared" si="107"/>
        <v/>
      </c>
      <c r="L192" s="56" t="str">
        <f t="shared" si="108"/>
        <v/>
      </c>
      <c r="M192" s="56" t="str">
        <f t="shared" si="109"/>
        <v/>
      </c>
      <c r="N192" s="473" t="str">
        <f>IF(C192="","",VLOOKUP(J192,#REF!,2))</f>
        <v/>
      </c>
      <c r="O192" s="473"/>
      <c r="P192" s="59" t="str">
        <f t="shared" si="110"/>
        <v/>
      </c>
      <c r="Q192" s="474"/>
      <c r="R192" s="474"/>
      <c r="S192" s="474"/>
      <c r="T192" s="474"/>
      <c r="U192" s="474"/>
      <c r="V192" s="474"/>
      <c r="W192" s="62" t="str">
        <f t="shared" si="111"/>
        <v/>
      </c>
      <c r="X192" s="273" t="str">
        <f t="shared" si="112"/>
        <v/>
      </c>
      <c r="Y192" s="267" t="str">
        <f t="shared" si="89"/>
        <v/>
      </c>
      <c r="Z192" s="117" t="str">
        <f t="shared" si="90"/>
        <v/>
      </c>
      <c r="AA192" s="117" t="str">
        <f t="shared" si="91"/>
        <v/>
      </c>
      <c r="AB192" s="117" t="str">
        <f t="shared" si="92"/>
        <v/>
      </c>
      <c r="AC192" s="123" t="str">
        <f t="shared" si="93"/>
        <v/>
      </c>
      <c r="AD192" s="119" t="str">
        <f t="shared" si="94"/>
        <v/>
      </c>
      <c r="AE192" s="475"/>
      <c r="AF192" s="119" t="str">
        <f t="shared" si="95"/>
        <v/>
      </c>
      <c r="AG192" s="119" t="str">
        <f t="shared" si="96"/>
        <v/>
      </c>
      <c r="AH192" s="119" t="str">
        <f>IF($AC192="","",HLOOKUP($AC192,'3.参照データ'!$B$5:$AI$14,8,FALSE)+1)</f>
        <v/>
      </c>
      <c r="AI192" s="119" t="str">
        <f>IF($AC192="","",HLOOKUP($AC192,'3.参照データ'!$B$5:$AI$14,10,FALSE)+AH192)</f>
        <v/>
      </c>
      <c r="AJ192" s="171" t="str">
        <f>IF($AC192="","",INDEX('2.職務給賃金表'!$B$6:$AI$57,MATCH($AG192,'2.職務給賃金表'!$B$6:$B$57,0),MATCH($AC192,'2.職務給賃金表'!$B$6:$AI$6,0)))</f>
        <v/>
      </c>
      <c r="AK192" s="265" t="str">
        <f t="shared" si="97"/>
        <v/>
      </c>
      <c r="AL192" s="222" t="str">
        <f t="shared" si="98"/>
        <v/>
      </c>
      <c r="AM192" s="28" t="str">
        <f t="shared" si="99"/>
        <v/>
      </c>
      <c r="AN192" s="479"/>
      <c r="AO192" s="479"/>
      <c r="AP192" s="71" t="str">
        <f t="shared" si="113"/>
        <v/>
      </c>
      <c r="AQ192" s="71" t="str">
        <f>IF($AL192="","",IF($AM192=$AP192,"",IF(HLOOKUP($AP192,'3.参照データ'!$B$17:$AI$21,4,FALSE)="",HLOOKUP($AP192,'3.参照データ'!$B$17:$AI$21,5,FALSE),HLOOKUP($AP192,'3.参照データ'!$B$17:$AI$21,4,FALSE))))</f>
        <v/>
      </c>
      <c r="AR192" s="71" t="str">
        <f t="shared" si="100"/>
        <v/>
      </c>
      <c r="AS192" s="30" t="str">
        <f>IF($AP192="","",($AR192-HLOOKUP($AP192,'3.参照データ'!$B$5:$AI$14,6,FALSE)))</f>
        <v/>
      </c>
      <c r="AT192" s="28" t="str">
        <f>IF($AP192="","",IF($AN192="",$AG192,IF(ROUNDUP($AS192/HLOOKUP($AP192,'3.参照データ'!$B$5:$AI$14,7,FALSE),0)&lt;=0,1,ROUNDUP($AS192/HLOOKUP($AP192,'3.参照データ'!$B$5:$AI$14,7,FALSE),0)+1)))</f>
        <v/>
      </c>
      <c r="AU192" s="28" t="str">
        <f t="shared" si="114"/>
        <v/>
      </c>
      <c r="AV192" s="105" t="str">
        <f>IF($AP192="","",($AU192-1)*HLOOKUP($AP192,'3.参照データ'!$B$5:$AI$14,7,FALSE))</f>
        <v/>
      </c>
      <c r="AW192" s="30" t="str">
        <f t="shared" si="115"/>
        <v/>
      </c>
      <c r="AX192" s="28" t="str">
        <f>IF($AP192="","",IF($AW192&lt;=0,0,ROUNDUP($AW192/HLOOKUP($AP192,'3.参照データ'!$B$5:$AI$14,9,FALSE),0)))</f>
        <v/>
      </c>
      <c r="AY192" s="28" t="str">
        <f t="shared" si="101"/>
        <v/>
      </c>
      <c r="AZ192" s="28" t="str">
        <f t="shared" si="102"/>
        <v/>
      </c>
      <c r="BA192" s="28" t="str">
        <f>IF($AP192="","",HLOOKUP($AP192,'3.参照データ'!$B$5:$AI$14,8,FALSE)+1)</f>
        <v/>
      </c>
      <c r="BB192" s="28" t="str">
        <f>IF($AP192="","",HLOOKUP($AP192,'3.参照データ'!$B$5:$AI$14,10,FALSE)+BA192)</f>
        <v/>
      </c>
      <c r="BC192" s="28" t="str">
        <f t="shared" si="103"/>
        <v/>
      </c>
      <c r="BD192" s="28" t="str">
        <f t="shared" si="104"/>
        <v/>
      </c>
      <c r="BE192" s="31" t="str">
        <f>IF($AP192="","",INDEX('2.職務給賃金表'!$B$6:$AI$57,MATCH($BD192,'2.職務給賃金表'!$B$6:$B$57,0),MATCH($BC192,'2.職務給賃金表'!$B$6:$AI$6,0)))</f>
        <v/>
      </c>
      <c r="BF192" s="32" t="str">
        <f t="shared" si="116"/>
        <v/>
      </c>
      <c r="BG192" s="474"/>
      <c r="BH192" s="474"/>
      <c r="BI192" s="474"/>
      <c r="BJ192" s="474"/>
      <c r="BK192" s="474"/>
      <c r="BL192" s="474"/>
      <c r="BM192" s="62" t="str">
        <f t="shared" si="105"/>
        <v/>
      </c>
      <c r="BN192" s="59" t="str">
        <f t="shared" si="117"/>
        <v/>
      </c>
      <c r="BO192" s="273" t="str">
        <f t="shared" si="118"/>
        <v/>
      </c>
    </row>
    <row r="193" spans="1:67" x14ac:dyDescent="0.15">
      <c r="A193" s="65" t="str">
        <f>IF(C193="","",COUNTA($C$10:C193))</f>
        <v/>
      </c>
      <c r="B193" s="470"/>
      <c r="C193" s="470"/>
      <c r="D193" s="480"/>
      <c r="E193" s="480" t="s">
        <v>71</v>
      </c>
      <c r="F193" s="470"/>
      <c r="G193" s="480"/>
      <c r="H193" s="472"/>
      <c r="I193" s="472"/>
      <c r="J193" s="56" t="str">
        <f t="shared" si="106"/>
        <v/>
      </c>
      <c r="K193" s="56" t="str">
        <f t="shared" si="107"/>
        <v/>
      </c>
      <c r="L193" s="56" t="str">
        <f t="shared" si="108"/>
        <v/>
      </c>
      <c r="M193" s="56" t="str">
        <f t="shared" si="109"/>
        <v/>
      </c>
      <c r="N193" s="473" t="str">
        <f>IF(C193="","",VLOOKUP(J193,#REF!,2))</f>
        <v/>
      </c>
      <c r="O193" s="473"/>
      <c r="P193" s="59" t="str">
        <f t="shared" si="110"/>
        <v/>
      </c>
      <c r="Q193" s="474"/>
      <c r="R193" s="474"/>
      <c r="S193" s="474"/>
      <c r="T193" s="474"/>
      <c r="U193" s="474"/>
      <c r="V193" s="474"/>
      <c r="W193" s="62" t="str">
        <f t="shared" si="111"/>
        <v/>
      </c>
      <c r="X193" s="273" t="str">
        <f t="shared" si="112"/>
        <v/>
      </c>
      <c r="Y193" s="267" t="str">
        <f t="shared" si="89"/>
        <v/>
      </c>
      <c r="Z193" s="117" t="str">
        <f t="shared" si="90"/>
        <v/>
      </c>
      <c r="AA193" s="117" t="str">
        <f t="shared" si="91"/>
        <v/>
      </c>
      <c r="AB193" s="117" t="str">
        <f t="shared" si="92"/>
        <v/>
      </c>
      <c r="AC193" s="123" t="str">
        <f t="shared" si="93"/>
        <v/>
      </c>
      <c r="AD193" s="119" t="str">
        <f t="shared" si="94"/>
        <v/>
      </c>
      <c r="AE193" s="475"/>
      <c r="AF193" s="119" t="str">
        <f t="shared" si="95"/>
        <v/>
      </c>
      <c r="AG193" s="119" t="str">
        <f t="shared" si="96"/>
        <v/>
      </c>
      <c r="AH193" s="119" t="str">
        <f>IF($AC193="","",HLOOKUP($AC193,'3.参照データ'!$B$5:$AI$14,8,FALSE)+1)</f>
        <v/>
      </c>
      <c r="AI193" s="119" t="str">
        <f>IF($AC193="","",HLOOKUP($AC193,'3.参照データ'!$B$5:$AI$14,10,FALSE)+AH193)</f>
        <v/>
      </c>
      <c r="AJ193" s="171" t="str">
        <f>IF($AC193="","",INDEX('2.職務給賃金表'!$B$6:$AI$57,MATCH($AG193,'2.職務給賃金表'!$B$6:$B$57,0),MATCH($AC193,'2.職務給賃金表'!$B$6:$AI$6,0)))</f>
        <v/>
      </c>
      <c r="AK193" s="265" t="str">
        <f t="shared" si="97"/>
        <v/>
      </c>
      <c r="AL193" s="222" t="str">
        <f t="shared" si="98"/>
        <v/>
      </c>
      <c r="AM193" s="28" t="str">
        <f t="shared" si="99"/>
        <v/>
      </c>
      <c r="AN193" s="479"/>
      <c r="AO193" s="479"/>
      <c r="AP193" s="71" t="str">
        <f t="shared" si="113"/>
        <v/>
      </c>
      <c r="AQ193" s="71" t="str">
        <f>IF($AL193="","",IF($AM193=$AP193,"",IF(HLOOKUP($AP193,'3.参照データ'!$B$17:$AI$21,4,FALSE)="",HLOOKUP($AP193,'3.参照データ'!$B$17:$AI$21,5,FALSE),HLOOKUP($AP193,'3.参照データ'!$B$17:$AI$21,4,FALSE))))</f>
        <v/>
      </c>
      <c r="AR193" s="71" t="str">
        <f t="shared" si="100"/>
        <v/>
      </c>
      <c r="AS193" s="30" t="str">
        <f>IF($AP193="","",($AR193-HLOOKUP($AP193,'3.参照データ'!$B$5:$AI$14,6,FALSE)))</f>
        <v/>
      </c>
      <c r="AT193" s="28" t="str">
        <f>IF($AP193="","",IF($AN193="",$AG193,IF(ROUNDUP($AS193/HLOOKUP($AP193,'3.参照データ'!$B$5:$AI$14,7,FALSE),0)&lt;=0,1,ROUNDUP($AS193/HLOOKUP($AP193,'3.参照データ'!$B$5:$AI$14,7,FALSE),0)+1)))</f>
        <v/>
      </c>
      <c r="AU193" s="28" t="str">
        <f t="shared" si="114"/>
        <v/>
      </c>
      <c r="AV193" s="105" t="str">
        <f>IF($AP193="","",($AU193-1)*HLOOKUP($AP193,'3.参照データ'!$B$5:$AI$14,7,FALSE))</f>
        <v/>
      </c>
      <c r="AW193" s="30" t="str">
        <f t="shared" si="115"/>
        <v/>
      </c>
      <c r="AX193" s="28" t="str">
        <f>IF($AP193="","",IF($AW193&lt;=0,0,ROUNDUP($AW193/HLOOKUP($AP193,'3.参照データ'!$B$5:$AI$14,9,FALSE),0)))</f>
        <v/>
      </c>
      <c r="AY193" s="28" t="str">
        <f t="shared" si="101"/>
        <v/>
      </c>
      <c r="AZ193" s="28" t="str">
        <f t="shared" si="102"/>
        <v/>
      </c>
      <c r="BA193" s="28" t="str">
        <f>IF($AP193="","",HLOOKUP($AP193,'3.参照データ'!$B$5:$AI$14,8,FALSE)+1)</f>
        <v/>
      </c>
      <c r="BB193" s="28" t="str">
        <f>IF($AP193="","",HLOOKUP($AP193,'3.参照データ'!$B$5:$AI$14,10,FALSE)+BA193)</f>
        <v/>
      </c>
      <c r="BC193" s="28" t="str">
        <f t="shared" si="103"/>
        <v/>
      </c>
      <c r="BD193" s="28" t="str">
        <f t="shared" si="104"/>
        <v/>
      </c>
      <c r="BE193" s="31" t="str">
        <f>IF($AP193="","",INDEX('2.職務給賃金表'!$B$6:$AI$57,MATCH($BD193,'2.職務給賃金表'!$B$6:$B$57,0),MATCH($BC193,'2.職務給賃金表'!$B$6:$AI$6,0)))</f>
        <v/>
      </c>
      <c r="BF193" s="32" t="str">
        <f t="shared" si="116"/>
        <v/>
      </c>
      <c r="BG193" s="474"/>
      <c r="BH193" s="474"/>
      <c r="BI193" s="474"/>
      <c r="BJ193" s="474"/>
      <c r="BK193" s="474"/>
      <c r="BL193" s="474"/>
      <c r="BM193" s="62" t="str">
        <f t="shared" si="105"/>
        <v/>
      </c>
      <c r="BN193" s="59" t="str">
        <f t="shared" si="117"/>
        <v/>
      </c>
      <c r="BO193" s="273" t="str">
        <f t="shared" si="118"/>
        <v/>
      </c>
    </row>
    <row r="194" spans="1:67" x14ac:dyDescent="0.15">
      <c r="A194" s="65" t="str">
        <f>IF(C194="","",COUNTA($C$10:C194))</f>
        <v/>
      </c>
      <c r="B194" s="470"/>
      <c r="C194" s="470"/>
      <c r="D194" s="480"/>
      <c r="E194" s="480" t="s">
        <v>71</v>
      </c>
      <c r="F194" s="470"/>
      <c r="G194" s="480"/>
      <c r="H194" s="472"/>
      <c r="I194" s="472"/>
      <c r="J194" s="56" t="str">
        <f t="shared" si="106"/>
        <v/>
      </c>
      <c r="K194" s="56" t="str">
        <f t="shared" si="107"/>
        <v/>
      </c>
      <c r="L194" s="56" t="str">
        <f t="shared" si="108"/>
        <v/>
      </c>
      <c r="M194" s="56" t="str">
        <f t="shared" si="109"/>
        <v/>
      </c>
      <c r="N194" s="473" t="str">
        <f>IF(C194="","",VLOOKUP(J194,#REF!,2))</f>
        <v/>
      </c>
      <c r="O194" s="473"/>
      <c r="P194" s="59" t="str">
        <f t="shared" si="110"/>
        <v/>
      </c>
      <c r="Q194" s="474"/>
      <c r="R194" s="474"/>
      <c r="S194" s="474"/>
      <c r="T194" s="474"/>
      <c r="U194" s="474"/>
      <c r="V194" s="474"/>
      <c r="W194" s="62" t="str">
        <f t="shared" si="111"/>
        <v/>
      </c>
      <c r="X194" s="273" t="str">
        <f t="shared" si="112"/>
        <v/>
      </c>
      <c r="Y194" s="267" t="str">
        <f t="shared" si="89"/>
        <v/>
      </c>
      <c r="Z194" s="117" t="str">
        <f t="shared" si="90"/>
        <v/>
      </c>
      <c r="AA194" s="117" t="str">
        <f t="shared" si="91"/>
        <v/>
      </c>
      <c r="AB194" s="117" t="str">
        <f t="shared" si="92"/>
        <v/>
      </c>
      <c r="AC194" s="123" t="str">
        <f t="shared" si="93"/>
        <v/>
      </c>
      <c r="AD194" s="119" t="str">
        <f t="shared" si="94"/>
        <v/>
      </c>
      <c r="AE194" s="475"/>
      <c r="AF194" s="119" t="str">
        <f t="shared" si="95"/>
        <v/>
      </c>
      <c r="AG194" s="119" t="str">
        <f t="shared" si="96"/>
        <v/>
      </c>
      <c r="AH194" s="119" t="str">
        <f>IF($AC194="","",HLOOKUP($AC194,'3.参照データ'!$B$5:$AI$14,8,FALSE)+1)</f>
        <v/>
      </c>
      <c r="AI194" s="119" t="str">
        <f>IF($AC194="","",HLOOKUP($AC194,'3.参照データ'!$B$5:$AI$14,10,FALSE)+AH194)</f>
        <v/>
      </c>
      <c r="AJ194" s="171" t="str">
        <f>IF($AC194="","",INDEX('2.職務給賃金表'!$B$6:$AI$57,MATCH($AG194,'2.職務給賃金表'!$B$6:$B$57,0),MATCH($AC194,'2.職務給賃金表'!$B$6:$AI$6,0)))</f>
        <v/>
      </c>
      <c r="AK194" s="265" t="str">
        <f t="shared" si="97"/>
        <v/>
      </c>
      <c r="AL194" s="222" t="str">
        <f t="shared" si="98"/>
        <v/>
      </c>
      <c r="AM194" s="28" t="str">
        <f t="shared" si="99"/>
        <v/>
      </c>
      <c r="AN194" s="479"/>
      <c r="AO194" s="479"/>
      <c r="AP194" s="71" t="str">
        <f t="shared" si="113"/>
        <v/>
      </c>
      <c r="AQ194" s="71" t="str">
        <f>IF($AL194="","",IF($AM194=$AP194,"",IF(HLOOKUP($AP194,'3.参照データ'!$B$17:$AI$21,4,FALSE)="",HLOOKUP($AP194,'3.参照データ'!$B$17:$AI$21,5,FALSE),HLOOKUP($AP194,'3.参照データ'!$B$17:$AI$21,4,FALSE))))</f>
        <v/>
      </c>
      <c r="AR194" s="71" t="str">
        <f t="shared" si="100"/>
        <v/>
      </c>
      <c r="AS194" s="30" t="str">
        <f>IF($AP194="","",($AR194-HLOOKUP($AP194,'3.参照データ'!$B$5:$AI$14,6,FALSE)))</f>
        <v/>
      </c>
      <c r="AT194" s="28" t="str">
        <f>IF($AP194="","",IF($AN194="",$AG194,IF(ROUNDUP($AS194/HLOOKUP($AP194,'3.参照データ'!$B$5:$AI$14,7,FALSE),0)&lt;=0,1,ROUNDUP($AS194/HLOOKUP($AP194,'3.参照データ'!$B$5:$AI$14,7,FALSE),0)+1)))</f>
        <v/>
      </c>
      <c r="AU194" s="28" t="str">
        <f t="shared" si="114"/>
        <v/>
      </c>
      <c r="AV194" s="105" t="str">
        <f>IF($AP194="","",($AU194-1)*HLOOKUP($AP194,'3.参照データ'!$B$5:$AI$14,7,FALSE))</f>
        <v/>
      </c>
      <c r="AW194" s="30" t="str">
        <f t="shared" si="115"/>
        <v/>
      </c>
      <c r="AX194" s="28" t="str">
        <f>IF($AP194="","",IF($AW194&lt;=0,0,ROUNDUP($AW194/HLOOKUP($AP194,'3.参照データ'!$B$5:$AI$14,9,FALSE),0)))</f>
        <v/>
      </c>
      <c r="AY194" s="28" t="str">
        <f t="shared" si="101"/>
        <v/>
      </c>
      <c r="AZ194" s="28" t="str">
        <f t="shared" si="102"/>
        <v/>
      </c>
      <c r="BA194" s="28" t="str">
        <f>IF($AP194="","",HLOOKUP($AP194,'3.参照データ'!$B$5:$AI$14,8,FALSE)+1)</f>
        <v/>
      </c>
      <c r="BB194" s="28" t="str">
        <f>IF($AP194="","",HLOOKUP($AP194,'3.参照データ'!$B$5:$AI$14,10,FALSE)+BA194)</f>
        <v/>
      </c>
      <c r="BC194" s="28" t="str">
        <f t="shared" si="103"/>
        <v/>
      </c>
      <c r="BD194" s="28" t="str">
        <f t="shared" si="104"/>
        <v/>
      </c>
      <c r="BE194" s="31" t="str">
        <f>IF($AP194="","",INDEX('2.職務給賃金表'!$B$6:$AI$57,MATCH($BD194,'2.職務給賃金表'!$B$6:$B$57,0),MATCH($BC194,'2.職務給賃金表'!$B$6:$AI$6,0)))</f>
        <v/>
      </c>
      <c r="BF194" s="32" t="str">
        <f t="shared" si="116"/>
        <v/>
      </c>
      <c r="BG194" s="474"/>
      <c r="BH194" s="474"/>
      <c r="BI194" s="474"/>
      <c r="BJ194" s="474"/>
      <c r="BK194" s="474"/>
      <c r="BL194" s="474"/>
      <c r="BM194" s="62" t="str">
        <f t="shared" si="105"/>
        <v/>
      </c>
      <c r="BN194" s="59" t="str">
        <f t="shared" si="117"/>
        <v/>
      </c>
      <c r="BO194" s="273" t="str">
        <f t="shared" si="118"/>
        <v/>
      </c>
    </row>
    <row r="195" spans="1:67" x14ac:dyDescent="0.15">
      <c r="A195" s="65" t="str">
        <f>IF(C195="","",COUNTA($C$10:C195))</f>
        <v/>
      </c>
      <c r="B195" s="470"/>
      <c r="C195" s="470"/>
      <c r="D195" s="480"/>
      <c r="E195" s="480" t="s">
        <v>71</v>
      </c>
      <c r="F195" s="470"/>
      <c r="G195" s="480"/>
      <c r="H195" s="472"/>
      <c r="I195" s="472"/>
      <c r="J195" s="56" t="str">
        <f t="shared" si="106"/>
        <v/>
      </c>
      <c r="K195" s="56" t="str">
        <f t="shared" si="107"/>
        <v/>
      </c>
      <c r="L195" s="56" t="str">
        <f t="shared" si="108"/>
        <v/>
      </c>
      <c r="M195" s="56" t="str">
        <f t="shared" si="109"/>
        <v/>
      </c>
      <c r="N195" s="473" t="str">
        <f>IF(C195="","",VLOOKUP(J195,#REF!,2))</f>
        <v/>
      </c>
      <c r="O195" s="473"/>
      <c r="P195" s="59" t="str">
        <f t="shared" si="110"/>
        <v/>
      </c>
      <c r="Q195" s="474"/>
      <c r="R195" s="474"/>
      <c r="S195" s="474"/>
      <c r="T195" s="474"/>
      <c r="U195" s="474"/>
      <c r="V195" s="474"/>
      <c r="W195" s="62" t="str">
        <f t="shared" si="111"/>
        <v/>
      </c>
      <c r="X195" s="273" t="str">
        <f t="shared" si="112"/>
        <v/>
      </c>
      <c r="Y195" s="267" t="str">
        <f t="shared" si="89"/>
        <v/>
      </c>
      <c r="Z195" s="117" t="str">
        <f t="shared" si="90"/>
        <v/>
      </c>
      <c r="AA195" s="117" t="str">
        <f t="shared" si="91"/>
        <v/>
      </c>
      <c r="AB195" s="117" t="str">
        <f t="shared" si="92"/>
        <v/>
      </c>
      <c r="AC195" s="123" t="str">
        <f t="shared" si="93"/>
        <v/>
      </c>
      <c r="AD195" s="119" t="str">
        <f t="shared" si="94"/>
        <v/>
      </c>
      <c r="AE195" s="475"/>
      <c r="AF195" s="119" t="str">
        <f t="shared" si="95"/>
        <v/>
      </c>
      <c r="AG195" s="119" t="str">
        <f t="shared" si="96"/>
        <v/>
      </c>
      <c r="AH195" s="119" t="str">
        <f>IF($AC195="","",HLOOKUP($AC195,'3.参照データ'!$B$5:$AI$14,8,FALSE)+1)</f>
        <v/>
      </c>
      <c r="AI195" s="119" t="str">
        <f>IF($AC195="","",HLOOKUP($AC195,'3.参照データ'!$B$5:$AI$14,10,FALSE)+AH195)</f>
        <v/>
      </c>
      <c r="AJ195" s="171" t="str">
        <f>IF($AC195="","",INDEX('2.職務給賃金表'!$B$6:$AI$57,MATCH($AG195,'2.職務給賃金表'!$B$6:$B$57,0),MATCH($AC195,'2.職務給賃金表'!$B$6:$AI$6,0)))</f>
        <v/>
      </c>
      <c r="AK195" s="173" t="str">
        <f t="shared" si="97"/>
        <v/>
      </c>
      <c r="AL195" s="39" t="str">
        <f t="shared" si="98"/>
        <v/>
      </c>
      <c r="AM195" s="28" t="str">
        <f t="shared" si="99"/>
        <v/>
      </c>
      <c r="AN195" s="479"/>
      <c r="AO195" s="479"/>
      <c r="AP195" s="71" t="str">
        <f t="shared" si="113"/>
        <v/>
      </c>
      <c r="AQ195" s="71" t="str">
        <f>IF($AL195="","",IF($AM195=$AP195,"",IF(HLOOKUP($AP195,'3.参照データ'!$B$17:$AI$21,4,FALSE)="",HLOOKUP($AP195,'3.参照データ'!$B$17:$AI$21,5,FALSE),HLOOKUP($AP195,'3.参照データ'!$B$17:$AI$21,4,FALSE))))</f>
        <v/>
      </c>
      <c r="AR195" s="71" t="str">
        <f t="shared" si="100"/>
        <v/>
      </c>
      <c r="AS195" s="30" t="str">
        <f>IF($AP195="","",($AR195-HLOOKUP($AP195,'3.参照データ'!$B$5:$AI$14,6,FALSE)))</f>
        <v/>
      </c>
      <c r="AT195" s="28" t="str">
        <f>IF($AP195="","",IF($AN195="",$AG195,IF(ROUNDUP($AS195/HLOOKUP($AP195,'3.参照データ'!$B$5:$AI$14,7,FALSE),0)&lt;=0,1,ROUNDUP($AS195/HLOOKUP($AP195,'3.参照データ'!$B$5:$AI$14,7,FALSE),0)+1)))</f>
        <v/>
      </c>
      <c r="AU195" s="28" t="str">
        <f t="shared" si="114"/>
        <v/>
      </c>
      <c r="AV195" s="105" t="str">
        <f>IF($AP195="","",($AU195-1)*HLOOKUP($AP195,'3.参照データ'!$B$5:$AI$14,7,FALSE))</f>
        <v/>
      </c>
      <c r="AW195" s="30" t="str">
        <f t="shared" si="115"/>
        <v/>
      </c>
      <c r="AX195" s="28" t="str">
        <f>IF($AP195="","",IF($AW195&lt;=0,0,ROUNDUP($AW195/HLOOKUP($AP195,'3.参照データ'!$B$5:$AI$14,9,FALSE),0)))</f>
        <v/>
      </c>
      <c r="AY195" s="28" t="str">
        <f t="shared" si="101"/>
        <v/>
      </c>
      <c r="AZ195" s="28" t="str">
        <f t="shared" si="102"/>
        <v/>
      </c>
      <c r="BA195" s="28" t="str">
        <f>IF($AP195="","",HLOOKUP($AP195,'3.参照データ'!$B$5:$AI$14,8,FALSE)+1)</f>
        <v/>
      </c>
      <c r="BB195" s="28" t="str">
        <f>IF($AP195="","",HLOOKUP($AP195,'3.参照データ'!$B$5:$AI$14,10,FALSE)+BA195)</f>
        <v/>
      </c>
      <c r="BC195" s="28" t="str">
        <f t="shared" si="103"/>
        <v/>
      </c>
      <c r="BD195" s="28" t="str">
        <f t="shared" si="104"/>
        <v/>
      </c>
      <c r="BE195" s="31" t="str">
        <f>IF($AP195="","",INDEX('2.職務給賃金表'!$B$6:$AI$57,MATCH($BD195,'2.職務給賃金表'!$B$6:$B$57,0),MATCH($BC195,'2.職務給賃金表'!$B$6:$AI$6,0)))</f>
        <v/>
      </c>
      <c r="BF195" s="32" t="str">
        <f t="shared" si="116"/>
        <v/>
      </c>
      <c r="BG195" s="474"/>
      <c r="BH195" s="474"/>
      <c r="BI195" s="474"/>
      <c r="BJ195" s="474"/>
      <c r="BK195" s="474"/>
      <c r="BL195" s="474"/>
      <c r="BM195" s="62" t="str">
        <f t="shared" si="105"/>
        <v/>
      </c>
      <c r="BN195" s="59" t="str">
        <f t="shared" si="117"/>
        <v/>
      </c>
      <c r="BO195" s="273" t="str">
        <f t="shared" si="118"/>
        <v/>
      </c>
    </row>
    <row r="196" spans="1:67" x14ac:dyDescent="0.15">
      <c r="A196" s="65" t="str">
        <f>IF(C196="","",COUNTA($C$10:C196))</f>
        <v/>
      </c>
      <c r="B196" s="470"/>
      <c r="C196" s="470"/>
      <c r="D196" s="480"/>
      <c r="E196" s="480" t="s">
        <v>71</v>
      </c>
      <c r="F196" s="470"/>
      <c r="G196" s="480"/>
      <c r="H196" s="472"/>
      <c r="I196" s="472"/>
      <c r="J196" s="56" t="str">
        <f t="shared" si="106"/>
        <v/>
      </c>
      <c r="K196" s="56" t="str">
        <f t="shared" si="107"/>
        <v/>
      </c>
      <c r="L196" s="56" t="str">
        <f t="shared" si="108"/>
        <v/>
      </c>
      <c r="M196" s="56" t="str">
        <f t="shared" si="109"/>
        <v/>
      </c>
      <c r="N196" s="473" t="str">
        <f>IF(C196="","",VLOOKUP(J196,#REF!,2))</f>
        <v/>
      </c>
      <c r="O196" s="473"/>
      <c r="P196" s="59" t="str">
        <f t="shared" si="110"/>
        <v/>
      </c>
      <c r="Q196" s="474"/>
      <c r="R196" s="474"/>
      <c r="S196" s="474"/>
      <c r="T196" s="474"/>
      <c r="U196" s="474"/>
      <c r="V196" s="474"/>
      <c r="W196" s="62" t="str">
        <f t="shared" si="111"/>
        <v/>
      </c>
      <c r="X196" s="273" t="str">
        <f t="shared" si="112"/>
        <v/>
      </c>
      <c r="Y196" s="267" t="str">
        <f t="shared" si="89"/>
        <v/>
      </c>
      <c r="Z196" s="117" t="str">
        <f t="shared" si="90"/>
        <v/>
      </c>
      <c r="AA196" s="117" t="str">
        <f t="shared" si="91"/>
        <v/>
      </c>
      <c r="AB196" s="117" t="str">
        <f t="shared" si="92"/>
        <v/>
      </c>
      <c r="AC196" s="123" t="str">
        <f t="shared" si="93"/>
        <v/>
      </c>
      <c r="AD196" s="119" t="str">
        <f t="shared" si="94"/>
        <v/>
      </c>
      <c r="AE196" s="475"/>
      <c r="AF196" s="119" t="str">
        <f t="shared" si="95"/>
        <v/>
      </c>
      <c r="AG196" s="119" t="str">
        <f t="shared" si="96"/>
        <v/>
      </c>
      <c r="AH196" s="119" t="str">
        <f>IF($AC196="","",HLOOKUP($AC196,'3.参照データ'!$B$5:$AI$14,8,FALSE)+1)</f>
        <v/>
      </c>
      <c r="AI196" s="119" t="str">
        <f>IF($AC196="","",HLOOKUP($AC196,'3.参照データ'!$B$5:$AI$14,10,FALSE)+AH196)</f>
        <v/>
      </c>
      <c r="AJ196" s="171" t="str">
        <f>IF($AC196="","",INDEX('2.職務給賃金表'!$B$6:$AI$57,MATCH($AG196,'2.職務給賃金表'!$B$6:$B$57,0),MATCH($AC196,'2.職務給賃金表'!$B$6:$AI$6,0)))</f>
        <v/>
      </c>
      <c r="AK196" s="173" t="str">
        <f t="shared" si="97"/>
        <v/>
      </c>
      <c r="AL196" s="39" t="str">
        <f t="shared" si="98"/>
        <v/>
      </c>
      <c r="AM196" s="28" t="str">
        <f t="shared" si="99"/>
        <v/>
      </c>
      <c r="AN196" s="479"/>
      <c r="AO196" s="479"/>
      <c r="AP196" s="71" t="str">
        <f t="shared" si="113"/>
        <v/>
      </c>
      <c r="AQ196" s="71" t="str">
        <f>IF($AL196="","",IF($AM196=$AP196,"",IF(HLOOKUP($AP196,'3.参照データ'!$B$17:$AI$21,4,FALSE)="",HLOOKUP($AP196,'3.参照データ'!$B$17:$AI$21,5,FALSE),HLOOKUP($AP196,'3.参照データ'!$B$17:$AI$21,4,FALSE))))</f>
        <v/>
      </c>
      <c r="AR196" s="71" t="str">
        <f t="shared" si="100"/>
        <v/>
      </c>
      <c r="AS196" s="30" t="str">
        <f>IF($AP196="","",($AR196-HLOOKUP($AP196,'3.参照データ'!$B$5:$AI$14,6,FALSE)))</f>
        <v/>
      </c>
      <c r="AT196" s="28" t="str">
        <f>IF($AP196="","",IF($AN196="",$AG196,IF(ROUNDUP($AS196/HLOOKUP($AP196,'3.参照データ'!$B$5:$AI$14,7,FALSE),0)&lt;=0,1,ROUNDUP($AS196/HLOOKUP($AP196,'3.参照データ'!$B$5:$AI$14,7,FALSE),0)+1)))</f>
        <v/>
      </c>
      <c r="AU196" s="28" t="str">
        <f t="shared" si="114"/>
        <v/>
      </c>
      <c r="AV196" s="105" t="str">
        <f>IF($AP196="","",($AU196-1)*HLOOKUP($AP196,'3.参照データ'!$B$5:$AI$14,7,FALSE))</f>
        <v/>
      </c>
      <c r="AW196" s="30" t="str">
        <f t="shared" si="115"/>
        <v/>
      </c>
      <c r="AX196" s="28" t="str">
        <f>IF($AP196="","",IF($AW196&lt;=0,0,ROUNDUP($AW196/HLOOKUP($AP196,'3.参照データ'!$B$5:$AI$14,9,FALSE),0)))</f>
        <v/>
      </c>
      <c r="AY196" s="28" t="str">
        <f t="shared" si="101"/>
        <v/>
      </c>
      <c r="AZ196" s="28" t="str">
        <f t="shared" si="102"/>
        <v/>
      </c>
      <c r="BA196" s="28" t="str">
        <f>IF($AP196="","",HLOOKUP($AP196,'3.参照データ'!$B$5:$AI$14,8,FALSE)+1)</f>
        <v/>
      </c>
      <c r="BB196" s="28" t="str">
        <f>IF($AP196="","",HLOOKUP($AP196,'3.参照データ'!$B$5:$AI$14,10,FALSE)+BA196)</f>
        <v/>
      </c>
      <c r="BC196" s="28" t="str">
        <f t="shared" si="103"/>
        <v/>
      </c>
      <c r="BD196" s="28" t="str">
        <f t="shared" si="104"/>
        <v/>
      </c>
      <c r="BE196" s="31" t="str">
        <f>IF($AP196="","",INDEX('2.職務給賃金表'!$B$6:$AI$57,MATCH($BD196,'2.職務給賃金表'!$B$6:$B$57,0),MATCH($BC196,'2.職務給賃金表'!$B$6:$AI$6,0)))</f>
        <v/>
      </c>
      <c r="BF196" s="32" t="str">
        <f t="shared" si="116"/>
        <v/>
      </c>
      <c r="BG196" s="474"/>
      <c r="BH196" s="474"/>
      <c r="BI196" s="474"/>
      <c r="BJ196" s="474"/>
      <c r="BK196" s="474"/>
      <c r="BL196" s="474"/>
      <c r="BM196" s="62" t="str">
        <f t="shared" si="105"/>
        <v/>
      </c>
      <c r="BN196" s="59" t="str">
        <f t="shared" si="117"/>
        <v/>
      </c>
      <c r="BO196" s="273" t="str">
        <f t="shared" si="118"/>
        <v/>
      </c>
    </row>
    <row r="197" spans="1:67" x14ac:dyDescent="0.15">
      <c r="A197" s="65" t="str">
        <f>IF(C197="","",COUNTA($C$10:C197))</f>
        <v/>
      </c>
      <c r="B197" s="470"/>
      <c r="C197" s="470"/>
      <c r="D197" s="480"/>
      <c r="E197" s="480" t="s">
        <v>71</v>
      </c>
      <c r="F197" s="470"/>
      <c r="G197" s="480"/>
      <c r="H197" s="472"/>
      <c r="I197" s="472"/>
      <c r="J197" s="56" t="str">
        <f t="shared" ref="J197:J209" si="119">IF(H197="","",DATEDIF(H197-1,$J$6,"Y"))</f>
        <v/>
      </c>
      <c r="K197" s="56" t="str">
        <f t="shared" ref="K197:K209" si="120">IF(H197="","",DATEDIF(H197-1,$J$6,"YM"))</f>
        <v/>
      </c>
      <c r="L197" s="56" t="str">
        <f t="shared" ref="L197:L209" si="121">IF(I197="","",DATEDIF(I197-1,$J$6,"Y"))</f>
        <v/>
      </c>
      <c r="M197" s="56" t="str">
        <f t="shared" ref="M197:M209" si="122">IF(I197="","",DATEDIF(I197-1,$J$6,"YM"))</f>
        <v/>
      </c>
      <c r="N197" s="473" t="str">
        <f>IF(C197="","",VLOOKUP(J197,#REF!,2))</f>
        <v/>
      </c>
      <c r="O197" s="473"/>
      <c r="P197" s="59" t="str">
        <f t="shared" si="110"/>
        <v/>
      </c>
      <c r="Q197" s="474"/>
      <c r="R197" s="474"/>
      <c r="S197" s="474"/>
      <c r="T197" s="474"/>
      <c r="U197" s="474"/>
      <c r="V197" s="474"/>
      <c r="W197" s="62" t="str">
        <f t="shared" si="111"/>
        <v/>
      </c>
      <c r="X197" s="273" t="str">
        <f t="shared" si="112"/>
        <v/>
      </c>
      <c r="Y197" s="267" t="str">
        <f t="shared" si="89"/>
        <v/>
      </c>
      <c r="Z197" s="117" t="str">
        <f t="shared" si="90"/>
        <v/>
      </c>
      <c r="AA197" s="117" t="str">
        <f t="shared" si="91"/>
        <v/>
      </c>
      <c r="AB197" s="117" t="str">
        <f t="shared" si="92"/>
        <v/>
      </c>
      <c r="AC197" s="123" t="str">
        <f t="shared" si="93"/>
        <v/>
      </c>
      <c r="AD197" s="119" t="str">
        <f t="shared" si="94"/>
        <v/>
      </c>
      <c r="AE197" s="475"/>
      <c r="AF197" s="119" t="str">
        <f t="shared" si="95"/>
        <v/>
      </c>
      <c r="AG197" s="119" t="str">
        <f t="shared" si="96"/>
        <v/>
      </c>
      <c r="AH197" s="119" t="str">
        <f>IF($AC197="","",HLOOKUP($AC197,'3.参照データ'!$B$5:$AI$14,8,FALSE)+1)</f>
        <v/>
      </c>
      <c r="AI197" s="119" t="str">
        <f>IF($AC197="","",HLOOKUP($AC197,'3.参照データ'!$B$5:$AI$14,10,FALSE)+AH197)</f>
        <v/>
      </c>
      <c r="AJ197" s="171" t="str">
        <f>IF($AC197="","",INDEX('2.職務給賃金表'!$B$6:$AI$57,MATCH($AG197,'2.職務給賃金表'!$B$6:$B$57,0),MATCH($AC197,'2.職務給賃金表'!$B$6:$AI$6,0)))</f>
        <v/>
      </c>
      <c r="AK197" s="173" t="str">
        <f t="shared" si="97"/>
        <v/>
      </c>
      <c r="AL197" s="39" t="str">
        <f t="shared" si="98"/>
        <v/>
      </c>
      <c r="AM197" s="28" t="str">
        <f t="shared" si="99"/>
        <v/>
      </c>
      <c r="AN197" s="479"/>
      <c r="AO197" s="479"/>
      <c r="AP197" s="71" t="str">
        <f t="shared" si="113"/>
        <v/>
      </c>
      <c r="AQ197" s="71" t="str">
        <f>IF($AL197="","",IF($AM197=$AP197,"",IF(HLOOKUP($AP197,'3.参照データ'!$B$17:$AI$21,4,FALSE)="",HLOOKUP($AP197,'3.参照データ'!$B$17:$AI$21,5,FALSE),HLOOKUP($AP197,'3.参照データ'!$B$17:$AI$21,4,FALSE))))</f>
        <v/>
      </c>
      <c r="AR197" s="71" t="str">
        <f t="shared" si="100"/>
        <v/>
      </c>
      <c r="AS197" s="30" t="str">
        <f>IF($AP197="","",($AR197-HLOOKUP($AP197,'3.参照データ'!$B$5:$AI$14,6,FALSE)))</f>
        <v/>
      </c>
      <c r="AT197" s="28" t="str">
        <f>IF($AP197="","",IF($AN197="",$AG197,IF(ROUNDUP($AS197/HLOOKUP($AP197,'3.参照データ'!$B$5:$AI$14,7,FALSE),0)&lt;=0,1,ROUNDUP($AS197/HLOOKUP($AP197,'3.参照データ'!$B$5:$AI$14,7,FALSE),0)+1)))</f>
        <v/>
      </c>
      <c r="AU197" s="28" t="str">
        <f t="shared" si="114"/>
        <v/>
      </c>
      <c r="AV197" s="105" t="str">
        <f>IF($AP197="","",($AU197-1)*HLOOKUP($AP197,'3.参照データ'!$B$5:$AI$14,7,FALSE))</f>
        <v/>
      </c>
      <c r="AW197" s="30" t="str">
        <f t="shared" si="115"/>
        <v/>
      </c>
      <c r="AX197" s="28" t="str">
        <f>IF($AP197="","",IF($AW197&lt;=0,0,ROUNDUP($AW197/HLOOKUP($AP197,'3.参照データ'!$B$5:$AI$14,9,FALSE),0)))</f>
        <v/>
      </c>
      <c r="AY197" s="28" t="str">
        <f t="shared" si="101"/>
        <v/>
      </c>
      <c r="AZ197" s="28" t="str">
        <f t="shared" si="102"/>
        <v/>
      </c>
      <c r="BA197" s="28" t="str">
        <f>IF($AP197="","",HLOOKUP($AP197,'3.参照データ'!$B$5:$AI$14,8,FALSE)+1)</f>
        <v/>
      </c>
      <c r="BB197" s="28" t="str">
        <f>IF($AP197="","",HLOOKUP($AP197,'3.参照データ'!$B$5:$AI$14,10,FALSE)+BA197)</f>
        <v/>
      </c>
      <c r="BC197" s="28" t="str">
        <f t="shared" si="103"/>
        <v/>
      </c>
      <c r="BD197" s="28" t="str">
        <f t="shared" si="104"/>
        <v/>
      </c>
      <c r="BE197" s="31" t="str">
        <f>IF($AP197="","",INDEX('2.職務給賃金表'!$B$6:$AI$57,MATCH($BD197,'2.職務給賃金表'!$B$6:$B$57,0),MATCH($BC197,'2.職務給賃金表'!$B$6:$AI$6,0)))</f>
        <v/>
      </c>
      <c r="BF197" s="32" t="str">
        <f t="shared" si="116"/>
        <v/>
      </c>
      <c r="BG197" s="474"/>
      <c r="BH197" s="474"/>
      <c r="BI197" s="474"/>
      <c r="BJ197" s="474"/>
      <c r="BK197" s="474"/>
      <c r="BL197" s="474"/>
      <c r="BM197" s="62" t="str">
        <f t="shared" si="105"/>
        <v/>
      </c>
      <c r="BN197" s="59" t="str">
        <f t="shared" si="117"/>
        <v/>
      </c>
      <c r="BO197" s="273" t="str">
        <f t="shared" si="118"/>
        <v/>
      </c>
    </row>
    <row r="198" spans="1:67" x14ac:dyDescent="0.15">
      <c r="A198" s="65" t="str">
        <f>IF(C198="","",COUNTA($C$10:C198))</f>
        <v/>
      </c>
      <c r="B198" s="470"/>
      <c r="C198" s="470"/>
      <c r="D198" s="480"/>
      <c r="E198" s="480"/>
      <c r="F198" s="470"/>
      <c r="G198" s="480"/>
      <c r="H198" s="472"/>
      <c r="I198" s="472"/>
      <c r="J198" s="56" t="str">
        <f t="shared" si="119"/>
        <v/>
      </c>
      <c r="K198" s="56" t="str">
        <f t="shared" si="120"/>
        <v/>
      </c>
      <c r="L198" s="56" t="str">
        <f t="shared" si="121"/>
        <v/>
      </c>
      <c r="M198" s="56" t="str">
        <f t="shared" si="122"/>
        <v/>
      </c>
      <c r="N198" s="473" t="str">
        <f>IF(C198="","",VLOOKUP(J198,#REF!,2))</f>
        <v/>
      </c>
      <c r="O198" s="473"/>
      <c r="P198" s="59" t="str">
        <f t="shared" si="110"/>
        <v/>
      </c>
      <c r="Q198" s="474"/>
      <c r="R198" s="474"/>
      <c r="S198" s="474"/>
      <c r="T198" s="474"/>
      <c r="U198" s="474"/>
      <c r="V198" s="474"/>
      <c r="W198" s="62" t="str">
        <f t="shared" si="111"/>
        <v/>
      </c>
      <c r="X198" s="273" t="str">
        <f t="shared" si="112"/>
        <v/>
      </c>
      <c r="Y198" s="267" t="str">
        <f t="shared" si="89"/>
        <v/>
      </c>
      <c r="Z198" s="117" t="str">
        <f t="shared" si="90"/>
        <v/>
      </c>
      <c r="AA198" s="117" t="str">
        <f t="shared" si="91"/>
        <v/>
      </c>
      <c r="AB198" s="117" t="str">
        <f t="shared" si="92"/>
        <v/>
      </c>
      <c r="AC198" s="123" t="str">
        <f t="shared" si="93"/>
        <v/>
      </c>
      <c r="AD198" s="119" t="str">
        <f t="shared" si="94"/>
        <v/>
      </c>
      <c r="AE198" s="475"/>
      <c r="AF198" s="119" t="str">
        <f t="shared" si="95"/>
        <v/>
      </c>
      <c r="AG198" s="119" t="str">
        <f t="shared" si="96"/>
        <v/>
      </c>
      <c r="AH198" s="119" t="str">
        <f>IF($AC198="","",HLOOKUP($AC198,'3.参照データ'!$B$5:$AI$14,8,FALSE)+1)</f>
        <v/>
      </c>
      <c r="AI198" s="119" t="str">
        <f>IF($AC198="","",HLOOKUP($AC198,'3.参照データ'!$B$5:$AI$14,10,FALSE)+AH198)</f>
        <v/>
      </c>
      <c r="AJ198" s="171" t="str">
        <f>IF($AC198="","",INDEX('2.職務給賃金表'!$B$6:$AI$57,MATCH($AG198,'2.職務給賃金表'!$B$6:$B$57,0),MATCH($AC198,'2.職務給賃金表'!$B$6:$AI$6,0)))</f>
        <v/>
      </c>
      <c r="AK198" s="173" t="str">
        <f t="shared" si="97"/>
        <v/>
      </c>
      <c r="AL198" s="39" t="str">
        <f t="shared" si="98"/>
        <v/>
      </c>
      <c r="AM198" s="28" t="str">
        <f t="shared" si="99"/>
        <v/>
      </c>
      <c r="AN198" s="479"/>
      <c r="AO198" s="479"/>
      <c r="AP198" s="71" t="str">
        <f t="shared" si="113"/>
        <v/>
      </c>
      <c r="AQ198" s="71" t="str">
        <f>IF($AL198="","",IF($AM198=$AP198,"",IF(HLOOKUP($AP198,'3.参照データ'!$B$17:$AI$21,4,FALSE)="",HLOOKUP($AP198,'3.参照データ'!$B$17:$AI$21,5,FALSE),HLOOKUP($AP198,'3.参照データ'!$B$17:$AI$21,4,FALSE))))</f>
        <v/>
      </c>
      <c r="AR198" s="71" t="str">
        <f t="shared" si="100"/>
        <v/>
      </c>
      <c r="AS198" s="30" t="str">
        <f>IF($AP198="","",($AR198-HLOOKUP($AP198,'3.参照データ'!$B$5:$AI$14,6,FALSE)))</f>
        <v/>
      </c>
      <c r="AT198" s="28" t="str">
        <f>IF($AP198="","",IF($AN198="",$AG198,IF(ROUNDUP($AS198/HLOOKUP($AP198,'3.参照データ'!$B$5:$AI$14,7,FALSE),0)&lt;=0,1,ROUNDUP($AS198/HLOOKUP($AP198,'3.参照データ'!$B$5:$AI$14,7,FALSE),0)+1)))</f>
        <v/>
      </c>
      <c r="AU198" s="28" t="str">
        <f t="shared" si="114"/>
        <v/>
      </c>
      <c r="AV198" s="105" t="str">
        <f>IF($AP198="","",($AU198-1)*HLOOKUP($AP198,'3.参照データ'!$B$5:$AI$14,7,FALSE))</f>
        <v/>
      </c>
      <c r="AW198" s="30" t="str">
        <f t="shared" si="115"/>
        <v/>
      </c>
      <c r="AX198" s="28" t="str">
        <f>IF($AP198="","",IF($AW198&lt;=0,0,ROUNDUP($AW198/HLOOKUP($AP198,'3.参照データ'!$B$5:$AI$14,9,FALSE),0)))</f>
        <v/>
      </c>
      <c r="AY198" s="28" t="str">
        <f t="shared" si="101"/>
        <v/>
      </c>
      <c r="AZ198" s="28" t="str">
        <f t="shared" si="102"/>
        <v/>
      </c>
      <c r="BA198" s="28" t="str">
        <f>IF($AP198="","",HLOOKUP($AP198,'3.参照データ'!$B$5:$AI$14,8,FALSE)+1)</f>
        <v/>
      </c>
      <c r="BB198" s="28" t="str">
        <f>IF($AP198="","",HLOOKUP($AP198,'3.参照データ'!$B$5:$AI$14,10,FALSE)+BA198)</f>
        <v/>
      </c>
      <c r="BC198" s="28" t="str">
        <f t="shared" si="103"/>
        <v/>
      </c>
      <c r="BD198" s="28" t="str">
        <f t="shared" si="104"/>
        <v/>
      </c>
      <c r="BE198" s="31" t="str">
        <f>IF($AP198="","",INDEX('2.職務給賃金表'!$B$6:$AI$57,MATCH($BD198,'2.職務給賃金表'!$B$6:$B$57,0),MATCH($BC198,'2.職務給賃金表'!$B$6:$AI$6,0)))</f>
        <v/>
      </c>
      <c r="BF198" s="32" t="str">
        <f t="shared" si="116"/>
        <v/>
      </c>
      <c r="BG198" s="474"/>
      <c r="BH198" s="474"/>
      <c r="BI198" s="474"/>
      <c r="BJ198" s="474"/>
      <c r="BK198" s="474"/>
      <c r="BL198" s="474"/>
      <c r="BM198" s="62" t="str">
        <f t="shared" si="105"/>
        <v/>
      </c>
      <c r="BN198" s="59" t="str">
        <f t="shared" si="117"/>
        <v/>
      </c>
      <c r="BO198" s="273" t="str">
        <f t="shared" si="118"/>
        <v/>
      </c>
    </row>
    <row r="199" spans="1:67" x14ac:dyDescent="0.15">
      <c r="A199" s="65" t="str">
        <f>IF(C199="","",COUNTA($C$10:C199))</f>
        <v/>
      </c>
      <c r="B199" s="470"/>
      <c r="C199" s="470"/>
      <c r="D199" s="480"/>
      <c r="E199" s="480"/>
      <c r="F199" s="470"/>
      <c r="G199" s="480"/>
      <c r="H199" s="472"/>
      <c r="I199" s="472"/>
      <c r="J199" s="56" t="str">
        <f t="shared" si="119"/>
        <v/>
      </c>
      <c r="K199" s="56" t="str">
        <f t="shared" si="120"/>
        <v/>
      </c>
      <c r="L199" s="56" t="str">
        <f t="shared" si="121"/>
        <v/>
      </c>
      <c r="M199" s="56" t="str">
        <f t="shared" si="122"/>
        <v/>
      </c>
      <c r="N199" s="473" t="str">
        <f>IF(C199="","",VLOOKUP(J199,#REF!,2))</f>
        <v/>
      </c>
      <c r="O199" s="473"/>
      <c r="P199" s="59" t="str">
        <f t="shared" si="110"/>
        <v/>
      </c>
      <c r="Q199" s="474"/>
      <c r="R199" s="474"/>
      <c r="S199" s="474"/>
      <c r="T199" s="474"/>
      <c r="U199" s="474"/>
      <c r="V199" s="474"/>
      <c r="W199" s="62" t="str">
        <f t="shared" si="111"/>
        <v/>
      </c>
      <c r="X199" s="273" t="str">
        <f t="shared" si="112"/>
        <v/>
      </c>
      <c r="Y199" s="267" t="str">
        <f t="shared" si="89"/>
        <v/>
      </c>
      <c r="Z199" s="117" t="str">
        <f t="shared" si="90"/>
        <v/>
      </c>
      <c r="AA199" s="117" t="str">
        <f t="shared" si="91"/>
        <v/>
      </c>
      <c r="AB199" s="117" t="str">
        <f t="shared" si="92"/>
        <v/>
      </c>
      <c r="AC199" s="123" t="str">
        <f t="shared" si="93"/>
        <v/>
      </c>
      <c r="AD199" s="119" t="str">
        <f t="shared" si="94"/>
        <v/>
      </c>
      <c r="AE199" s="475"/>
      <c r="AF199" s="119" t="str">
        <f t="shared" si="95"/>
        <v/>
      </c>
      <c r="AG199" s="119" t="str">
        <f t="shared" si="96"/>
        <v/>
      </c>
      <c r="AH199" s="119" t="str">
        <f>IF($AC199="","",HLOOKUP($AC199,'3.参照データ'!$B$5:$AI$14,8,FALSE)+1)</f>
        <v/>
      </c>
      <c r="AI199" s="119" t="str">
        <f>IF($AC199="","",HLOOKUP($AC199,'3.参照データ'!$B$5:$AI$14,10,FALSE)+AH199)</f>
        <v/>
      </c>
      <c r="AJ199" s="171" t="str">
        <f>IF($AC199="","",INDEX('2.職務給賃金表'!$B$6:$AI$57,MATCH($AG199,'2.職務給賃金表'!$B$6:$B$57,0),MATCH($AC199,'2.職務給賃金表'!$B$6:$AI$6,0)))</f>
        <v/>
      </c>
      <c r="AK199" s="173" t="str">
        <f t="shared" si="97"/>
        <v/>
      </c>
      <c r="AL199" s="39" t="str">
        <f t="shared" si="98"/>
        <v/>
      </c>
      <c r="AM199" s="28" t="str">
        <f t="shared" si="99"/>
        <v/>
      </c>
      <c r="AN199" s="479"/>
      <c r="AO199" s="479"/>
      <c r="AP199" s="71" t="str">
        <f t="shared" si="113"/>
        <v/>
      </c>
      <c r="AQ199" s="71" t="str">
        <f>IF($AL199="","",IF($AM199=$AP199,"",IF(HLOOKUP($AP199,'3.参照データ'!$B$17:$AI$21,4,FALSE)="",HLOOKUP($AP199,'3.参照データ'!$B$17:$AI$21,5,FALSE),HLOOKUP($AP199,'3.参照データ'!$B$17:$AI$21,4,FALSE))))</f>
        <v/>
      </c>
      <c r="AR199" s="71" t="str">
        <f t="shared" si="100"/>
        <v/>
      </c>
      <c r="AS199" s="30" t="str">
        <f>IF($AP199="","",($AR199-HLOOKUP($AP199,'3.参照データ'!$B$5:$AI$14,6,FALSE)))</f>
        <v/>
      </c>
      <c r="AT199" s="28" t="str">
        <f>IF($AP199="","",IF($AN199="",$AG199,IF(ROUNDUP($AS199/HLOOKUP($AP199,'3.参照データ'!$B$5:$AI$14,7,FALSE),0)&lt;=0,1,ROUNDUP($AS199/HLOOKUP($AP199,'3.参照データ'!$B$5:$AI$14,7,FALSE),0)+1)))</f>
        <v/>
      </c>
      <c r="AU199" s="28" t="str">
        <f t="shared" si="114"/>
        <v/>
      </c>
      <c r="AV199" s="105" t="str">
        <f>IF($AP199="","",($AU199-1)*HLOOKUP($AP199,'3.参照データ'!$B$5:$AI$14,7,FALSE))</f>
        <v/>
      </c>
      <c r="AW199" s="30" t="str">
        <f t="shared" si="115"/>
        <v/>
      </c>
      <c r="AX199" s="28" t="str">
        <f>IF($AP199="","",IF($AW199&lt;=0,0,ROUNDUP($AW199/HLOOKUP($AP199,'3.参照データ'!$B$5:$AI$14,9,FALSE),0)))</f>
        <v/>
      </c>
      <c r="AY199" s="28" t="str">
        <f t="shared" si="101"/>
        <v/>
      </c>
      <c r="AZ199" s="28" t="str">
        <f t="shared" si="102"/>
        <v/>
      </c>
      <c r="BA199" s="28" t="str">
        <f>IF($AP199="","",HLOOKUP($AP199,'3.参照データ'!$B$5:$AI$14,8,FALSE)+1)</f>
        <v/>
      </c>
      <c r="BB199" s="28" t="str">
        <f>IF($AP199="","",HLOOKUP($AP199,'3.参照データ'!$B$5:$AI$14,10,FALSE)+BA199)</f>
        <v/>
      </c>
      <c r="BC199" s="28" t="str">
        <f t="shared" si="103"/>
        <v/>
      </c>
      <c r="BD199" s="28" t="str">
        <f t="shared" si="104"/>
        <v/>
      </c>
      <c r="BE199" s="31" t="str">
        <f>IF($AP199="","",INDEX('2.職務給賃金表'!$B$6:$AI$57,MATCH($BD199,'2.職務給賃金表'!$B$6:$B$57,0),MATCH($BC199,'2.職務給賃金表'!$B$6:$AI$6,0)))</f>
        <v/>
      </c>
      <c r="BF199" s="32" t="str">
        <f t="shared" si="116"/>
        <v/>
      </c>
      <c r="BG199" s="474"/>
      <c r="BH199" s="474"/>
      <c r="BI199" s="474"/>
      <c r="BJ199" s="474"/>
      <c r="BK199" s="474"/>
      <c r="BL199" s="474"/>
      <c r="BM199" s="62" t="str">
        <f t="shared" si="105"/>
        <v/>
      </c>
      <c r="BN199" s="59" t="str">
        <f t="shared" si="117"/>
        <v/>
      </c>
      <c r="BO199" s="273" t="str">
        <f t="shared" si="118"/>
        <v/>
      </c>
    </row>
    <row r="200" spans="1:67" x14ac:dyDescent="0.15">
      <c r="A200" s="65" t="str">
        <f>IF(C200="","",COUNTA($C$10:C200))</f>
        <v/>
      </c>
      <c r="B200" s="470"/>
      <c r="C200" s="470"/>
      <c r="D200" s="480"/>
      <c r="E200" s="480"/>
      <c r="F200" s="470"/>
      <c r="G200" s="480"/>
      <c r="H200" s="472"/>
      <c r="I200" s="472"/>
      <c r="J200" s="56" t="str">
        <f t="shared" si="119"/>
        <v/>
      </c>
      <c r="K200" s="56" t="str">
        <f t="shared" si="120"/>
        <v/>
      </c>
      <c r="L200" s="56" t="str">
        <f t="shared" si="121"/>
        <v/>
      </c>
      <c r="M200" s="56" t="str">
        <f t="shared" si="122"/>
        <v/>
      </c>
      <c r="N200" s="473" t="str">
        <f>IF(C200="","",VLOOKUP(J200,#REF!,2))</f>
        <v/>
      </c>
      <c r="O200" s="473"/>
      <c r="P200" s="59" t="str">
        <f t="shared" si="110"/>
        <v/>
      </c>
      <c r="Q200" s="474"/>
      <c r="R200" s="474"/>
      <c r="S200" s="474"/>
      <c r="T200" s="474"/>
      <c r="U200" s="474"/>
      <c r="V200" s="474"/>
      <c r="W200" s="62" t="str">
        <f t="shared" si="111"/>
        <v/>
      </c>
      <c r="X200" s="273" t="str">
        <f t="shared" si="112"/>
        <v/>
      </c>
      <c r="Y200" s="267" t="str">
        <f t="shared" si="89"/>
        <v/>
      </c>
      <c r="Z200" s="117" t="str">
        <f t="shared" si="90"/>
        <v/>
      </c>
      <c r="AA200" s="117" t="str">
        <f t="shared" si="91"/>
        <v/>
      </c>
      <c r="AB200" s="117" t="str">
        <f t="shared" si="92"/>
        <v/>
      </c>
      <c r="AC200" s="123" t="str">
        <f t="shared" si="93"/>
        <v/>
      </c>
      <c r="AD200" s="119" t="str">
        <f t="shared" si="94"/>
        <v/>
      </c>
      <c r="AE200" s="475"/>
      <c r="AF200" s="119" t="str">
        <f t="shared" si="95"/>
        <v/>
      </c>
      <c r="AG200" s="119" t="str">
        <f t="shared" si="96"/>
        <v/>
      </c>
      <c r="AH200" s="119" t="str">
        <f>IF($AC200="","",HLOOKUP($AC200,'3.参照データ'!$B$5:$AI$14,8,FALSE)+1)</f>
        <v/>
      </c>
      <c r="AI200" s="119" t="str">
        <f>IF($AC200="","",HLOOKUP($AC200,'3.参照データ'!$B$5:$AI$14,10,FALSE)+AH200)</f>
        <v/>
      </c>
      <c r="AJ200" s="171" t="str">
        <f>IF($AC200="","",INDEX('2.職務給賃金表'!$B$6:$AI$57,MATCH($AG200,'2.職務給賃金表'!$B$6:$B$57,0),MATCH($AC200,'2.職務給賃金表'!$B$6:$AI$6,0)))</f>
        <v/>
      </c>
      <c r="AK200" s="173" t="str">
        <f t="shared" si="97"/>
        <v/>
      </c>
      <c r="AL200" s="39" t="str">
        <f t="shared" si="98"/>
        <v/>
      </c>
      <c r="AM200" s="28" t="str">
        <f t="shared" si="99"/>
        <v/>
      </c>
      <c r="AN200" s="479"/>
      <c r="AO200" s="479"/>
      <c r="AP200" s="71" t="str">
        <f t="shared" si="113"/>
        <v/>
      </c>
      <c r="AQ200" s="71" t="str">
        <f>IF($AL200="","",IF($AM200=$AP200,"",IF(HLOOKUP($AP200,'3.参照データ'!$B$17:$AI$21,4,FALSE)="",HLOOKUP($AP200,'3.参照データ'!$B$17:$AI$21,5,FALSE),HLOOKUP($AP200,'3.参照データ'!$B$17:$AI$21,4,FALSE))))</f>
        <v/>
      </c>
      <c r="AR200" s="71" t="str">
        <f t="shared" si="100"/>
        <v/>
      </c>
      <c r="AS200" s="30" t="str">
        <f>IF($AP200="","",($AR200-HLOOKUP($AP200,'3.参照データ'!$B$5:$AI$14,6,FALSE)))</f>
        <v/>
      </c>
      <c r="AT200" s="28" t="str">
        <f>IF($AP200="","",IF($AN200="",$AG200,IF(ROUNDUP($AS200/HLOOKUP($AP200,'3.参照データ'!$B$5:$AI$14,7,FALSE),0)&lt;=0,1,ROUNDUP($AS200/HLOOKUP($AP200,'3.参照データ'!$B$5:$AI$14,7,FALSE),0)+1)))</f>
        <v/>
      </c>
      <c r="AU200" s="28" t="str">
        <f t="shared" si="114"/>
        <v/>
      </c>
      <c r="AV200" s="105" t="str">
        <f>IF($AP200="","",($AU200-1)*HLOOKUP($AP200,'3.参照データ'!$B$5:$AI$14,7,FALSE))</f>
        <v/>
      </c>
      <c r="AW200" s="30" t="str">
        <f t="shared" si="115"/>
        <v/>
      </c>
      <c r="AX200" s="28" t="str">
        <f>IF($AP200="","",IF($AW200&lt;=0,0,ROUNDUP($AW200/HLOOKUP($AP200,'3.参照データ'!$B$5:$AI$14,9,FALSE),0)))</f>
        <v/>
      </c>
      <c r="AY200" s="28" t="str">
        <f t="shared" si="101"/>
        <v/>
      </c>
      <c r="AZ200" s="28" t="str">
        <f t="shared" si="102"/>
        <v/>
      </c>
      <c r="BA200" s="28" t="str">
        <f>IF($AP200="","",HLOOKUP($AP200,'3.参照データ'!$B$5:$AI$14,8,FALSE)+1)</f>
        <v/>
      </c>
      <c r="BB200" s="28" t="str">
        <f>IF($AP200="","",HLOOKUP($AP200,'3.参照データ'!$B$5:$AI$14,10,FALSE)+BA200)</f>
        <v/>
      </c>
      <c r="BC200" s="28" t="str">
        <f t="shared" si="103"/>
        <v/>
      </c>
      <c r="BD200" s="28" t="str">
        <f t="shared" si="104"/>
        <v/>
      </c>
      <c r="BE200" s="31" t="str">
        <f>IF($AP200="","",INDEX('2.職務給賃金表'!$B$6:$AI$57,MATCH($BD200,'2.職務給賃金表'!$B$6:$B$57,0),MATCH($BC200,'2.職務給賃金表'!$B$6:$AI$6,0)))</f>
        <v/>
      </c>
      <c r="BF200" s="32" t="str">
        <f t="shared" si="116"/>
        <v/>
      </c>
      <c r="BG200" s="474"/>
      <c r="BH200" s="474"/>
      <c r="BI200" s="474"/>
      <c r="BJ200" s="474"/>
      <c r="BK200" s="474"/>
      <c r="BL200" s="474"/>
      <c r="BM200" s="62" t="str">
        <f t="shared" si="105"/>
        <v/>
      </c>
      <c r="BN200" s="59" t="str">
        <f t="shared" si="117"/>
        <v/>
      </c>
      <c r="BO200" s="273" t="str">
        <f t="shared" si="118"/>
        <v/>
      </c>
    </row>
    <row r="201" spans="1:67" x14ac:dyDescent="0.15">
      <c r="A201" s="65" t="str">
        <f>IF(C201="","",COUNTA($C$10:C201))</f>
        <v/>
      </c>
      <c r="B201" s="470"/>
      <c r="C201" s="470"/>
      <c r="D201" s="480"/>
      <c r="E201" s="480"/>
      <c r="F201" s="470"/>
      <c r="G201" s="480"/>
      <c r="H201" s="472"/>
      <c r="I201" s="472"/>
      <c r="J201" s="56" t="str">
        <f t="shared" si="119"/>
        <v/>
      </c>
      <c r="K201" s="56" t="str">
        <f t="shared" si="120"/>
        <v/>
      </c>
      <c r="L201" s="56" t="str">
        <f t="shared" si="121"/>
        <v/>
      </c>
      <c r="M201" s="56" t="str">
        <f t="shared" si="122"/>
        <v/>
      </c>
      <c r="N201" s="473" t="str">
        <f>IF(C201="","",VLOOKUP(J201,#REF!,2))</f>
        <v/>
      </c>
      <c r="O201" s="473"/>
      <c r="P201" s="59" t="str">
        <f t="shared" si="110"/>
        <v/>
      </c>
      <c r="Q201" s="474"/>
      <c r="R201" s="474"/>
      <c r="S201" s="474"/>
      <c r="T201" s="474"/>
      <c r="U201" s="474"/>
      <c r="V201" s="474"/>
      <c r="W201" s="62" t="str">
        <f t="shared" si="111"/>
        <v/>
      </c>
      <c r="X201" s="273" t="str">
        <f t="shared" si="112"/>
        <v/>
      </c>
      <c r="Y201" s="267" t="str">
        <f t="shared" si="89"/>
        <v/>
      </c>
      <c r="Z201" s="117" t="str">
        <f t="shared" si="90"/>
        <v/>
      </c>
      <c r="AA201" s="117" t="str">
        <f t="shared" si="91"/>
        <v/>
      </c>
      <c r="AB201" s="117" t="str">
        <f t="shared" si="92"/>
        <v/>
      </c>
      <c r="AC201" s="123" t="str">
        <f t="shared" si="93"/>
        <v/>
      </c>
      <c r="AD201" s="119" t="str">
        <f t="shared" si="94"/>
        <v/>
      </c>
      <c r="AE201" s="475"/>
      <c r="AF201" s="119" t="str">
        <f t="shared" si="95"/>
        <v/>
      </c>
      <c r="AG201" s="119" t="str">
        <f t="shared" si="96"/>
        <v/>
      </c>
      <c r="AH201" s="119" t="str">
        <f>IF($AC201="","",HLOOKUP($AC201,'3.参照データ'!$B$5:$AI$14,8,FALSE)+1)</f>
        <v/>
      </c>
      <c r="AI201" s="119" t="str">
        <f>IF($AC201="","",HLOOKUP($AC201,'3.参照データ'!$B$5:$AI$14,10,FALSE)+AH201)</f>
        <v/>
      </c>
      <c r="AJ201" s="171" t="str">
        <f>IF($AC201="","",INDEX('2.職務給賃金表'!$B$6:$AI$57,MATCH($AG201,'2.職務給賃金表'!$B$6:$B$57,0),MATCH($AC201,'2.職務給賃金表'!$B$6:$AI$6,0)))</f>
        <v/>
      </c>
      <c r="AK201" s="173" t="str">
        <f t="shared" si="97"/>
        <v/>
      </c>
      <c r="AL201" s="39" t="str">
        <f t="shared" si="98"/>
        <v/>
      </c>
      <c r="AM201" s="28" t="str">
        <f t="shared" si="99"/>
        <v/>
      </c>
      <c r="AN201" s="479"/>
      <c r="AO201" s="479"/>
      <c r="AP201" s="71" t="str">
        <f t="shared" si="113"/>
        <v/>
      </c>
      <c r="AQ201" s="71" t="str">
        <f>IF($AL201="","",IF($AM201=$AP201,"",IF(HLOOKUP($AP201,'3.参照データ'!$B$17:$AI$21,4,FALSE)="",HLOOKUP($AP201,'3.参照データ'!$B$17:$AI$21,5,FALSE),HLOOKUP($AP201,'3.参照データ'!$B$17:$AI$21,4,FALSE))))</f>
        <v/>
      </c>
      <c r="AR201" s="71" t="str">
        <f t="shared" si="100"/>
        <v/>
      </c>
      <c r="AS201" s="30" t="str">
        <f>IF($AP201="","",($AR201-HLOOKUP($AP201,'3.参照データ'!$B$5:$AI$14,6,FALSE)))</f>
        <v/>
      </c>
      <c r="AT201" s="28" t="str">
        <f>IF($AP201="","",IF($AN201="",$AG201,IF(ROUNDUP($AS201/HLOOKUP($AP201,'3.参照データ'!$B$5:$AI$14,7,FALSE),0)&lt;=0,1,ROUNDUP($AS201/HLOOKUP($AP201,'3.参照データ'!$B$5:$AI$14,7,FALSE),0)+1)))</f>
        <v/>
      </c>
      <c r="AU201" s="28" t="str">
        <f t="shared" si="114"/>
        <v/>
      </c>
      <c r="AV201" s="105" t="str">
        <f>IF($AP201="","",($AU201-1)*HLOOKUP($AP201,'3.参照データ'!$B$5:$AI$14,7,FALSE))</f>
        <v/>
      </c>
      <c r="AW201" s="30" t="str">
        <f t="shared" si="115"/>
        <v/>
      </c>
      <c r="AX201" s="28" t="str">
        <f>IF($AP201="","",IF($AW201&lt;=0,0,ROUNDUP($AW201/HLOOKUP($AP201,'3.参照データ'!$B$5:$AI$14,9,FALSE),0)))</f>
        <v/>
      </c>
      <c r="AY201" s="28" t="str">
        <f t="shared" si="101"/>
        <v/>
      </c>
      <c r="AZ201" s="28" t="str">
        <f t="shared" si="102"/>
        <v/>
      </c>
      <c r="BA201" s="28" t="str">
        <f>IF($AP201="","",HLOOKUP($AP201,'3.参照データ'!$B$5:$AI$14,8,FALSE)+1)</f>
        <v/>
      </c>
      <c r="BB201" s="28" t="str">
        <f>IF($AP201="","",HLOOKUP($AP201,'3.参照データ'!$B$5:$AI$14,10,FALSE)+BA201)</f>
        <v/>
      </c>
      <c r="BC201" s="28" t="str">
        <f t="shared" si="103"/>
        <v/>
      </c>
      <c r="BD201" s="28" t="str">
        <f t="shared" si="104"/>
        <v/>
      </c>
      <c r="BE201" s="31" t="str">
        <f>IF($AP201="","",INDEX('2.職務給賃金表'!$B$6:$AI$57,MATCH($BD201,'2.職務給賃金表'!$B$6:$B$57,0),MATCH($BC201,'2.職務給賃金表'!$B$6:$AI$6,0)))</f>
        <v/>
      </c>
      <c r="BF201" s="32" t="str">
        <f t="shared" si="116"/>
        <v/>
      </c>
      <c r="BG201" s="474"/>
      <c r="BH201" s="474"/>
      <c r="BI201" s="474"/>
      <c r="BJ201" s="474"/>
      <c r="BK201" s="474"/>
      <c r="BL201" s="474"/>
      <c r="BM201" s="62" t="str">
        <f t="shared" si="105"/>
        <v/>
      </c>
      <c r="BN201" s="59" t="str">
        <f t="shared" si="117"/>
        <v/>
      </c>
      <c r="BO201" s="273" t="str">
        <f t="shared" si="118"/>
        <v/>
      </c>
    </row>
    <row r="202" spans="1:67" x14ac:dyDescent="0.15">
      <c r="A202" s="65" t="str">
        <f>IF(C202="","",COUNTA($C$10:C202))</f>
        <v/>
      </c>
      <c r="B202" s="470"/>
      <c r="C202" s="470"/>
      <c r="D202" s="480"/>
      <c r="E202" s="480"/>
      <c r="F202" s="470"/>
      <c r="G202" s="480"/>
      <c r="H202" s="472"/>
      <c r="I202" s="472"/>
      <c r="J202" s="56" t="str">
        <f t="shared" si="119"/>
        <v/>
      </c>
      <c r="K202" s="56" t="str">
        <f t="shared" si="120"/>
        <v/>
      </c>
      <c r="L202" s="56" t="str">
        <f t="shared" si="121"/>
        <v/>
      </c>
      <c r="M202" s="56" t="str">
        <f t="shared" si="122"/>
        <v/>
      </c>
      <c r="N202" s="473" t="str">
        <f>IF(C202="","",VLOOKUP(J202,#REF!,2))</f>
        <v/>
      </c>
      <c r="O202" s="473"/>
      <c r="P202" s="59" t="str">
        <f t="shared" ref="P202:P209" si="123">IF($C202="","",SUM(N202:O202))</f>
        <v/>
      </c>
      <c r="Q202" s="474"/>
      <c r="R202" s="474"/>
      <c r="S202" s="474"/>
      <c r="T202" s="474"/>
      <c r="U202" s="474"/>
      <c r="V202" s="474"/>
      <c r="W202" s="62" t="str">
        <f t="shared" ref="W202:W209" si="124">IF(C202="","",SUM(Q202:V202))</f>
        <v/>
      </c>
      <c r="X202" s="273" t="str">
        <f t="shared" ref="X202:X209" si="125">IF(C202="","",P202+W202)</f>
        <v/>
      </c>
      <c r="Y202" s="267" t="str">
        <f t="shared" si="89"/>
        <v/>
      </c>
      <c r="Z202" s="117" t="str">
        <f t="shared" si="90"/>
        <v/>
      </c>
      <c r="AA202" s="117" t="str">
        <f t="shared" si="91"/>
        <v/>
      </c>
      <c r="AB202" s="117" t="str">
        <f t="shared" si="92"/>
        <v/>
      </c>
      <c r="AC202" s="123" t="str">
        <f t="shared" si="93"/>
        <v/>
      </c>
      <c r="AD202" s="119" t="str">
        <f t="shared" si="94"/>
        <v/>
      </c>
      <c r="AE202" s="475"/>
      <c r="AF202" s="119" t="str">
        <f t="shared" si="95"/>
        <v/>
      </c>
      <c r="AG202" s="119" t="str">
        <f t="shared" si="96"/>
        <v/>
      </c>
      <c r="AH202" s="119" t="str">
        <f>IF($AC202="","",HLOOKUP($AC202,'3.参照データ'!$B$5:$AI$14,8,FALSE)+1)</f>
        <v/>
      </c>
      <c r="AI202" s="119" t="str">
        <f>IF($AC202="","",HLOOKUP($AC202,'3.参照データ'!$B$5:$AI$14,10,FALSE)+AH202)</f>
        <v/>
      </c>
      <c r="AJ202" s="171" t="str">
        <f>IF($AC202="","",INDEX('2.職務給賃金表'!$B$6:$AI$57,MATCH($AG202,'2.職務給賃金表'!$B$6:$B$57,0),MATCH($AC202,'2.職務給賃金表'!$B$6:$AI$6,0)))</f>
        <v/>
      </c>
      <c r="AK202" s="173" t="str">
        <f t="shared" si="97"/>
        <v/>
      </c>
      <c r="AL202" s="39" t="str">
        <f t="shared" si="98"/>
        <v/>
      </c>
      <c r="AM202" s="28" t="str">
        <f t="shared" si="99"/>
        <v/>
      </c>
      <c r="AN202" s="479"/>
      <c r="AO202" s="479"/>
      <c r="AP202" s="71" t="str">
        <f t="shared" ref="AP202:AP209" si="126">IF($AM202="","",IF($AN202="",$AM202,$AN202))</f>
        <v/>
      </c>
      <c r="AQ202" s="71" t="str">
        <f>IF($AL202="","",IF($AM202=$AP202,"",IF(HLOOKUP($AP202,'3.参照データ'!$B$17:$AI$21,4,FALSE)="",HLOOKUP($AP202,'3.参照データ'!$B$17:$AI$21,5,FALSE),HLOOKUP($AP202,'3.参照データ'!$B$17:$AI$21,4,FALSE))))</f>
        <v/>
      </c>
      <c r="AR202" s="71" t="str">
        <f t="shared" si="100"/>
        <v/>
      </c>
      <c r="AS202" s="30" t="str">
        <f>IF($AP202="","",($AR202-HLOOKUP($AP202,'3.参照データ'!$B$5:$AI$14,6,FALSE)))</f>
        <v/>
      </c>
      <c r="AT202" s="28" t="str">
        <f>IF($AP202="","",IF($AN202="",$AG202,IF(ROUNDUP($AS202/HLOOKUP($AP202,'3.参照データ'!$B$5:$AI$14,7,FALSE),0)&lt;=0,1,ROUNDUP($AS202/HLOOKUP($AP202,'3.参照データ'!$B$5:$AI$14,7,FALSE),0)+1)))</f>
        <v/>
      </c>
      <c r="AU202" s="28" t="str">
        <f t="shared" ref="AU202:AU209" si="127">IF($AP202="","",IF($AT202&gt;=$BA202,$BA202,$AT202))</f>
        <v/>
      </c>
      <c r="AV202" s="105" t="str">
        <f>IF($AP202="","",($AU202-1)*HLOOKUP($AP202,'3.参照データ'!$B$5:$AI$14,7,FALSE))</f>
        <v/>
      </c>
      <c r="AW202" s="30" t="str">
        <f t="shared" ref="AW202:AW209" si="128">IF($AP202="","",$AS202-$AV202)</f>
        <v/>
      </c>
      <c r="AX202" s="28" t="str">
        <f>IF($AP202="","",IF($AW202&lt;=0,0,ROUNDUP($AW202/HLOOKUP($AP202,'3.参照データ'!$B$5:$AI$14,9,FALSE),0)))</f>
        <v/>
      </c>
      <c r="AY202" s="28" t="str">
        <f t="shared" si="101"/>
        <v/>
      </c>
      <c r="AZ202" s="28" t="str">
        <f t="shared" si="102"/>
        <v/>
      </c>
      <c r="BA202" s="28" t="str">
        <f>IF($AP202="","",HLOOKUP($AP202,'3.参照データ'!$B$5:$AI$14,8,FALSE)+1)</f>
        <v/>
      </c>
      <c r="BB202" s="28" t="str">
        <f>IF($AP202="","",HLOOKUP($AP202,'3.参照データ'!$B$5:$AI$14,10,FALSE)+BA202)</f>
        <v/>
      </c>
      <c r="BC202" s="28" t="str">
        <f t="shared" si="103"/>
        <v/>
      </c>
      <c r="BD202" s="28" t="str">
        <f t="shared" si="104"/>
        <v/>
      </c>
      <c r="BE202" s="31" t="str">
        <f>IF($AP202="","",INDEX('2.職務給賃金表'!$B$6:$AI$57,MATCH($BD202,'2.職務給賃金表'!$B$6:$B$57,0),MATCH($BC202,'2.職務給賃金表'!$B$6:$AI$6,0)))</f>
        <v/>
      </c>
      <c r="BF202" s="32" t="str">
        <f t="shared" ref="BF202:BF209" si="129">IF($AP202="","",$BE202-$X202)</f>
        <v/>
      </c>
      <c r="BG202" s="474"/>
      <c r="BH202" s="474"/>
      <c r="BI202" s="474"/>
      <c r="BJ202" s="474"/>
      <c r="BK202" s="474"/>
      <c r="BL202" s="474"/>
      <c r="BM202" s="62" t="str">
        <f t="shared" si="105"/>
        <v/>
      </c>
      <c r="BN202" s="59" t="str">
        <f t="shared" ref="BN202:BN209" si="130">IF($AP202="","",$BE202+$BM202)</f>
        <v/>
      </c>
      <c r="BO202" s="273" t="str">
        <f t="shared" ref="BO202:BO209" si="131">IF($AP202="","",$BN202-$X202)</f>
        <v/>
      </c>
    </row>
    <row r="203" spans="1:67" x14ac:dyDescent="0.15">
      <c r="A203" s="65" t="str">
        <f>IF(C203="","",COUNTA($C$10:C203))</f>
        <v/>
      </c>
      <c r="B203" s="470"/>
      <c r="C203" s="470"/>
      <c r="D203" s="480"/>
      <c r="E203" s="480"/>
      <c r="F203" s="470"/>
      <c r="G203" s="480"/>
      <c r="H203" s="472"/>
      <c r="I203" s="472"/>
      <c r="J203" s="56" t="str">
        <f t="shared" si="119"/>
        <v/>
      </c>
      <c r="K203" s="56" t="str">
        <f t="shared" si="120"/>
        <v/>
      </c>
      <c r="L203" s="56" t="str">
        <f t="shared" si="121"/>
        <v/>
      </c>
      <c r="M203" s="56" t="str">
        <f t="shared" si="122"/>
        <v/>
      </c>
      <c r="N203" s="473" t="str">
        <f>IF(C203="","",VLOOKUP(J203,#REF!,2))</f>
        <v/>
      </c>
      <c r="O203" s="473"/>
      <c r="P203" s="59" t="str">
        <f t="shared" si="123"/>
        <v/>
      </c>
      <c r="Q203" s="474"/>
      <c r="R203" s="474"/>
      <c r="S203" s="474"/>
      <c r="T203" s="474"/>
      <c r="U203" s="474"/>
      <c r="V203" s="474"/>
      <c r="W203" s="62" t="str">
        <f t="shared" si="124"/>
        <v/>
      </c>
      <c r="X203" s="273" t="str">
        <f t="shared" si="125"/>
        <v/>
      </c>
      <c r="Y203" s="267" t="str">
        <f t="shared" ref="Y203:Y209" si="132">IF(H203="","",DATEDIF(H203-1,$Y$4,"Y"))</f>
        <v/>
      </c>
      <c r="Z203" s="117" t="str">
        <f t="shared" ref="Z203:Z209" si="133">IF(H203="","",DATEDIF(H203-1,$Y$4,"YM"))</f>
        <v/>
      </c>
      <c r="AA203" s="117" t="str">
        <f t="shared" ref="AA203:AA209" si="134">IF(I203="","",DATEDIF(I203-1,$Y$4,"Y"))</f>
        <v/>
      </c>
      <c r="AB203" s="117" t="str">
        <f t="shared" ref="AB203:AB209" si="135">IF(I203="","",DATEDIF(I203-1,$Y$4,"YM"))</f>
        <v/>
      </c>
      <c r="AC203" s="123" t="str">
        <f t="shared" ref="AC203:AC209" si="136">IF($C203="","",IF(Y203&gt;=$Z$6,"",$E203))</f>
        <v/>
      </c>
      <c r="AD203" s="119" t="str">
        <f t="shared" ref="AD203:AD209" si="137">IF($AC203="","",IF($Y203&gt;=$Y$6,$F203+$AD$6,$F203+$AD$5))</f>
        <v/>
      </c>
      <c r="AE203" s="475"/>
      <c r="AF203" s="119" t="str">
        <f t="shared" ref="AF203:AF209" si="138">IF($AC203="","",$AD203+$AE203)</f>
        <v/>
      </c>
      <c r="AG203" s="119" t="str">
        <f t="shared" ref="AG203:AG209" si="139">IF($AC203="","",IF($AF203&gt;=$AI203,$AI203,$AF203))</f>
        <v/>
      </c>
      <c r="AH203" s="119" t="str">
        <f>IF($AC203="","",HLOOKUP($AC203,'3.参照データ'!$B$5:$AI$14,8,FALSE)+1)</f>
        <v/>
      </c>
      <c r="AI203" s="119" t="str">
        <f>IF($AC203="","",HLOOKUP($AC203,'3.参照データ'!$B$5:$AI$14,10,FALSE)+AH203)</f>
        <v/>
      </c>
      <c r="AJ203" s="171" t="str">
        <f>IF($AC203="","",INDEX('2.職務給賃金表'!$B$6:$AI$57,MATCH($AG203,'2.職務給賃金表'!$B$6:$B$57,0),MATCH($AC203,'2.職務給賃金表'!$B$6:$AI$6,0)))</f>
        <v/>
      </c>
      <c r="AK203" s="173" t="str">
        <f t="shared" ref="AK203:AK209" si="140">IF($AC203="","",$AJ203-$N203)</f>
        <v/>
      </c>
      <c r="AL203" s="39" t="str">
        <f t="shared" ref="AL203:AL209" si="141">IF($C203="","",$AJ203)</f>
        <v/>
      </c>
      <c r="AM203" s="28" t="str">
        <f t="shared" ref="AM203:AM209" si="142">IF($C203="","",$AC203)</f>
        <v/>
      </c>
      <c r="AN203" s="479"/>
      <c r="AO203" s="479"/>
      <c r="AP203" s="71" t="str">
        <f t="shared" si="126"/>
        <v/>
      </c>
      <c r="AQ203" s="71" t="str">
        <f>IF($AL203="","",IF($AM203=$AP203,"",IF(HLOOKUP($AP203,'3.参照データ'!$B$17:$AI$21,4,FALSE)="",HLOOKUP($AP203,'3.参照データ'!$B$17:$AI$21,5,FALSE),HLOOKUP($AP203,'3.参照データ'!$B$17:$AI$21,4,FALSE))))</f>
        <v/>
      </c>
      <c r="AR203" s="71" t="str">
        <f t="shared" ref="AR203:AR209" si="143">IF($AL203="","",IF($AQ203="",$AL203,$AL203+$AQ203))</f>
        <v/>
      </c>
      <c r="AS203" s="30" t="str">
        <f>IF($AP203="","",($AR203-HLOOKUP($AP203,'3.参照データ'!$B$5:$AI$14,6,FALSE)))</f>
        <v/>
      </c>
      <c r="AT203" s="28" t="str">
        <f>IF($AP203="","",IF($AN203="",$AG203,IF(ROUNDUP($AS203/HLOOKUP($AP203,'3.参照データ'!$B$5:$AI$14,7,FALSE),0)&lt;=0,1,ROUNDUP($AS203/HLOOKUP($AP203,'3.参照データ'!$B$5:$AI$14,7,FALSE),0)+1)))</f>
        <v/>
      </c>
      <c r="AU203" s="28" t="str">
        <f t="shared" si="127"/>
        <v/>
      </c>
      <c r="AV203" s="105" t="str">
        <f>IF($AP203="","",($AU203-1)*HLOOKUP($AP203,'3.参照データ'!$B$5:$AI$14,7,FALSE))</f>
        <v/>
      </c>
      <c r="AW203" s="30" t="str">
        <f t="shared" si="128"/>
        <v/>
      </c>
      <c r="AX203" s="28" t="str">
        <f>IF($AP203="","",IF($AW203&lt;=0,0,ROUNDUP($AW203/HLOOKUP($AP203,'3.参照データ'!$B$5:$AI$14,9,FALSE),0)))</f>
        <v/>
      </c>
      <c r="AY203" s="28" t="str">
        <f t="shared" ref="AY203:AY209" si="144">IF($AP203="","",IF($Y203&lt;$Y$6,0,IF(AND($Y203&gt;=$Y$6,$AO203=""),$AG203,$AO203)))</f>
        <v/>
      </c>
      <c r="AZ203" s="28" t="str">
        <f t="shared" ref="AZ203:AZ209" si="145">IF($AP203="","",IF($Y203&gt;=$Y$6,$AY203,IF($AU203+$AX203&gt;=$BB203,$BB203,$AU203+$AX203)))</f>
        <v/>
      </c>
      <c r="BA203" s="28" t="str">
        <f>IF($AP203="","",HLOOKUP($AP203,'3.参照データ'!$B$5:$AI$14,8,FALSE)+1)</f>
        <v/>
      </c>
      <c r="BB203" s="28" t="str">
        <f>IF($AP203="","",HLOOKUP($AP203,'3.参照データ'!$B$5:$AI$14,10,FALSE)+BA203)</f>
        <v/>
      </c>
      <c r="BC203" s="28" t="str">
        <f t="shared" ref="BC203:BC209" si="146">$AP203</f>
        <v/>
      </c>
      <c r="BD203" s="28" t="str">
        <f t="shared" ref="BD203:BD209" si="147">$AZ203</f>
        <v/>
      </c>
      <c r="BE203" s="31" t="str">
        <f>IF($AP203="","",INDEX('2.職務給賃金表'!$B$6:$AI$57,MATCH($BD203,'2.職務給賃金表'!$B$6:$B$57,0),MATCH($BC203,'2.職務給賃金表'!$B$6:$AI$6,0)))</f>
        <v/>
      </c>
      <c r="BF203" s="32" t="str">
        <f t="shared" si="129"/>
        <v/>
      </c>
      <c r="BG203" s="474"/>
      <c r="BH203" s="474"/>
      <c r="BI203" s="474"/>
      <c r="BJ203" s="474"/>
      <c r="BK203" s="474"/>
      <c r="BL203" s="474"/>
      <c r="BM203" s="62" t="str">
        <f t="shared" ref="BM203:BM209" si="148">IF($AP203="","",SUM(BG203:BL203))</f>
        <v/>
      </c>
      <c r="BN203" s="59" t="str">
        <f t="shared" si="130"/>
        <v/>
      </c>
      <c r="BO203" s="273" t="str">
        <f t="shared" si="131"/>
        <v/>
      </c>
    </row>
    <row r="204" spans="1:67" x14ac:dyDescent="0.15">
      <c r="A204" s="65" t="str">
        <f>IF(C204="","",COUNTA($C$10:C204))</f>
        <v/>
      </c>
      <c r="B204" s="470"/>
      <c r="C204" s="470"/>
      <c r="D204" s="480"/>
      <c r="E204" s="480"/>
      <c r="F204" s="470"/>
      <c r="G204" s="480"/>
      <c r="H204" s="472"/>
      <c r="I204" s="472"/>
      <c r="J204" s="56" t="str">
        <f t="shared" si="119"/>
        <v/>
      </c>
      <c r="K204" s="56" t="str">
        <f t="shared" si="120"/>
        <v/>
      </c>
      <c r="L204" s="56" t="str">
        <f t="shared" si="121"/>
        <v/>
      </c>
      <c r="M204" s="56" t="str">
        <f t="shared" si="122"/>
        <v/>
      </c>
      <c r="N204" s="473" t="str">
        <f>IF(C204="","",VLOOKUP(J204,#REF!,2))</f>
        <v/>
      </c>
      <c r="O204" s="473"/>
      <c r="P204" s="59" t="str">
        <f t="shared" si="123"/>
        <v/>
      </c>
      <c r="Q204" s="474"/>
      <c r="R204" s="474"/>
      <c r="S204" s="474"/>
      <c r="T204" s="474"/>
      <c r="U204" s="474"/>
      <c r="V204" s="474"/>
      <c r="W204" s="62" t="str">
        <f t="shared" si="124"/>
        <v/>
      </c>
      <c r="X204" s="273" t="str">
        <f t="shared" si="125"/>
        <v/>
      </c>
      <c r="Y204" s="267" t="str">
        <f t="shared" si="132"/>
        <v/>
      </c>
      <c r="Z204" s="117" t="str">
        <f t="shared" si="133"/>
        <v/>
      </c>
      <c r="AA204" s="117" t="str">
        <f t="shared" si="134"/>
        <v/>
      </c>
      <c r="AB204" s="117" t="str">
        <f t="shared" si="135"/>
        <v/>
      </c>
      <c r="AC204" s="123" t="str">
        <f t="shared" si="136"/>
        <v/>
      </c>
      <c r="AD204" s="119" t="str">
        <f t="shared" si="137"/>
        <v/>
      </c>
      <c r="AE204" s="475"/>
      <c r="AF204" s="119" t="str">
        <f t="shared" si="138"/>
        <v/>
      </c>
      <c r="AG204" s="119" t="str">
        <f t="shared" si="139"/>
        <v/>
      </c>
      <c r="AH204" s="119" t="str">
        <f>IF($AC204="","",HLOOKUP($AC204,'3.参照データ'!$B$5:$AI$14,8,FALSE)+1)</f>
        <v/>
      </c>
      <c r="AI204" s="119" t="str">
        <f>IF($AC204="","",HLOOKUP($AC204,'3.参照データ'!$B$5:$AI$14,10,FALSE)+AH204)</f>
        <v/>
      </c>
      <c r="AJ204" s="171" t="str">
        <f>IF($AC204="","",INDEX('2.職務給賃金表'!$B$6:$AI$57,MATCH($AG204,'2.職務給賃金表'!$B$6:$B$57,0),MATCH($AC204,'2.職務給賃金表'!$B$6:$AI$6,0)))</f>
        <v/>
      </c>
      <c r="AK204" s="173" t="str">
        <f t="shared" si="140"/>
        <v/>
      </c>
      <c r="AL204" s="39" t="str">
        <f t="shared" si="141"/>
        <v/>
      </c>
      <c r="AM204" s="28" t="str">
        <f t="shared" si="142"/>
        <v/>
      </c>
      <c r="AN204" s="479"/>
      <c r="AO204" s="479"/>
      <c r="AP204" s="71" t="str">
        <f t="shared" si="126"/>
        <v/>
      </c>
      <c r="AQ204" s="71" t="str">
        <f>IF($AL204="","",IF($AM204=$AP204,"",IF(HLOOKUP($AP204,'3.参照データ'!$B$17:$AI$21,4,FALSE)="",HLOOKUP($AP204,'3.参照データ'!$B$17:$AI$21,5,FALSE),HLOOKUP($AP204,'3.参照データ'!$B$17:$AI$21,4,FALSE))))</f>
        <v/>
      </c>
      <c r="AR204" s="71" t="str">
        <f t="shared" si="143"/>
        <v/>
      </c>
      <c r="AS204" s="30" t="str">
        <f>IF($AP204="","",($AR204-HLOOKUP($AP204,'3.参照データ'!$B$5:$AI$14,6,FALSE)))</f>
        <v/>
      </c>
      <c r="AT204" s="28" t="str">
        <f>IF($AP204="","",IF($AN204="",$AG204,IF(ROUNDUP($AS204/HLOOKUP($AP204,'3.参照データ'!$B$5:$AI$14,7,FALSE),0)&lt;=0,1,ROUNDUP($AS204/HLOOKUP($AP204,'3.参照データ'!$B$5:$AI$14,7,FALSE),0)+1)))</f>
        <v/>
      </c>
      <c r="AU204" s="28" t="str">
        <f t="shared" si="127"/>
        <v/>
      </c>
      <c r="AV204" s="105" t="str">
        <f>IF($AP204="","",($AU204-1)*HLOOKUP($AP204,'3.参照データ'!$B$5:$AI$14,7,FALSE))</f>
        <v/>
      </c>
      <c r="AW204" s="30" t="str">
        <f t="shared" si="128"/>
        <v/>
      </c>
      <c r="AX204" s="28" t="str">
        <f>IF($AP204="","",IF($AW204&lt;=0,0,ROUNDUP($AW204/HLOOKUP($AP204,'3.参照データ'!$B$5:$AI$14,9,FALSE),0)))</f>
        <v/>
      </c>
      <c r="AY204" s="28" t="str">
        <f t="shared" si="144"/>
        <v/>
      </c>
      <c r="AZ204" s="28" t="str">
        <f t="shared" si="145"/>
        <v/>
      </c>
      <c r="BA204" s="28" t="str">
        <f>IF($AP204="","",HLOOKUP($AP204,'3.参照データ'!$B$5:$AI$14,8,FALSE)+1)</f>
        <v/>
      </c>
      <c r="BB204" s="28" t="str">
        <f>IF($AP204="","",HLOOKUP($AP204,'3.参照データ'!$B$5:$AI$14,10,FALSE)+BA204)</f>
        <v/>
      </c>
      <c r="BC204" s="28" t="str">
        <f t="shared" si="146"/>
        <v/>
      </c>
      <c r="BD204" s="28" t="str">
        <f t="shared" si="147"/>
        <v/>
      </c>
      <c r="BE204" s="31" t="str">
        <f>IF($AP204="","",INDEX('2.職務給賃金表'!$B$6:$AI$57,MATCH($BD204,'2.職務給賃金表'!$B$6:$B$57,0),MATCH($BC204,'2.職務給賃金表'!$B$6:$AI$6,0)))</f>
        <v/>
      </c>
      <c r="BF204" s="32" t="str">
        <f t="shared" si="129"/>
        <v/>
      </c>
      <c r="BG204" s="474"/>
      <c r="BH204" s="474"/>
      <c r="BI204" s="474"/>
      <c r="BJ204" s="474"/>
      <c r="BK204" s="474"/>
      <c r="BL204" s="474"/>
      <c r="BM204" s="62" t="str">
        <f t="shared" si="148"/>
        <v/>
      </c>
      <c r="BN204" s="59" t="str">
        <f t="shared" si="130"/>
        <v/>
      </c>
      <c r="BO204" s="273" t="str">
        <f t="shared" si="131"/>
        <v/>
      </c>
    </row>
    <row r="205" spans="1:67" x14ac:dyDescent="0.15">
      <c r="A205" s="65" t="str">
        <f>IF(C205="","",COUNTA($C$10:C205))</f>
        <v/>
      </c>
      <c r="B205" s="470"/>
      <c r="C205" s="470"/>
      <c r="D205" s="480"/>
      <c r="E205" s="480"/>
      <c r="F205" s="470"/>
      <c r="G205" s="480"/>
      <c r="H205" s="472"/>
      <c r="I205" s="472"/>
      <c r="J205" s="56" t="str">
        <f t="shared" si="119"/>
        <v/>
      </c>
      <c r="K205" s="56" t="str">
        <f t="shared" si="120"/>
        <v/>
      </c>
      <c r="L205" s="56" t="str">
        <f t="shared" si="121"/>
        <v/>
      </c>
      <c r="M205" s="56" t="str">
        <f t="shared" si="122"/>
        <v/>
      </c>
      <c r="N205" s="473" t="str">
        <f>IF(C205="","",VLOOKUP(J205,#REF!,2))</f>
        <v/>
      </c>
      <c r="O205" s="473"/>
      <c r="P205" s="59" t="str">
        <f t="shared" si="123"/>
        <v/>
      </c>
      <c r="Q205" s="474"/>
      <c r="R205" s="474"/>
      <c r="S205" s="474"/>
      <c r="T205" s="474"/>
      <c r="U205" s="474"/>
      <c r="V205" s="474"/>
      <c r="W205" s="62" t="str">
        <f t="shared" si="124"/>
        <v/>
      </c>
      <c r="X205" s="273" t="str">
        <f t="shared" si="125"/>
        <v/>
      </c>
      <c r="Y205" s="267" t="str">
        <f t="shared" si="132"/>
        <v/>
      </c>
      <c r="Z205" s="117" t="str">
        <f t="shared" si="133"/>
        <v/>
      </c>
      <c r="AA205" s="117" t="str">
        <f t="shared" si="134"/>
        <v/>
      </c>
      <c r="AB205" s="117" t="str">
        <f t="shared" si="135"/>
        <v/>
      </c>
      <c r="AC205" s="123" t="str">
        <f t="shared" si="136"/>
        <v/>
      </c>
      <c r="AD205" s="119" t="str">
        <f t="shared" si="137"/>
        <v/>
      </c>
      <c r="AE205" s="475"/>
      <c r="AF205" s="119" t="str">
        <f t="shared" si="138"/>
        <v/>
      </c>
      <c r="AG205" s="119" t="str">
        <f t="shared" si="139"/>
        <v/>
      </c>
      <c r="AH205" s="119" t="str">
        <f>IF($AC205="","",HLOOKUP($AC205,'3.参照データ'!$B$5:$AI$14,8,FALSE)+1)</f>
        <v/>
      </c>
      <c r="AI205" s="119" t="str">
        <f>IF($AC205="","",HLOOKUP($AC205,'3.参照データ'!$B$5:$AI$14,10,FALSE)+AH205)</f>
        <v/>
      </c>
      <c r="AJ205" s="171" t="str">
        <f>IF($AC205="","",INDEX('2.職務給賃金表'!$B$6:$AI$57,MATCH($AG205,'2.職務給賃金表'!$B$6:$B$57,0),MATCH($AC205,'2.職務給賃金表'!$B$6:$AI$6,0)))</f>
        <v/>
      </c>
      <c r="AK205" s="173" t="str">
        <f t="shared" si="140"/>
        <v/>
      </c>
      <c r="AL205" s="39" t="str">
        <f t="shared" si="141"/>
        <v/>
      </c>
      <c r="AM205" s="28" t="str">
        <f t="shared" si="142"/>
        <v/>
      </c>
      <c r="AN205" s="479"/>
      <c r="AO205" s="479"/>
      <c r="AP205" s="71" t="str">
        <f t="shared" si="126"/>
        <v/>
      </c>
      <c r="AQ205" s="71" t="str">
        <f>IF($AL205="","",IF($AM205=$AP205,"",IF(HLOOKUP($AP205,'3.参照データ'!$B$17:$AI$21,4,FALSE)="",HLOOKUP($AP205,'3.参照データ'!$B$17:$AI$21,5,FALSE),HLOOKUP($AP205,'3.参照データ'!$B$17:$AI$21,4,FALSE))))</f>
        <v/>
      </c>
      <c r="AR205" s="71" t="str">
        <f t="shared" si="143"/>
        <v/>
      </c>
      <c r="AS205" s="30" t="str">
        <f>IF($AP205="","",($AR205-HLOOKUP($AP205,'3.参照データ'!$B$5:$AI$14,6,FALSE)))</f>
        <v/>
      </c>
      <c r="AT205" s="28" t="str">
        <f>IF($AP205="","",IF($AN205="",$AG205,IF(ROUNDUP($AS205/HLOOKUP($AP205,'3.参照データ'!$B$5:$AI$14,7,FALSE),0)&lt;=0,1,ROUNDUP($AS205/HLOOKUP($AP205,'3.参照データ'!$B$5:$AI$14,7,FALSE),0)+1)))</f>
        <v/>
      </c>
      <c r="AU205" s="28" t="str">
        <f t="shared" si="127"/>
        <v/>
      </c>
      <c r="AV205" s="105" t="str">
        <f>IF($AP205="","",($AU205-1)*HLOOKUP($AP205,'3.参照データ'!$B$5:$AI$14,7,FALSE))</f>
        <v/>
      </c>
      <c r="AW205" s="30" t="str">
        <f t="shared" si="128"/>
        <v/>
      </c>
      <c r="AX205" s="28" t="str">
        <f>IF($AP205="","",IF($AW205&lt;=0,0,ROUNDUP($AW205/HLOOKUP($AP205,'3.参照データ'!$B$5:$AI$14,9,FALSE),0)))</f>
        <v/>
      </c>
      <c r="AY205" s="28" t="str">
        <f t="shared" si="144"/>
        <v/>
      </c>
      <c r="AZ205" s="28" t="str">
        <f t="shared" si="145"/>
        <v/>
      </c>
      <c r="BA205" s="28" t="str">
        <f>IF($AP205="","",HLOOKUP($AP205,'3.参照データ'!$B$5:$AI$14,8,FALSE)+1)</f>
        <v/>
      </c>
      <c r="BB205" s="28" t="str">
        <f>IF($AP205="","",HLOOKUP($AP205,'3.参照データ'!$B$5:$AI$14,10,FALSE)+BA205)</f>
        <v/>
      </c>
      <c r="BC205" s="28" t="str">
        <f t="shared" si="146"/>
        <v/>
      </c>
      <c r="BD205" s="28" t="str">
        <f t="shared" si="147"/>
        <v/>
      </c>
      <c r="BE205" s="31" t="str">
        <f>IF($AP205="","",INDEX('2.職務給賃金表'!$B$6:$AI$57,MATCH($BD205,'2.職務給賃金表'!$B$6:$B$57,0),MATCH($BC205,'2.職務給賃金表'!$B$6:$AI$6,0)))</f>
        <v/>
      </c>
      <c r="BF205" s="32" t="str">
        <f t="shared" si="129"/>
        <v/>
      </c>
      <c r="BG205" s="474"/>
      <c r="BH205" s="474"/>
      <c r="BI205" s="474"/>
      <c r="BJ205" s="474"/>
      <c r="BK205" s="474"/>
      <c r="BL205" s="474"/>
      <c r="BM205" s="62" t="str">
        <f t="shared" si="148"/>
        <v/>
      </c>
      <c r="BN205" s="59" t="str">
        <f t="shared" si="130"/>
        <v/>
      </c>
      <c r="BO205" s="273" t="str">
        <f t="shared" si="131"/>
        <v/>
      </c>
    </row>
    <row r="206" spans="1:67" x14ac:dyDescent="0.15">
      <c r="A206" s="65" t="str">
        <f>IF(C206="","",COUNTA($C$10:C206))</f>
        <v/>
      </c>
      <c r="B206" s="470"/>
      <c r="C206" s="470"/>
      <c r="D206" s="480"/>
      <c r="E206" s="480"/>
      <c r="F206" s="470"/>
      <c r="G206" s="480"/>
      <c r="H206" s="472"/>
      <c r="I206" s="472"/>
      <c r="J206" s="56" t="str">
        <f t="shared" si="119"/>
        <v/>
      </c>
      <c r="K206" s="56" t="str">
        <f t="shared" si="120"/>
        <v/>
      </c>
      <c r="L206" s="56" t="str">
        <f t="shared" si="121"/>
        <v/>
      </c>
      <c r="M206" s="56" t="str">
        <f t="shared" si="122"/>
        <v/>
      </c>
      <c r="N206" s="473" t="str">
        <f>IF(C206="","",VLOOKUP(J206,#REF!,2))</f>
        <v/>
      </c>
      <c r="O206" s="473"/>
      <c r="P206" s="59" t="str">
        <f t="shared" si="123"/>
        <v/>
      </c>
      <c r="Q206" s="474"/>
      <c r="R206" s="474"/>
      <c r="S206" s="474"/>
      <c r="T206" s="474"/>
      <c r="U206" s="474"/>
      <c r="V206" s="474"/>
      <c r="W206" s="62" t="str">
        <f t="shared" si="124"/>
        <v/>
      </c>
      <c r="X206" s="273" t="str">
        <f t="shared" si="125"/>
        <v/>
      </c>
      <c r="Y206" s="267" t="str">
        <f t="shared" si="132"/>
        <v/>
      </c>
      <c r="Z206" s="117" t="str">
        <f t="shared" si="133"/>
        <v/>
      </c>
      <c r="AA206" s="117" t="str">
        <f t="shared" si="134"/>
        <v/>
      </c>
      <c r="AB206" s="117" t="str">
        <f t="shared" si="135"/>
        <v/>
      </c>
      <c r="AC206" s="123" t="str">
        <f t="shared" si="136"/>
        <v/>
      </c>
      <c r="AD206" s="119" t="str">
        <f t="shared" si="137"/>
        <v/>
      </c>
      <c r="AE206" s="475"/>
      <c r="AF206" s="119" t="str">
        <f t="shared" si="138"/>
        <v/>
      </c>
      <c r="AG206" s="119" t="str">
        <f t="shared" si="139"/>
        <v/>
      </c>
      <c r="AH206" s="119" t="str">
        <f>IF($AC206="","",HLOOKUP($AC206,'3.参照データ'!$B$5:$AI$14,8,FALSE)+1)</f>
        <v/>
      </c>
      <c r="AI206" s="119" t="str">
        <f>IF($AC206="","",HLOOKUP($AC206,'3.参照データ'!$B$5:$AI$14,10,FALSE)+AH206)</f>
        <v/>
      </c>
      <c r="AJ206" s="171" t="str">
        <f>IF($AC206="","",INDEX('2.職務給賃金表'!$B$6:$AI$57,MATCH($AG206,'2.職務給賃金表'!$B$6:$B$57,0),MATCH($AC206,'2.職務給賃金表'!$B$6:$AI$6,0)))</f>
        <v/>
      </c>
      <c r="AK206" s="173" t="str">
        <f t="shared" si="140"/>
        <v/>
      </c>
      <c r="AL206" s="39" t="str">
        <f t="shared" si="141"/>
        <v/>
      </c>
      <c r="AM206" s="28" t="str">
        <f t="shared" si="142"/>
        <v/>
      </c>
      <c r="AN206" s="479"/>
      <c r="AO206" s="479"/>
      <c r="AP206" s="71" t="str">
        <f t="shared" si="126"/>
        <v/>
      </c>
      <c r="AQ206" s="71" t="str">
        <f>IF($AL206="","",IF($AM206=$AP206,"",IF(HLOOKUP($AP206,'3.参照データ'!$B$17:$AI$21,4,FALSE)="",HLOOKUP($AP206,'3.参照データ'!$B$17:$AI$21,5,FALSE),HLOOKUP($AP206,'3.参照データ'!$B$17:$AI$21,4,FALSE))))</f>
        <v/>
      </c>
      <c r="AR206" s="71" t="str">
        <f t="shared" si="143"/>
        <v/>
      </c>
      <c r="AS206" s="30" t="str">
        <f>IF($AP206="","",($AR206-HLOOKUP($AP206,'3.参照データ'!$B$5:$AI$14,6,FALSE)))</f>
        <v/>
      </c>
      <c r="AT206" s="28" t="str">
        <f>IF($AP206="","",IF($AN206="",$AG206,IF(ROUNDUP($AS206/HLOOKUP($AP206,'3.参照データ'!$B$5:$AI$14,7,FALSE),0)&lt;=0,1,ROUNDUP($AS206/HLOOKUP($AP206,'3.参照データ'!$B$5:$AI$14,7,FALSE),0)+1)))</f>
        <v/>
      </c>
      <c r="AU206" s="28" t="str">
        <f t="shared" si="127"/>
        <v/>
      </c>
      <c r="AV206" s="105" t="str">
        <f>IF($AP206="","",($AU206-1)*HLOOKUP($AP206,'3.参照データ'!$B$5:$AI$14,7,FALSE))</f>
        <v/>
      </c>
      <c r="AW206" s="30" t="str">
        <f t="shared" si="128"/>
        <v/>
      </c>
      <c r="AX206" s="28" t="str">
        <f>IF($AP206="","",IF($AW206&lt;=0,0,ROUNDUP($AW206/HLOOKUP($AP206,'3.参照データ'!$B$5:$AI$14,9,FALSE),0)))</f>
        <v/>
      </c>
      <c r="AY206" s="28" t="str">
        <f t="shared" si="144"/>
        <v/>
      </c>
      <c r="AZ206" s="28" t="str">
        <f t="shared" si="145"/>
        <v/>
      </c>
      <c r="BA206" s="28" t="str">
        <f>IF($AP206="","",HLOOKUP($AP206,'3.参照データ'!$B$5:$AI$14,8,FALSE)+1)</f>
        <v/>
      </c>
      <c r="BB206" s="28" t="str">
        <f>IF($AP206="","",HLOOKUP($AP206,'3.参照データ'!$B$5:$AI$14,10,FALSE)+BA206)</f>
        <v/>
      </c>
      <c r="BC206" s="28" t="str">
        <f t="shared" si="146"/>
        <v/>
      </c>
      <c r="BD206" s="28" t="str">
        <f t="shared" si="147"/>
        <v/>
      </c>
      <c r="BE206" s="31" t="str">
        <f>IF($AP206="","",INDEX('2.職務給賃金表'!$B$6:$AI$57,MATCH($BD206,'2.職務給賃金表'!$B$6:$B$57,0),MATCH($BC206,'2.職務給賃金表'!$B$6:$AI$6,0)))</f>
        <v/>
      </c>
      <c r="BF206" s="32" t="str">
        <f t="shared" si="129"/>
        <v/>
      </c>
      <c r="BG206" s="474"/>
      <c r="BH206" s="474"/>
      <c r="BI206" s="474"/>
      <c r="BJ206" s="474"/>
      <c r="BK206" s="474"/>
      <c r="BL206" s="474"/>
      <c r="BM206" s="62" t="str">
        <f t="shared" si="148"/>
        <v/>
      </c>
      <c r="BN206" s="59" t="str">
        <f t="shared" si="130"/>
        <v/>
      </c>
      <c r="BO206" s="273" t="str">
        <f t="shared" si="131"/>
        <v/>
      </c>
    </row>
    <row r="207" spans="1:67" x14ac:dyDescent="0.15">
      <c r="A207" s="65" t="str">
        <f>IF(C207="","",COUNTA($C$10:C207))</f>
        <v/>
      </c>
      <c r="B207" s="470"/>
      <c r="C207" s="470"/>
      <c r="D207" s="480"/>
      <c r="E207" s="480"/>
      <c r="F207" s="470"/>
      <c r="G207" s="480"/>
      <c r="H207" s="472"/>
      <c r="I207" s="472"/>
      <c r="J207" s="56" t="str">
        <f t="shared" si="119"/>
        <v/>
      </c>
      <c r="K207" s="56" t="str">
        <f t="shared" si="120"/>
        <v/>
      </c>
      <c r="L207" s="56" t="str">
        <f t="shared" si="121"/>
        <v/>
      </c>
      <c r="M207" s="56" t="str">
        <f t="shared" si="122"/>
        <v/>
      </c>
      <c r="N207" s="473" t="str">
        <f>IF(C207="","",VLOOKUP(J207,#REF!,2))</f>
        <v/>
      </c>
      <c r="O207" s="473"/>
      <c r="P207" s="59" t="str">
        <f t="shared" si="123"/>
        <v/>
      </c>
      <c r="Q207" s="474"/>
      <c r="R207" s="474"/>
      <c r="S207" s="474"/>
      <c r="T207" s="474"/>
      <c r="U207" s="474"/>
      <c r="V207" s="474"/>
      <c r="W207" s="62" t="str">
        <f t="shared" si="124"/>
        <v/>
      </c>
      <c r="X207" s="273" t="str">
        <f t="shared" si="125"/>
        <v/>
      </c>
      <c r="Y207" s="267" t="str">
        <f t="shared" si="132"/>
        <v/>
      </c>
      <c r="Z207" s="117" t="str">
        <f t="shared" si="133"/>
        <v/>
      </c>
      <c r="AA207" s="117" t="str">
        <f t="shared" si="134"/>
        <v/>
      </c>
      <c r="AB207" s="117" t="str">
        <f t="shared" si="135"/>
        <v/>
      </c>
      <c r="AC207" s="123" t="str">
        <f t="shared" si="136"/>
        <v/>
      </c>
      <c r="AD207" s="119" t="str">
        <f t="shared" si="137"/>
        <v/>
      </c>
      <c r="AE207" s="475"/>
      <c r="AF207" s="119" t="str">
        <f t="shared" si="138"/>
        <v/>
      </c>
      <c r="AG207" s="119" t="str">
        <f t="shared" si="139"/>
        <v/>
      </c>
      <c r="AH207" s="119" t="str">
        <f>IF($AC207="","",HLOOKUP($AC207,'3.参照データ'!$B$5:$AI$14,8,FALSE)+1)</f>
        <v/>
      </c>
      <c r="AI207" s="119" t="str">
        <f>IF($AC207="","",HLOOKUP($AC207,'3.参照データ'!$B$5:$AI$14,10,FALSE)+AH207)</f>
        <v/>
      </c>
      <c r="AJ207" s="171" t="str">
        <f>IF($AC207="","",INDEX('2.職務給賃金表'!$B$6:$AI$57,MATCH($AG207,'2.職務給賃金表'!$B$6:$B$57,0),MATCH($AC207,'2.職務給賃金表'!$B$6:$AI$6,0)))</f>
        <v/>
      </c>
      <c r="AK207" s="173" t="str">
        <f t="shared" si="140"/>
        <v/>
      </c>
      <c r="AL207" s="39" t="str">
        <f t="shared" si="141"/>
        <v/>
      </c>
      <c r="AM207" s="28" t="str">
        <f t="shared" si="142"/>
        <v/>
      </c>
      <c r="AN207" s="479"/>
      <c r="AO207" s="479"/>
      <c r="AP207" s="71" t="str">
        <f t="shared" si="126"/>
        <v/>
      </c>
      <c r="AQ207" s="71" t="str">
        <f>IF($AL207="","",IF($AM207=$AP207,"",IF(HLOOKUP($AP207,'3.参照データ'!$B$17:$AI$21,4,FALSE)="",HLOOKUP($AP207,'3.参照データ'!$B$17:$AI$21,5,FALSE),HLOOKUP($AP207,'3.参照データ'!$B$17:$AI$21,4,FALSE))))</f>
        <v/>
      </c>
      <c r="AR207" s="71" t="str">
        <f t="shared" si="143"/>
        <v/>
      </c>
      <c r="AS207" s="30" t="str">
        <f>IF($AP207="","",($AR207-HLOOKUP($AP207,'3.参照データ'!$B$5:$AI$14,6,FALSE)))</f>
        <v/>
      </c>
      <c r="AT207" s="28" t="str">
        <f>IF($AP207="","",IF($AN207="",$AG207,IF(ROUNDUP($AS207/HLOOKUP($AP207,'3.参照データ'!$B$5:$AI$14,7,FALSE),0)&lt;=0,1,ROUNDUP($AS207/HLOOKUP($AP207,'3.参照データ'!$B$5:$AI$14,7,FALSE),0)+1)))</f>
        <v/>
      </c>
      <c r="AU207" s="28" t="str">
        <f t="shared" si="127"/>
        <v/>
      </c>
      <c r="AV207" s="105" t="str">
        <f>IF($AP207="","",($AU207-1)*HLOOKUP($AP207,'3.参照データ'!$B$5:$AI$14,7,FALSE))</f>
        <v/>
      </c>
      <c r="AW207" s="30" t="str">
        <f t="shared" si="128"/>
        <v/>
      </c>
      <c r="AX207" s="28" t="str">
        <f>IF($AP207="","",IF($AW207&lt;=0,0,ROUNDUP($AW207/HLOOKUP($AP207,'3.参照データ'!$B$5:$AI$14,9,FALSE),0)))</f>
        <v/>
      </c>
      <c r="AY207" s="28" t="str">
        <f t="shared" si="144"/>
        <v/>
      </c>
      <c r="AZ207" s="28" t="str">
        <f t="shared" si="145"/>
        <v/>
      </c>
      <c r="BA207" s="28" t="str">
        <f>IF($AP207="","",HLOOKUP($AP207,'3.参照データ'!$B$5:$AI$14,8,FALSE)+1)</f>
        <v/>
      </c>
      <c r="BB207" s="28" t="str">
        <f>IF($AP207="","",HLOOKUP($AP207,'3.参照データ'!$B$5:$AI$14,10,FALSE)+BA207)</f>
        <v/>
      </c>
      <c r="BC207" s="28" t="str">
        <f t="shared" si="146"/>
        <v/>
      </c>
      <c r="BD207" s="28" t="str">
        <f t="shared" si="147"/>
        <v/>
      </c>
      <c r="BE207" s="31" t="str">
        <f>IF($AP207="","",INDEX('2.職務給賃金表'!$B$6:$AI$57,MATCH($BD207,'2.職務給賃金表'!$B$6:$B$57,0),MATCH($BC207,'2.職務給賃金表'!$B$6:$AI$6,0)))</f>
        <v/>
      </c>
      <c r="BF207" s="32" t="str">
        <f t="shared" si="129"/>
        <v/>
      </c>
      <c r="BG207" s="474"/>
      <c r="BH207" s="474"/>
      <c r="BI207" s="474"/>
      <c r="BJ207" s="474"/>
      <c r="BK207" s="474"/>
      <c r="BL207" s="474"/>
      <c r="BM207" s="62" t="str">
        <f t="shared" si="148"/>
        <v/>
      </c>
      <c r="BN207" s="59" t="str">
        <f t="shared" si="130"/>
        <v/>
      </c>
      <c r="BO207" s="273" t="str">
        <f t="shared" si="131"/>
        <v/>
      </c>
    </row>
    <row r="208" spans="1:67" x14ac:dyDescent="0.15">
      <c r="A208" s="65" t="str">
        <f>IF(C208="","",COUNTA($C$10:C208))</f>
        <v/>
      </c>
      <c r="B208" s="470"/>
      <c r="C208" s="470"/>
      <c r="D208" s="480"/>
      <c r="E208" s="480"/>
      <c r="F208" s="470"/>
      <c r="G208" s="480"/>
      <c r="H208" s="472"/>
      <c r="I208" s="472"/>
      <c r="J208" s="56" t="str">
        <f t="shared" si="119"/>
        <v/>
      </c>
      <c r="K208" s="56" t="str">
        <f t="shared" si="120"/>
        <v/>
      </c>
      <c r="L208" s="56" t="str">
        <f t="shared" si="121"/>
        <v/>
      </c>
      <c r="M208" s="56" t="str">
        <f t="shared" si="122"/>
        <v/>
      </c>
      <c r="N208" s="473" t="str">
        <f>IF(C208="","",VLOOKUP(J208,#REF!,2))</f>
        <v/>
      </c>
      <c r="O208" s="473"/>
      <c r="P208" s="59" t="str">
        <f t="shared" si="123"/>
        <v/>
      </c>
      <c r="Q208" s="474"/>
      <c r="R208" s="474"/>
      <c r="S208" s="474"/>
      <c r="T208" s="474"/>
      <c r="U208" s="474"/>
      <c r="V208" s="474"/>
      <c r="W208" s="62" t="str">
        <f t="shared" si="124"/>
        <v/>
      </c>
      <c r="X208" s="273" t="str">
        <f t="shared" si="125"/>
        <v/>
      </c>
      <c r="Y208" s="267" t="str">
        <f t="shared" si="132"/>
        <v/>
      </c>
      <c r="Z208" s="117" t="str">
        <f t="shared" si="133"/>
        <v/>
      </c>
      <c r="AA208" s="117" t="str">
        <f t="shared" si="134"/>
        <v/>
      </c>
      <c r="AB208" s="117" t="str">
        <f t="shared" si="135"/>
        <v/>
      </c>
      <c r="AC208" s="123" t="str">
        <f t="shared" si="136"/>
        <v/>
      </c>
      <c r="AD208" s="119" t="str">
        <f t="shared" si="137"/>
        <v/>
      </c>
      <c r="AE208" s="475"/>
      <c r="AF208" s="119" t="str">
        <f t="shared" si="138"/>
        <v/>
      </c>
      <c r="AG208" s="119" t="str">
        <f t="shared" si="139"/>
        <v/>
      </c>
      <c r="AH208" s="119" t="str">
        <f>IF($AC208="","",HLOOKUP($AC208,'3.参照データ'!$B$5:$AI$14,8,FALSE)+1)</f>
        <v/>
      </c>
      <c r="AI208" s="119" t="str">
        <f>IF($AC208="","",HLOOKUP($AC208,'3.参照データ'!$B$5:$AI$14,10,FALSE)+AH208)</f>
        <v/>
      </c>
      <c r="AJ208" s="171" t="str">
        <f>IF($AC208="","",INDEX('2.職務給賃金表'!$B$6:$AI$57,MATCH($AG208,'2.職務給賃金表'!$B$6:$B$57,0),MATCH($AC208,'2.職務給賃金表'!$B$6:$AI$6,0)))</f>
        <v/>
      </c>
      <c r="AK208" s="173" t="str">
        <f t="shared" si="140"/>
        <v/>
      </c>
      <c r="AL208" s="39" t="str">
        <f t="shared" si="141"/>
        <v/>
      </c>
      <c r="AM208" s="28" t="str">
        <f t="shared" si="142"/>
        <v/>
      </c>
      <c r="AN208" s="479"/>
      <c r="AO208" s="479"/>
      <c r="AP208" s="71" t="str">
        <f t="shared" si="126"/>
        <v/>
      </c>
      <c r="AQ208" s="71" t="str">
        <f>IF($AL208="","",IF($AM208=$AP208,"",IF(HLOOKUP($AP208,'3.参照データ'!$B$17:$AI$21,4,FALSE)="",HLOOKUP($AP208,'3.参照データ'!$B$17:$AI$21,5,FALSE),HLOOKUP($AP208,'3.参照データ'!$B$17:$AI$21,4,FALSE))))</f>
        <v/>
      </c>
      <c r="AR208" s="71" t="str">
        <f t="shared" si="143"/>
        <v/>
      </c>
      <c r="AS208" s="30" t="str">
        <f>IF($AP208="","",($AR208-HLOOKUP($AP208,'3.参照データ'!$B$5:$AI$14,6,FALSE)))</f>
        <v/>
      </c>
      <c r="AT208" s="28" t="str">
        <f>IF($AP208="","",IF($AN208="",$AG208,IF(ROUNDUP($AS208/HLOOKUP($AP208,'3.参照データ'!$B$5:$AI$14,7,FALSE),0)&lt;=0,1,ROUNDUP($AS208/HLOOKUP($AP208,'3.参照データ'!$B$5:$AI$14,7,FALSE),0)+1)))</f>
        <v/>
      </c>
      <c r="AU208" s="28" t="str">
        <f t="shared" si="127"/>
        <v/>
      </c>
      <c r="AV208" s="105" t="str">
        <f>IF($AP208="","",($AU208-1)*HLOOKUP($AP208,'3.参照データ'!$B$5:$AI$14,7,FALSE))</f>
        <v/>
      </c>
      <c r="AW208" s="30" t="str">
        <f t="shared" si="128"/>
        <v/>
      </c>
      <c r="AX208" s="28" t="str">
        <f>IF($AP208="","",IF($AW208&lt;=0,0,ROUNDUP($AW208/HLOOKUP($AP208,'3.参照データ'!$B$5:$AI$14,9,FALSE),0)))</f>
        <v/>
      </c>
      <c r="AY208" s="28" t="str">
        <f t="shared" si="144"/>
        <v/>
      </c>
      <c r="AZ208" s="28" t="str">
        <f t="shared" si="145"/>
        <v/>
      </c>
      <c r="BA208" s="28" t="str">
        <f>IF($AP208="","",HLOOKUP($AP208,'3.参照データ'!$B$5:$AI$14,8,FALSE)+1)</f>
        <v/>
      </c>
      <c r="BB208" s="28" t="str">
        <f>IF($AP208="","",HLOOKUP($AP208,'3.参照データ'!$B$5:$AI$14,10,FALSE)+BA208)</f>
        <v/>
      </c>
      <c r="BC208" s="28" t="str">
        <f t="shared" si="146"/>
        <v/>
      </c>
      <c r="BD208" s="28" t="str">
        <f t="shared" si="147"/>
        <v/>
      </c>
      <c r="BE208" s="31" t="str">
        <f>IF($AP208="","",INDEX('2.職務給賃金表'!$B$6:$AI$57,MATCH($BD208,'2.職務給賃金表'!$B$6:$B$57,0),MATCH($BC208,'2.職務給賃金表'!$B$6:$AI$6,0)))</f>
        <v/>
      </c>
      <c r="BF208" s="32" t="str">
        <f t="shared" si="129"/>
        <v/>
      </c>
      <c r="BG208" s="474"/>
      <c r="BH208" s="474"/>
      <c r="BI208" s="474"/>
      <c r="BJ208" s="474"/>
      <c r="BK208" s="474"/>
      <c r="BL208" s="474"/>
      <c r="BM208" s="62" t="str">
        <f t="shared" si="148"/>
        <v/>
      </c>
      <c r="BN208" s="59" t="str">
        <f t="shared" si="130"/>
        <v/>
      </c>
      <c r="BO208" s="273" t="str">
        <f t="shared" si="131"/>
        <v/>
      </c>
    </row>
    <row r="209" spans="1:67" x14ac:dyDescent="0.15">
      <c r="A209" s="66" t="str">
        <f>IF(C209="","",COUNTA($C$10:C209))</f>
        <v/>
      </c>
      <c r="B209" s="481"/>
      <c r="C209" s="481"/>
      <c r="D209" s="482"/>
      <c r="E209" s="482"/>
      <c r="F209" s="481"/>
      <c r="G209" s="482"/>
      <c r="H209" s="483"/>
      <c r="I209" s="483"/>
      <c r="J209" s="57" t="str">
        <f t="shared" si="119"/>
        <v/>
      </c>
      <c r="K209" s="57" t="str">
        <f t="shared" si="120"/>
        <v/>
      </c>
      <c r="L209" s="57" t="str">
        <f t="shared" si="121"/>
        <v/>
      </c>
      <c r="M209" s="57" t="str">
        <f t="shared" si="122"/>
        <v/>
      </c>
      <c r="N209" s="484" t="str">
        <f>IF(C209="","",VLOOKUP(J209,#REF!,2))</f>
        <v/>
      </c>
      <c r="O209" s="484"/>
      <c r="P209" s="60" t="str">
        <f t="shared" si="123"/>
        <v/>
      </c>
      <c r="Q209" s="485"/>
      <c r="R209" s="485"/>
      <c r="S209" s="485"/>
      <c r="T209" s="485"/>
      <c r="U209" s="485"/>
      <c r="V209" s="485"/>
      <c r="W209" s="63" t="str">
        <f t="shared" si="124"/>
        <v/>
      </c>
      <c r="X209" s="274" t="str">
        <f t="shared" si="125"/>
        <v/>
      </c>
      <c r="Y209" s="268" t="str">
        <f t="shared" si="132"/>
        <v/>
      </c>
      <c r="Z209" s="124" t="str">
        <f t="shared" si="133"/>
        <v/>
      </c>
      <c r="AA209" s="124" t="str">
        <f t="shared" si="134"/>
        <v/>
      </c>
      <c r="AB209" s="124" t="str">
        <f t="shared" si="135"/>
        <v/>
      </c>
      <c r="AC209" s="125" t="str">
        <f t="shared" si="136"/>
        <v/>
      </c>
      <c r="AD209" s="126" t="str">
        <f t="shared" si="137"/>
        <v/>
      </c>
      <c r="AE209" s="486"/>
      <c r="AF209" s="126" t="str">
        <f t="shared" si="138"/>
        <v/>
      </c>
      <c r="AG209" s="126" t="str">
        <f t="shared" si="139"/>
        <v/>
      </c>
      <c r="AH209" s="126" t="str">
        <f>IF($AC209="","",HLOOKUP($AC209,'3.参照データ'!$B$5:$AI$14,8,FALSE)+1)</f>
        <v/>
      </c>
      <c r="AI209" s="126" t="str">
        <f>IF($AC209="","",HLOOKUP($AC209,'3.参照データ'!$B$5:$AI$14,10,FALSE)+AH209)</f>
        <v/>
      </c>
      <c r="AJ209" s="172" t="str">
        <f>IF($AC209="","",INDEX('2.職務給賃金表'!$B$6:$AI$57,MATCH($AG209,'2.職務給賃金表'!$B$6:$B$57,0),MATCH($AC209,'2.職務給賃金表'!$B$6:$AI$6,0)))</f>
        <v/>
      </c>
      <c r="AK209" s="174" t="str">
        <f t="shared" si="140"/>
        <v/>
      </c>
      <c r="AL209" s="40" t="str">
        <f t="shared" si="141"/>
        <v/>
      </c>
      <c r="AM209" s="35" t="str">
        <f t="shared" si="142"/>
        <v/>
      </c>
      <c r="AN209" s="487"/>
      <c r="AO209" s="487"/>
      <c r="AP209" s="72" t="str">
        <f t="shared" si="126"/>
        <v/>
      </c>
      <c r="AQ209" s="72" t="str">
        <f>IF($AL209="","",IF($AM209=$AP209,"",IF(HLOOKUP($AP209,'3.参照データ'!$B$17:$AI$21,4,FALSE)="",HLOOKUP($AP209,'3.参照データ'!$B$17:$AI$21,5,FALSE),HLOOKUP($AP209,'3.参照データ'!$B$17:$AI$21,4,FALSE))))</f>
        <v/>
      </c>
      <c r="AR209" s="72" t="str">
        <f t="shared" si="143"/>
        <v/>
      </c>
      <c r="AS209" s="34" t="str">
        <f>IF($AP209="","",($AR209-HLOOKUP($AP209,'3.参照データ'!$B$5:$AI$14,6,FALSE)))</f>
        <v/>
      </c>
      <c r="AT209" s="35" t="str">
        <f>IF($AP209="","",IF($AN209="",$AG209,IF(ROUNDUP($AS209/HLOOKUP($AP209,'3.参照データ'!$B$5:$AI$14,7,FALSE),0)&lt;=0,1,ROUNDUP($AS209/HLOOKUP($AP209,'3.参照データ'!$B$5:$AI$14,7,FALSE),0)+1)))</f>
        <v/>
      </c>
      <c r="AU209" s="35" t="str">
        <f t="shared" si="127"/>
        <v/>
      </c>
      <c r="AV209" s="163" t="str">
        <f>IF($AP209="","",($AU209-1)*HLOOKUP($AP209,'3.参照データ'!$B$5:$AI$14,7,FALSE))</f>
        <v/>
      </c>
      <c r="AW209" s="34" t="str">
        <f t="shared" si="128"/>
        <v/>
      </c>
      <c r="AX209" s="35" t="str">
        <f>IF($AP209="","",IF($AW209&lt;=0,0,ROUNDUP($AW209/HLOOKUP($AP209,'3.参照データ'!$B$5:$AI$14,9,FALSE),0)))</f>
        <v/>
      </c>
      <c r="AY209" s="35" t="str">
        <f t="shared" si="144"/>
        <v/>
      </c>
      <c r="AZ209" s="35" t="str">
        <f t="shared" si="145"/>
        <v/>
      </c>
      <c r="BA209" s="35" t="str">
        <f>IF($AP209="","",HLOOKUP($AP209,'3.参照データ'!$B$5:$AI$14,8,FALSE)+1)</f>
        <v/>
      </c>
      <c r="BB209" s="35" t="str">
        <f>IF($AP209="","",HLOOKUP($AP209,'3.参照データ'!$B$5:$AI$14,10,FALSE)+BA209)</f>
        <v/>
      </c>
      <c r="BC209" s="35" t="str">
        <f t="shared" si="146"/>
        <v/>
      </c>
      <c r="BD209" s="35" t="str">
        <f t="shared" si="147"/>
        <v/>
      </c>
      <c r="BE209" s="36" t="str">
        <f>IF($AP209="","",INDEX('2.職務給賃金表'!$B$6:$AI$57,MATCH($BD209,'2.職務給賃金表'!$B$6:$B$57,0),MATCH($BC209,'2.職務給賃金表'!$B$6:$AI$6,0)))</f>
        <v/>
      </c>
      <c r="BF209" s="37" t="str">
        <f t="shared" si="129"/>
        <v/>
      </c>
      <c r="BG209" s="485"/>
      <c r="BH209" s="485"/>
      <c r="BI209" s="485"/>
      <c r="BJ209" s="485"/>
      <c r="BK209" s="485"/>
      <c r="BL209" s="485"/>
      <c r="BM209" s="63" t="str">
        <f t="shared" si="148"/>
        <v/>
      </c>
      <c r="BN209" s="60" t="str">
        <f t="shared" si="130"/>
        <v/>
      </c>
      <c r="BO209" s="274" t="str">
        <f t="shared" si="131"/>
        <v/>
      </c>
    </row>
    <row r="210" spans="1:67" x14ac:dyDescent="0.2">
      <c r="AC210" s="20"/>
      <c r="AD210" s="13"/>
      <c r="AE210" s="13"/>
      <c r="AF210" s="13"/>
      <c r="AG210" s="13"/>
      <c r="AH210" s="13"/>
      <c r="AI210" s="13"/>
      <c r="AK210" s="13"/>
      <c r="AL210" s="13"/>
      <c r="AM210" s="14"/>
      <c r="AN210" s="14"/>
      <c r="AO210" s="14"/>
      <c r="AP210" s="14"/>
      <c r="AQ210" s="14"/>
      <c r="AR210" s="14"/>
      <c r="AS210" s="14"/>
      <c r="AT210" s="13"/>
      <c r="AU210" s="13"/>
      <c r="AV210" s="106"/>
      <c r="AW210" s="42"/>
      <c r="AX210" s="13"/>
      <c r="AY210" s="13"/>
      <c r="AZ210" s="13"/>
      <c r="BA210" s="13"/>
      <c r="BB210" s="13"/>
      <c r="BC210" s="13"/>
      <c r="BD210" s="13"/>
    </row>
    <row r="211" spans="1:67" x14ac:dyDescent="0.2">
      <c r="AC211" s="20"/>
      <c r="AD211" s="13"/>
      <c r="AE211" s="13"/>
      <c r="AF211" s="13"/>
      <c r="AG211" s="13"/>
      <c r="AH211" s="13"/>
      <c r="AI211" s="13"/>
      <c r="AK211" s="13"/>
      <c r="AL211" s="13"/>
      <c r="AM211" s="14"/>
      <c r="AN211" s="14"/>
      <c r="AO211" s="14"/>
      <c r="AP211" s="14"/>
      <c r="AQ211" s="14"/>
      <c r="AR211" s="14"/>
      <c r="AS211" s="14"/>
      <c r="AT211" s="13"/>
      <c r="AU211" s="13"/>
      <c r="AV211" s="106"/>
      <c r="AW211" s="42"/>
      <c r="AX211" s="13"/>
      <c r="AY211" s="13"/>
      <c r="AZ211" s="13"/>
      <c r="BA211" s="13"/>
      <c r="BB211" s="13"/>
      <c r="BC211" s="13"/>
      <c r="BD211" s="13"/>
    </row>
    <row r="212" spans="1:67" x14ac:dyDescent="0.2">
      <c r="AC212" s="20"/>
      <c r="AD212" s="13"/>
      <c r="AE212" s="13"/>
      <c r="AF212" s="13"/>
      <c r="AG212" s="13"/>
      <c r="AH212" s="13"/>
      <c r="AI212" s="13"/>
      <c r="AK212" s="13"/>
      <c r="AL212" s="13"/>
      <c r="AM212" s="14"/>
      <c r="AN212" s="14"/>
      <c r="AO212" s="14"/>
      <c r="AP212" s="14"/>
      <c r="AQ212" s="14"/>
      <c r="AR212" s="14"/>
      <c r="AS212" s="14"/>
      <c r="AT212" s="13"/>
      <c r="AU212" s="13"/>
      <c r="AV212" s="106"/>
      <c r="AW212" s="42"/>
      <c r="AX212" s="13"/>
      <c r="AY212" s="13"/>
      <c r="AZ212" s="13"/>
      <c r="BA212" s="13"/>
      <c r="BB212" s="13"/>
      <c r="BC212" s="13"/>
      <c r="BD212" s="13"/>
    </row>
    <row r="213" spans="1:67" x14ac:dyDescent="0.2">
      <c r="AC213" s="20"/>
      <c r="AD213" s="13"/>
      <c r="AE213" s="13"/>
      <c r="AF213" s="13"/>
      <c r="AG213" s="13"/>
      <c r="AH213" s="13"/>
      <c r="AI213" s="13"/>
      <c r="AK213" s="13"/>
      <c r="AL213" s="13"/>
      <c r="AM213" s="14"/>
      <c r="AN213" s="14"/>
      <c r="AO213" s="14"/>
      <c r="AP213" s="14"/>
      <c r="AQ213" s="14"/>
      <c r="AR213" s="14"/>
      <c r="AS213" s="14"/>
      <c r="AT213" s="13"/>
      <c r="AU213" s="13"/>
      <c r="AV213" s="106"/>
      <c r="AW213" s="42"/>
      <c r="AX213" s="13"/>
      <c r="AY213" s="13"/>
      <c r="AZ213" s="13"/>
      <c r="BA213" s="13"/>
      <c r="BB213" s="13"/>
      <c r="BC213" s="13"/>
      <c r="BD213" s="13"/>
    </row>
    <row r="214" spans="1:67" x14ac:dyDescent="0.2">
      <c r="AC214" s="20"/>
      <c r="AD214" s="13"/>
      <c r="AE214" s="13"/>
      <c r="AF214" s="13"/>
      <c r="AG214" s="13"/>
      <c r="AH214" s="13"/>
      <c r="AI214" s="13"/>
      <c r="AK214" s="13"/>
      <c r="AL214" s="13"/>
      <c r="AM214" s="14"/>
      <c r="AN214" s="14"/>
      <c r="AO214" s="14"/>
      <c r="AP214" s="14"/>
      <c r="AQ214" s="14"/>
      <c r="AR214" s="14"/>
      <c r="AS214" s="14"/>
      <c r="AT214" s="13"/>
      <c r="AU214" s="13"/>
      <c r="AV214" s="106"/>
      <c r="AW214" s="42"/>
      <c r="AX214" s="13"/>
      <c r="AY214" s="13"/>
      <c r="AZ214" s="13"/>
      <c r="BA214" s="13"/>
      <c r="BB214" s="13"/>
      <c r="BC214" s="13"/>
      <c r="BD214" s="13"/>
    </row>
    <row r="215" spans="1:67" x14ac:dyDescent="0.2">
      <c r="AC215" s="20"/>
      <c r="AD215" s="13"/>
      <c r="AE215" s="13"/>
      <c r="AF215" s="13"/>
      <c r="AG215" s="13"/>
      <c r="AH215" s="13"/>
      <c r="AI215" s="13"/>
      <c r="AK215" s="13"/>
      <c r="AL215" s="13"/>
      <c r="AM215" s="14"/>
      <c r="AN215" s="14"/>
      <c r="AO215" s="14"/>
      <c r="AP215" s="14"/>
      <c r="AQ215" s="14"/>
      <c r="AR215" s="14"/>
      <c r="AS215" s="14"/>
      <c r="AT215" s="13"/>
      <c r="AU215" s="13"/>
      <c r="AV215" s="106"/>
      <c r="AW215" s="42"/>
      <c r="AX215" s="13"/>
      <c r="AY215" s="13"/>
      <c r="AZ215" s="13"/>
      <c r="BA215" s="13"/>
      <c r="BB215" s="13"/>
      <c r="BC215" s="13"/>
      <c r="BD215" s="13"/>
    </row>
    <row r="216" spans="1:67" x14ac:dyDescent="0.2">
      <c r="AC216" s="20"/>
      <c r="AD216" s="13"/>
      <c r="AE216" s="13"/>
      <c r="AF216" s="13"/>
      <c r="AG216" s="13"/>
      <c r="AH216" s="13"/>
      <c r="AI216" s="13"/>
      <c r="AK216" s="13"/>
      <c r="AL216" s="13"/>
      <c r="AM216" s="14"/>
      <c r="AN216" s="14"/>
      <c r="AO216" s="14"/>
      <c r="AP216" s="14"/>
      <c r="AQ216" s="14"/>
      <c r="AR216" s="14"/>
      <c r="AS216" s="14"/>
      <c r="AT216" s="13"/>
      <c r="AU216" s="13"/>
      <c r="AV216" s="106"/>
      <c r="AW216" s="42"/>
      <c r="AX216" s="13"/>
      <c r="AY216" s="13"/>
      <c r="AZ216" s="13"/>
      <c r="BA216" s="13"/>
      <c r="BB216" s="13"/>
      <c r="BC216" s="13"/>
      <c r="BD216" s="13"/>
    </row>
    <row r="217" spans="1:67" x14ac:dyDescent="0.2">
      <c r="AC217" s="20"/>
      <c r="AD217" s="13"/>
      <c r="AE217" s="13"/>
      <c r="AF217" s="13"/>
      <c r="AG217" s="13"/>
      <c r="AH217" s="13"/>
      <c r="AI217" s="13"/>
      <c r="AK217" s="13"/>
      <c r="AL217" s="13"/>
      <c r="AM217" s="14"/>
      <c r="AN217" s="14"/>
      <c r="AO217" s="14"/>
      <c r="AP217" s="14"/>
      <c r="AQ217" s="14"/>
      <c r="AR217" s="14"/>
      <c r="AS217" s="14"/>
      <c r="AT217" s="13"/>
      <c r="AU217" s="13"/>
      <c r="AV217" s="106"/>
      <c r="AW217" s="42"/>
      <c r="AX217" s="13"/>
      <c r="AY217" s="13"/>
      <c r="AZ217" s="13"/>
      <c r="BA217" s="13"/>
      <c r="BB217" s="13"/>
      <c r="BC217" s="13"/>
      <c r="BD217" s="13"/>
    </row>
    <row r="218" spans="1:67" x14ac:dyDescent="0.2">
      <c r="AC218" s="20"/>
      <c r="AD218" s="13"/>
      <c r="AE218" s="13"/>
      <c r="AF218" s="13"/>
      <c r="AG218" s="13"/>
      <c r="AH218" s="13"/>
      <c r="AI218" s="13"/>
      <c r="AK218" s="13"/>
      <c r="AL218" s="13"/>
      <c r="AM218" s="14"/>
      <c r="AN218" s="14"/>
      <c r="AO218" s="14"/>
      <c r="AP218" s="14"/>
      <c r="AQ218" s="14"/>
      <c r="AR218" s="14"/>
      <c r="AS218" s="14"/>
      <c r="AT218" s="13"/>
      <c r="AU218" s="13"/>
      <c r="AV218" s="106"/>
      <c r="AW218" s="42"/>
      <c r="AX218" s="13"/>
      <c r="AY218" s="13"/>
      <c r="AZ218" s="13"/>
      <c r="BA218" s="13"/>
      <c r="BB218" s="13"/>
      <c r="BC218" s="13"/>
      <c r="BD218" s="13"/>
    </row>
    <row r="219" spans="1:67" x14ac:dyDescent="0.2">
      <c r="AC219" s="20"/>
      <c r="AD219" s="13"/>
      <c r="AE219" s="13"/>
      <c r="AF219" s="13"/>
      <c r="AG219" s="13"/>
      <c r="AH219" s="13"/>
      <c r="AI219" s="13"/>
      <c r="AK219" s="13"/>
      <c r="AL219" s="13"/>
      <c r="AM219" s="14"/>
      <c r="AN219" s="14"/>
      <c r="AO219" s="14"/>
      <c r="AP219" s="14"/>
      <c r="AQ219" s="14"/>
      <c r="AR219" s="14"/>
      <c r="AS219" s="14"/>
      <c r="AT219" s="13"/>
      <c r="AU219" s="13"/>
      <c r="AV219" s="106"/>
      <c r="AW219" s="42"/>
      <c r="AX219" s="13"/>
      <c r="AY219" s="13"/>
      <c r="AZ219" s="13"/>
      <c r="BA219" s="13"/>
      <c r="BB219" s="13"/>
      <c r="BC219" s="13"/>
      <c r="BD219" s="13"/>
    </row>
    <row r="220" spans="1:67" x14ac:dyDescent="0.2">
      <c r="AC220" s="20"/>
      <c r="AD220" s="13"/>
      <c r="AE220" s="13"/>
      <c r="AF220" s="13"/>
      <c r="AG220" s="13"/>
      <c r="AH220" s="13"/>
      <c r="AI220" s="13"/>
      <c r="AK220" s="13"/>
      <c r="AL220" s="13"/>
      <c r="AM220" s="14"/>
      <c r="AN220" s="14"/>
      <c r="AO220" s="14"/>
      <c r="AP220" s="14"/>
      <c r="AQ220" s="14"/>
      <c r="AR220" s="14"/>
      <c r="AS220" s="14"/>
      <c r="AT220" s="13"/>
      <c r="AU220" s="13"/>
      <c r="AV220" s="106"/>
      <c r="AW220" s="42"/>
      <c r="AX220" s="13"/>
      <c r="AY220" s="13"/>
      <c r="AZ220" s="13"/>
      <c r="BA220" s="13"/>
      <c r="BB220" s="13"/>
      <c r="BC220" s="13"/>
      <c r="BD220" s="13"/>
    </row>
    <row r="221" spans="1:67" x14ac:dyDescent="0.2">
      <c r="AC221" s="20"/>
      <c r="AD221" s="13"/>
      <c r="AE221" s="13"/>
      <c r="AF221" s="13"/>
      <c r="AG221" s="13"/>
      <c r="AH221" s="13"/>
      <c r="AI221" s="13"/>
      <c r="AK221" s="13"/>
      <c r="AL221" s="13"/>
      <c r="AM221" s="14"/>
      <c r="AN221" s="14"/>
      <c r="AO221" s="14"/>
      <c r="AP221" s="14"/>
      <c r="AQ221" s="14"/>
      <c r="AR221" s="14"/>
      <c r="AS221" s="14"/>
      <c r="AT221" s="13"/>
      <c r="AU221" s="13"/>
      <c r="AV221" s="106"/>
      <c r="AW221" s="42"/>
      <c r="AX221" s="13"/>
      <c r="AY221" s="13"/>
      <c r="AZ221" s="13"/>
      <c r="BA221" s="13"/>
      <c r="BB221" s="13"/>
      <c r="BC221" s="13"/>
      <c r="BD221" s="13"/>
    </row>
    <row r="222" spans="1:67" x14ac:dyDescent="0.2">
      <c r="AC222" s="20"/>
      <c r="AD222" s="13"/>
      <c r="AE222" s="13"/>
      <c r="AF222" s="13"/>
      <c r="AG222" s="13"/>
      <c r="AH222" s="13"/>
      <c r="AI222" s="13"/>
      <c r="AK222" s="13"/>
      <c r="AL222" s="13"/>
      <c r="AM222" s="14"/>
      <c r="AN222" s="14"/>
      <c r="AO222" s="14"/>
      <c r="AP222" s="14"/>
      <c r="AQ222" s="14"/>
      <c r="AR222" s="14"/>
      <c r="AS222" s="14"/>
      <c r="AT222" s="13"/>
      <c r="AU222" s="13"/>
      <c r="AV222" s="106"/>
      <c r="AW222" s="42"/>
      <c r="AX222" s="13"/>
      <c r="AY222" s="13"/>
      <c r="AZ222" s="13"/>
      <c r="BA222" s="13"/>
      <c r="BB222" s="13"/>
      <c r="BC222" s="13"/>
      <c r="BD222" s="13"/>
    </row>
    <row r="223" spans="1:67" x14ac:dyDescent="0.2">
      <c r="AC223" s="20"/>
      <c r="AD223" s="13"/>
      <c r="AE223" s="13"/>
      <c r="AF223" s="13"/>
      <c r="AG223" s="13"/>
      <c r="AH223" s="13"/>
      <c r="AI223" s="13"/>
      <c r="AK223" s="13"/>
      <c r="AL223" s="13"/>
      <c r="AM223" s="14"/>
      <c r="AN223" s="14"/>
      <c r="AO223" s="14"/>
      <c r="AP223" s="14"/>
      <c r="AQ223" s="14"/>
      <c r="AR223" s="14"/>
      <c r="AS223" s="14"/>
      <c r="AT223" s="13"/>
      <c r="AU223" s="13"/>
      <c r="AV223" s="106"/>
      <c r="AW223" s="42"/>
      <c r="AX223" s="13"/>
      <c r="AY223" s="13"/>
      <c r="AZ223" s="13"/>
      <c r="BA223" s="13"/>
      <c r="BB223" s="13"/>
      <c r="BC223" s="13"/>
      <c r="BD223" s="13"/>
    </row>
    <row r="224" spans="1:67" x14ac:dyDescent="0.2">
      <c r="AC224" s="20"/>
      <c r="AD224" s="13"/>
      <c r="AE224" s="13"/>
      <c r="AF224" s="13"/>
      <c r="AG224" s="13"/>
      <c r="AH224" s="13"/>
      <c r="AI224" s="13"/>
      <c r="AK224" s="13"/>
      <c r="AL224" s="13"/>
      <c r="AM224" s="14"/>
      <c r="AN224" s="14"/>
      <c r="AO224" s="14"/>
      <c r="AP224" s="14"/>
      <c r="AQ224" s="14"/>
      <c r="AR224" s="14"/>
      <c r="AS224" s="14"/>
      <c r="AT224" s="13"/>
      <c r="AU224" s="13"/>
      <c r="AV224" s="106"/>
      <c r="AW224" s="42"/>
      <c r="AX224" s="13"/>
      <c r="AY224" s="13"/>
      <c r="AZ224" s="13"/>
      <c r="BA224" s="13"/>
      <c r="BB224" s="13"/>
      <c r="BC224" s="13"/>
      <c r="BD224" s="13"/>
    </row>
    <row r="225" spans="29:56" x14ac:dyDescent="0.2">
      <c r="AC225" s="20"/>
      <c r="AD225" s="13"/>
      <c r="AE225" s="13"/>
      <c r="AF225" s="13"/>
      <c r="AG225" s="13"/>
      <c r="AH225" s="13"/>
      <c r="AI225" s="13"/>
      <c r="AK225" s="13"/>
      <c r="AL225" s="13"/>
      <c r="AM225" s="14"/>
      <c r="AN225" s="14"/>
      <c r="AO225" s="14"/>
      <c r="AP225" s="14"/>
      <c r="AQ225" s="14"/>
      <c r="AR225" s="14"/>
      <c r="AS225" s="14"/>
      <c r="AT225" s="13"/>
      <c r="AU225" s="13"/>
      <c r="AV225" s="106"/>
      <c r="AW225" s="42"/>
      <c r="AX225" s="13"/>
      <c r="AY225" s="13"/>
      <c r="AZ225" s="13"/>
      <c r="BA225" s="13"/>
      <c r="BB225" s="13"/>
      <c r="BC225" s="13"/>
      <c r="BD225" s="13"/>
    </row>
    <row r="226" spans="29:56" x14ac:dyDescent="0.2">
      <c r="AC226" s="20"/>
      <c r="AD226" s="13"/>
      <c r="AE226" s="13"/>
      <c r="AF226" s="13"/>
      <c r="AG226" s="13"/>
      <c r="AH226" s="13"/>
      <c r="AI226" s="13"/>
      <c r="AK226" s="13"/>
      <c r="AL226" s="13"/>
      <c r="AM226" s="14"/>
      <c r="AN226" s="14"/>
      <c r="AO226" s="14"/>
      <c r="AP226" s="14"/>
      <c r="AQ226" s="14"/>
      <c r="AR226" s="14"/>
      <c r="AS226" s="14"/>
      <c r="AT226" s="13"/>
      <c r="AU226" s="13"/>
      <c r="AV226" s="106"/>
      <c r="AW226" s="42"/>
      <c r="AX226" s="13"/>
      <c r="AY226" s="13"/>
      <c r="AZ226" s="13"/>
      <c r="BA226" s="13"/>
      <c r="BB226" s="13"/>
      <c r="BC226" s="13"/>
      <c r="BD226" s="13"/>
    </row>
    <row r="227" spans="29:56" x14ac:dyDescent="0.2">
      <c r="AC227" s="20"/>
      <c r="AD227" s="13"/>
      <c r="AE227" s="13"/>
      <c r="AF227" s="13"/>
      <c r="AG227" s="13"/>
      <c r="AH227" s="13"/>
      <c r="AI227" s="13"/>
      <c r="AK227" s="13"/>
      <c r="AL227" s="13"/>
      <c r="AM227" s="14"/>
      <c r="AN227" s="14"/>
      <c r="AO227" s="14"/>
      <c r="AP227" s="14"/>
      <c r="AQ227" s="14"/>
      <c r="AR227" s="14"/>
      <c r="AS227" s="14"/>
      <c r="AT227" s="13"/>
      <c r="AU227" s="13"/>
      <c r="AV227" s="106"/>
      <c r="AW227" s="42"/>
      <c r="AX227" s="13"/>
      <c r="AY227" s="13"/>
      <c r="AZ227" s="13"/>
      <c r="BA227" s="13"/>
      <c r="BB227" s="13"/>
      <c r="BC227" s="13"/>
      <c r="BD227" s="13"/>
    </row>
    <row r="228" spans="29:56" x14ac:dyDescent="0.2">
      <c r="AC228" s="20"/>
      <c r="AD228" s="13"/>
      <c r="AE228" s="13"/>
      <c r="AF228" s="13"/>
      <c r="AG228" s="13"/>
      <c r="AH228" s="13"/>
      <c r="AI228" s="13"/>
      <c r="AK228" s="13"/>
      <c r="AL228" s="13"/>
      <c r="AM228" s="14"/>
      <c r="AN228" s="14"/>
      <c r="AO228" s="14"/>
      <c r="AP228" s="14"/>
      <c r="AQ228" s="14"/>
      <c r="AR228" s="14"/>
      <c r="AS228" s="14"/>
      <c r="AT228" s="13"/>
      <c r="AU228" s="13"/>
      <c r="AV228" s="106"/>
      <c r="AW228" s="42"/>
      <c r="AX228" s="13"/>
      <c r="AY228" s="13"/>
      <c r="AZ228" s="13"/>
      <c r="BA228" s="13"/>
      <c r="BB228" s="13"/>
      <c r="BC228" s="13"/>
      <c r="BD228" s="13"/>
    </row>
    <row r="229" spans="29:56" x14ac:dyDescent="0.2">
      <c r="AC229" s="20"/>
      <c r="AD229" s="13"/>
      <c r="AE229" s="13"/>
      <c r="AF229" s="13"/>
      <c r="AG229" s="13"/>
      <c r="AH229" s="13"/>
      <c r="AI229" s="13"/>
      <c r="AK229" s="13"/>
      <c r="AL229" s="13"/>
      <c r="AM229" s="14"/>
      <c r="AN229" s="14"/>
      <c r="AO229" s="14"/>
      <c r="AP229" s="14"/>
      <c r="AQ229" s="14"/>
      <c r="AR229" s="14"/>
      <c r="AS229" s="14"/>
      <c r="AT229" s="13"/>
      <c r="AU229" s="13"/>
      <c r="AV229" s="106"/>
      <c r="AW229" s="42"/>
      <c r="AX229" s="13"/>
      <c r="AY229" s="13"/>
      <c r="AZ229" s="13"/>
      <c r="BA229" s="13"/>
      <c r="BB229" s="13"/>
      <c r="BC229" s="13"/>
      <c r="BD229" s="13"/>
    </row>
    <row r="230" spans="29:56" x14ac:dyDescent="0.2">
      <c r="AC230" s="20"/>
      <c r="AD230" s="13"/>
      <c r="AE230" s="13"/>
      <c r="AF230" s="13"/>
      <c r="AG230" s="13"/>
      <c r="AH230" s="13"/>
      <c r="AI230" s="13"/>
      <c r="AK230" s="13"/>
      <c r="AL230" s="13"/>
      <c r="AM230" s="14"/>
      <c r="AN230" s="14"/>
      <c r="AO230" s="14"/>
      <c r="AP230" s="14"/>
      <c r="AQ230" s="14"/>
      <c r="AR230" s="14"/>
      <c r="AS230" s="14"/>
      <c r="AT230" s="13"/>
      <c r="AU230" s="13"/>
      <c r="AV230" s="106"/>
      <c r="AW230" s="42"/>
      <c r="AX230" s="13"/>
      <c r="AY230" s="13"/>
      <c r="AZ230" s="13"/>
      <c r="BA230" s="13"/>
      <c r="BB230" s="13"/>
      <c r="BC230" s="13"/>
      <c r="BD230" s="13"/>
    </row>
    <row r="231" spans="29:56" x14ac:dyDescent="0.2">
      <c r="AC231" s="20"/>
      <c r="AD231" s="13"/>
      <c r="AE231" s="13"/>
      <c r="AF231" s="13"/>
      <c r="AG231" s="13"/>
      <c r="AH231" s="13"/>
      <c r="AI231" s="13"/>
      <c r="AK231" s="13"/>
      <c r="AL231" s="13"/>
      <c r="AM231" s="14"/>
      <c r="AN231" s="14"/>
      <c r="AO231" s="14"/>
      <c r="AP231" s="14"/>
      <c r="AQ231" s="14"/>
      <c r="AR231" s="14"/>
      <c r="AS231" s="14"/>
      <c r="AT231" s="13"/>
      <c r="AU231" s="13"/>
      <c r="AV231" s="106"/>
      <c r="AW231" s="42"/>
      <c r="AX231" s="13"/>
      <c r="AY231" s="13"/>
      <c r="AZ231" s="13"/>
      <c r="BA231" s="13"/>
      <c r="BB231" s="13"/>
      <c r="BC231" s="13"/>
      <c r="BD231" s="13"/>
    </row>
    <row r="232" spans="29:56" x14ac:dyDescent="0.2">
      <c r="AC232" s="20"/>
      <c r="AD232" s="13"/>
      <c r="AE232" s="13"/>
      <c r="AF232" s="13"/>
      <c r="AG232" s="13"/>
      <c r="AH232" s="13"/>
      <c r="AI232" s="13"/>
      <c r="AK232" s="13"/>
      <c r="AL232" s="13"/>
      <c r="AM232" s="14"/>
      <c r="AN232" s="14"/>
      <c r="AO232" s="14"/>
      <c r="AP232" s="14"/>
      <c r="AQ232" s="14"/>
      <c r="AR232" s="14"/>
      <c r="AS232" s="14"/>
      <c r="AT232" s="13"/>
      <c r="AU232" s="13"/>
      <c r="AV232" s="106"/>
      <c r="AW232" s="42"/>
      <c r="AX232" s="13"/>
      <c r="AY232" s="13"/>
      <c r="AZ232" s="13"/>
      <c r="BA232" s="13"/>
      <c r="BB232" s="13"/>
      <c r="BC232" s="13"/>
      <c r="BD232" s="13"/>
    </row>
    <row r="233" spans="29:56" x14ac:dyDescent="0.2">
      <c r="AC233" s="20"/>
      <c r="AD233" s="13"/>
      <c r="AE233" s="13"/>
      <c r="AF233" s="13"/>
      <c r="AG233" s="13"/>
      <c r="AH233" s="13"/>
      <c r="AI233" s="13"/>
      <c r="AK233" s="13"/>
      <c r="AL233" s="13"/>
      <c r="AM233" s="14"/>
      <c r="AN233" s="14"/>
      <c r="AO233" s="14"/>
      <c r="AP233" s="14"/>
      <c r="AQ233" s="14"/>
      <c r="AR233" s="14"/>
      <c r="AS233" s="14"/>
      <c r="AT233" s="13"/>
      <c r="AU233" s="13"/>
      <c r="AV233" s="106"/>
      <c r="AW233" s="42"/>
      <c r="AX233" s="13"/>
      <c r="AY233" s="13"/>
      <c r="AZ233" s="13"/>
      <c r="BA233" s="13"/>
      <c r="BB233" s="13"/>
      <c r="BC233" s="13"/>
      <c r="BD233" s="13"/>
    </row>
    <row r="234" spans="29:56" x14ac:dyDescent="0.2">
      <c r="AC234" s="20"/>
      <c r="AD234" s="13"/>
      <c r="AE234" s="13"/>
      <c r="AF234" s="13"/>
      <c r="AG234" s="13"/>
      <c r="AH234" s="13"/>
      <c r="AI234" s="13"/>
      <c r="AK234" s="13"/>
      <c r="AL234" s="13"/>
      <c r="AM234" s="14"/>
      <c r="AN234" s="14"/>
      <c r="AO234" s="14"/>
      <c r="AP234" s="14"/>
      <c r="AQ234" s="14"/>
      <c r="AR234" s="14"/>
      <c r="AS234" s="14"/>
      <c r="AT234" s="13"/>
      <c r="AU234" s="13"/>
      <c r="AV234" s="106"/>
      <c r="AW234" s="42"/>
      <c r="AX234" s="13"/>
      <c r="AY234" s="13"/>
      <c r="AZ234" s="13"/>
      <c r="BA234" s="13"/>
      <c r="BB234" s="13"/>
      <c r="BC234" s="13"/>
      <c r="BD234" s="13"/>
    </row>
    <row r="235" spans="29:56" x14ac:dyDescent="0.2">
      <c r="AC235" s="20"/>
      <c r="AD235" s="13"/>
      <c r="AE235" s="13"/>
      <c r="AF235" s="13"/>
      <c r="AG235" s="13"/>
      <c r="AH235" s="13"/>
      <c r="AI235" s="13"/>
      <c r="AK235" s="13"/>
      <c r="AL235" s="13"/>
      <c r="AM235" s="14"/>
      <c r="AN235" s="14"/>
      <c r="AO235" s="14"/>
      <c r="AP235" s="14"/>
      <c r="AQ235" s="14"/>
      <c r="AR235" s="14"/>
      <c r="AS235" s="14"/>
      <c r="AT235" s="13"/>
      <c r="AU235" s="13"/>
      <c r="AV235" s="106"/>
      <c r="AW235" s="42"/>
      <c r="AX235" s="13"/>
      <c r="AY235" s="13"/>
      <c r="AZ235" s="13"/>
      <c r="BA235" s="13"/>
      <c r="BB235" s="13"/>
      <c r="BC235" s="13"/>
      <c r="BD235" s="13"/>
    </row>
    <row r="236" spans="29:56" x14ac:dyDescent="0.2">
      <c r="AC236" s="20"/>
      <c r="AD236" s="13"/>
      <c r="AE236" s="13"/>
      <c r="AF236" s="13"/>
      <c r="AG236" s="13"/>
      <c r="AH236" s="13"/>
      <c r="AI236" s="13"/>
      <c r="AK236" s="13"/>
      <c r="AL236" s="13"/>
      <c r="AM236" s="14"/>
      <c r="AN236" s="14"/>
      <c r="AO236" s="14"/>
      <c r="AP236" s="14"/>
      <c r="AQ236" s="14"/>
      <c r="AR236" s="14"/>
      <c r="AS236" s="14"/>
      <c r="AT236" s="13"/>
      <c r="AU236" s="13"/>
      <c r="AV236" s="106"/>
      <c r="AW236" s="42"/>
      <c r="AX236" s="13"/>
      <c r="AY236" s="13"/>
      <c r="AZ236" s="13"/>
      <c r="BA236" s="13"/>
      <c r="BB236" s="13"/>
      <c r="BC236" s="13"/>
      <c r="BD236" s="13"/>
    </row>
    <row r="237" spans="29:56" x14ac:dyDescent="0.2">
      <c r="AC237" s="20"/>
      <c r="AD237" s="13"/>
      <c r="AE237" s="13"/>
      <c r="AF237" s="13"/>
      <c r="AG237" s="13"/>
      <c r="AH237" s="13"/>
      <c r="AI237" s="13"/>
      <c r="AK237" s="13"/>
      <c r="AL237" s="13"/>
      <c r="AM237" s="14"/>
      <c r="AN237" s="14"/>
      <c r="AO237" s="14"/>
      <c r="AP237" s="14"/>
      <c r="AQ237" s="14"/>
      <c r="AR237" s="14"/>
      <c r="AS237" s="14"/>
      <c r="AT237" s="13"/>
      <c r="AU237" s="13"/>
      <c r="AV237" s="106"/>
      <c r="AW237" s="42"/>
      <c r="AX237" s="13"/>
      <c r="AY237" s="13"/>
      <c r="AZ237" s="13"/>
      <c r="BA237" s="13"/>
      <c r="BB237" s="13"/>
      <c r="BC237" s="13"/>
      <c r="BD237" s="13"/>
    </row>
    <row r="238" spans="29:56" x14ac:dyDescent="0.2">
      <c r="AC238" s="20"/>
      <c r="AD238" s="13"/>
      <c r="AE238" s="13"/>
      <c r="AF238" s="13"/>
      <c r="AG238" s="13"/>
      <c r="AH238" s="13"/>
      <c r="AI238" s="13"/>
      <c r="AK238" s="13"/>
      <c r="AL238" s="13"/>
      <c r="AM238" s="14"/>
      <c r="AN238" s="14"/>
      <c r="AO238" s="14"/>
      <c r="AP238" s="14"/>
      <c r="AQ238" s="14"/>
      <c r="AR238" s="14"/>
      <c r="AS238" s="14"/>
      <c r="AT238" s="13"/>
      <c r="AU238" s="13"/>
      <c r="AV238" s="106"/>
      <c r="AW238" s="42"/>
      <c r="AX238" s="13"/>
      <c r="AY238" s="13"/>
      <c r="AZ238" s="13"/>
      <c r="BA238" s="13"/>
      <c r="BB238" s="13"/>
      <c r="BC238" s="13"/>
      <c r="BD238" s="13"/>
    </row>
    <row r="239" spans="29:56" x14ac:dyDescent="0.2">
      <c r="AC239" s="20"/>
      <c r="AD239" s="13"/>
      <c r="AE239" s="13"/>
      <c r="AF239" s="13"/>
      <c r="AG239" s="13"/>
      <c r="AH239" s="13"/>
      <c r="AI239" s="13"/>
      <c r="AK239" s="13"/>
      <c r="AL239" s="13"/>
      <c r="AM239" s="14"/>
      <c r="AN239" s="14"/>
      <c r="AO239" s="14"/>
      <c r="AP239" s="14"/>
      <c r="AQ239" s="14"/>
      <c r="AR239" s="14"/>
      <c r="AS239" s="14"/>
      <c r="AT239" s="13"/>
      <c r="AU239" s="13"/>
      <c r="AV239" s="106"/>
      <c r="AW239" s="42"/>
      <c r="AX239" s="13"/>
      <c r="AY239" s="13"/>
      <c r="AZ239" s="13"/>
      <c r="BA239" s="13"/>
      <c r="BB239" s="13"/>
      <c r="BC239" s="13"/>
      <c r="BD239" s="13"/>
    </row>
    <row r="240" spans="29:56" x14ac:dyDescent="0.2">
      <c r="AC240" s="20"/>
      <c r="AD240" s="13"/>
      <c r="AE240" s="13"/>
      <c r="AF240" s="13"/>
      <c r="AG240" s="13"/>
      <c r="AH240" s="13"/>
      <c r="AI240" s="13"/>
      <c r="AK240" s="13"/>
      <c r="AL240" s="13"/>
      <c r="AM240" s="14"/>
      <c r="AN240" s="14"/>
      <c r="AO240" s="14"/>
      <c r="AP240" s="14"/>
      <c r="AQ240" s="14"/>
      <c r="AR240" s="14"/>
      <c r="AS240" s="14"/>
      <c r="AT240" s="13"/>
      <c r="AU240" s="13"/>
      <c r="AV240" s="106"/>
      <c r="AW240" s="42"/>
      <c r="AX240" s="13"/>
      <c r="AY240" s="13"/>
      <c r="AZ240" s="13"/>
      <c r="BA240" s="13"/>
      <c r="BB240" s="13"/>
      <c r="BC240" s="13"/>
      <c r="BD240" s="13"/>
    </row>
    <row r="241" spans="29:56" x14ac:dyDescent="0.2">
      <c r="AC241" s="20"/>
      <c r="AD241" s="13"/>
      <c r="AE241" s="13"/>
      <c r="AF241" s="13"/>
      <c r="AG241" s="13"/>
      <c r="AH241" s="13"/>
      <c r="AI241" s="13"/>
      <c r="AK241" s="13"/>
      <c r="AL241" s="13"/>
      <c r="AM241" s="14"/>
      <c r="AN241" s="14"/>
      <c r="AO241" s="14"/>
      <c r="AP241" s="14"/>
      <c r="AQ241" s="14"/>
      <c r="AR241" s="14"/>
      <c r="AS241" s="14"/>
      <c r="AT241" s="13"/>
      <c r="AU241" s="13"/>
      <c r="AV241" s="106"/>
      <c r="AW241" s="42"/>
      <c r="AX241" s="13"/>
      <c r="AY241" s="13"/>
      <c r="AZ241" s="13"/>
      <c r="BA241" s="13"/>
      <c r="BB241" s="13"/>
      <c r="BC241" s="13"/>
      <c r="BD241" s="13"/>
    </row>
    <row r="242" spans="29:56" x14ac:dyDescent="0.2">
      <c r="AC242" s="20"/>
      <c r="AD242" s="13"/>
      <c r="AE242" s="13"/>
      <c r="AF242" s="13"/>
      <c r="AG242" s="13"/>
      <c r="AH242" s="13"/>
      <c r="AI242" s="13"/>
      <c r="AK242" s="13"/>
      <c r="AL242" s="13"/>
      <c r="AM242" s="14"/>
      <c r="AN242" s="14"/>
      <c r="AO242" s="14"/>
      <c r="AP242" s="14"/>
      <c r="AQ242" s="14"/>
      <c r="AR242" s="14"/>
      <c r="AS242" s="14"/>
      <c r="AT242" s="13"/>
      <c r="AU242" s="13"/>
      <c r="AV242" s="106"/>
      <c r="AW242" s="42"/>
      <c r="AX242" s="13"/>
      <c r="AY242" s="13"/>
      <c r="AZ242" s="13"/>
      <c r="BA242" s="13"/>
      <c r="BB242" s="13"/>
      <c r="BC242" s="13"/>
      <c r="BD242" s="13"/>
    </row>
    <row r="243" spans="29:56" x14ac:dyDescent="0.2">
      <c r="AC243" s="20"/>
      <c r="AD243" s="13"/>
      <c r="AE243" s="13"/>
      <c r="AF243" s="13"/>
      <c r="AG243" s="13"/>
      <c r="AH243" s="13"/>
      <c r="AI243" s="13"/>
      <c r="AK243" s="13"/>
      <c r="AL243" s="13"/>
      <c r="AM243" s="14"/>
      <c r="AN243" s="14"/>
      <c r="AO243" s="14"/>
      <c r="AP243" s="14"/>
      <c r="AQ243" s="14"/>
      <c r="AR243" s="14"/>
      <c r="AS243" s="14"/>
      <c r="AT243" s="13"/>
      <c r="AU243" s="13"/>
      <c r="AV243" s="106"/>
      <c r="AW243" s="42"/>
      <c r="AX243" s="13"/>
      <c r="AY243" s="13"/>
      <c r="AZ243" s="13"/>
      <c r="BA243" s="13"/>
      <c r="BB243" s="13"/>
      <c r="BC243" s="13"/>
      <c r="BD243" s="13"/>
    </row>
    <row r="244" spans="29:56" x14ac:dyDescent="0.2">
      <c r="AC244" s="20"/>
      <c r="AD244" s="13"/>
      <c r="AE244" s="13"/>
      <c r="AF244" s="13"/>
      <c r="AG244" s="13"/>
      <c r="AH244" s="13"/>
      <c r="AI244" s="13"/>
      <c r="AK244" s="13"/>
      <c r="AL244" s="13"/>
      <c r="AM244" s="14"/>
      <c r="AN244" s="14"/>
      <c r="AO244" s="14"/>
      <c r="AP244" s="14"/>
      <c r="AQ244" s="14"/>
      <c r="AR244" s="14"/>
      <c r="AS244" s="14"/>
      <c r="AT244" s="13"/>
      <c r="AU244" s="13"/>
      <c r="AV244" s="106"/>
      <c r="AW244" s="42"/>
      <c r="AX244" s="13"/>
      <c r="AY244" s="13"/>
      <c r="AZ244" s="13"/>
      <c r="BA244" s="13"/>
      <c r="BB244" s="13"/>
      <c r="BC244" s="13"/>
      <c r="BD244" s="13"/>
    </row>
    <row r="245" spans="29:56" x14ac:dyDescent="0.2">
      <c r="AC245" s="20"/>
      <c r="AD245" s="13"/>
      <c r="AE245" s="13"/>
      <c r="AF245" s="13"/>
      <c r="AG245" s="13"/>
      <c r="AH245" s="13"/>
      <c r="AI245" s="13"/>
      <c r="AK245" s="13"/>
      <c r="AL245" s="13"/>
      <c r="AM245" s="14"/>
      <c r="AN245" s="14"/>
      <c r="AO245" s="14"/>
      <c r="AP245" s="14"/>
      <c r="AQ245" s="14"/>
      <c r="AR245" s="14"/>
      <c r="AS245" s="14"/>
      <c r="AT245" s="13"/>
      <c r="AU245" s="13"/>
      <c r="AV245" s="106"/>
      <c r="AW245" s="42"/>
      <c r="AX245" s="13"/>
      <c r="AY245" s="13"/>
      <c r="AZ245" s="13"/>
      <c r="BA245" s="13"/>
      <c r="BB245" s="13"/>
      <c r="BC245" s="13"/>
      <c r="BD245" s="13"/>
    </row>
    <row r="246" spans="29:56" x14ac:dyDescent="0.2">
      <c r="AC246" s="20"/>
      <c r="AD246" s="13"/>
      <c r="AE246" s="13"/>
      <c r="AF246" s="13"/>
      <c r="AG246" s="13"/>
      <c r="AH246" s="13"/>
      <c r="AI246" s="13"/>
      <c r="AK246" s="13"/>
      <c r="AL246" s="13"/>
      <c r="AM246" s="14"/>
      <c r="AN246" s="14"/>
      <c r="AO246" s="14"/>
      <c r="AP246" s="14"/>
      <c r="AQ246" s="14"/>
      <c r="AR246" s="14"/>
      <c r="AS246" s="14"/>
      <c r="AT246" s="13"/>
      <c r="AU246" s="13"/>
      <c r="AV246" s="106"/>
      <c r="AW246" s="42"/>
      <c r="AX246" s="13"/>
      <c r="AY246" s="13"/>
      <c r="AZ246" s="13"/>
      <c r="BA246" s="13"/>
      <c r="BB246" s="13"/>
      <c r="BC246" s="13"/>
      <c r="BD246" s="13"/>
    </row>
    <row r="247" spans="29:56" x14ac:dyDescent="0.2">
      <c r="AC247" s="20"/>
      <c r="AD247" s="13"/>
      <c r="AE247" s="13"/>
      <c r="AF247" s="13"/>
      <c r="AG247" s="13"/>
      <c r="AH247" s="13"/>
      <c r="AI247" s="13"/>
      <c r="AK247" s="13"/>
      <c r="AL247" s="13"/>
      <c r="AM247" s="14"/>
      <c r="AN247" s="14"/>
      <c r="AO247" s="14"/>
      <c r="AP247" s="14"/>
      <c r="AQ247" s="14"/>
      <c r="AR247" s="14"/>
      <c r="AS247" s="14"/>
      <c r="AT247" s="13"/>
      <c r="AU247" s="13"/>
      <c r="AV247" s="106"/>
      <c r="AW247" s="42"/>
      <c r="AX247" s="13"/>
      <c r="AY247" s="13"/>
      <c r="AZ247" s="13"/>
      <c r="BA247" s="13"/>
      <c r="BB247" s="13"/>
      <c r="BC247" s="13"/>
      <c r="BD247" s="13"/>
    </row>
    <row r="248" spans="29:56" x14ac:dyDescent="0.2">
      <c r="AC248" s="20"/>
      <c r="AD248" s="13"/>
      <c r="AE248" s="13"/>
      <c r="AF248" s="13"/>
      <c r="AG248" s="13"/>
      <c r="AH248" s="13"/>
      <c r="AI248" s="13"/>
      <c r="AK248" s="13"/>
      <c r="AL248" s="13"/>
      <c r="AM248" s="14"/>
      <c r="AN248" s="14"/>
      <c r="AO248" s="14"/>
      <c r="AP248" s="14"/>
      <c r="AQ248" s="14"/>
      <c r="AR248" s="14"/>
      <c r="AS248" s="14"/>
      <c r="AT248" s="13"/>
      <c r="AU248" s="13"/>
      <c r="AV248" s="106"/>
      <c r="AW248" s="42"/>
      <c r="AX248" s="13"/>
      <c r="AY248" s="13"/>
      <c r="AZ248" s="13"/>
      <c r="BA248" s="13"/>
      <c r="BB248" s="13"/>
      <c r="BC248" s="13"/>
      <c r="BD248" s="13"/>
    </row>
    <row r="249" spans="29:56" x14ac:dyDescent="0.2">
      <c r="AC249" s="20"/>
      <c r="AD249" s="13"/>
      <c r="AE249" s="13"/>
      <c r="AF249" s="13"/>
      <c r="AG249" s="13"/>
      <c r="AH249" s="13"/>
      <c r="AI249" s="13"/>
      <c r="AK249" s="13"/>
      <c r="AL249" s="13"/>
      <c r="AM249" s="14"/>
      <c r="AN249" s="14"/>
      <c r="AO249" s="14"/>
      <c r="AP249" s="14"/>
      <c r="AQ249" s="14"/>
      <c r="AR249" s="14"/>
      <c r="AS249" s="14"/>
      <c r="AT249" s="13"/>
      <c r="AU249" s="13"/>
      <c r="AV249" s="106"/>
      <c r="AW249" s="42"/>
      <c r="AX249" s="13"/>
      <c r="AY249" s="13"/>
      <c r="AZ249" s="13"/>
      <c r="BA249" s="13"/>
      <c r="BB249" s="13"/>
      <c r="BC249" s="13"/>
      <c r="BD249" s="13"/>
    </row>
    <row r="250" spans="29:56" x14ac:dyDescent="0.2">
      <c r="AC250" s="20"/>
      <c r="AD250" s="13"/>
      <c r="AE250" s="13"/>
      <c r="AF250" s="13"/>
      <c r="AG250" s="13"/>
      <c r="AH250" s="13"/>
      <c r="AI250" s="13"/>
      <c r="AK250" s="13"/>
      <c r="AL250" s="13"/>
      <c r="AM250" s="14"/>
      <c r="AN250" s="14"/>
      <c r="AO250" s="14"/>
      <c r="AP250" s="14"/>
      <c r="AQ250" s="14"/>
      <c r="AR250" s="14"/>
      <c r="AS250" s="14"/>
      <c r="AT250" s="13"/>
      <c r="AU250" s="13"/>
      <c r="AV250" s="106"/>
      <c r="AW250" s="42"/>
      <c r="AX250" s="13"/>
      <c r="AY250" s="13"/>
      <c r="AZ250" s="13"/>
      <c r="BA250" s="13"/>
      <c r="BB250" s="13"/>
      <c r="BC250" s="13"/>
      <c r="BD250" s="13"/>
    </row>
  </sheetData>
  <sheetProtection algorithmName="SHA-512" hashValue="6zXPfV5rz34h4rVBUfKByvpZ0yAcYmhSQ9qv7QVjIYfupp9g1EwFtxWCcNCS3CtxF9tgtt6oBIWMig3W92PFJg==" saltValue="XPXhpzGYvXz0Uw/1Kaippw==" spinCount="100000" sheet="1" objects="1" scenarios="1"/>
  <mergeCells count="36">
    <mergeCell ref="BF8:BF9"/>
    <mergeCell ref="BO8:BO9"/>
    <mergeCell ref="BE8:BE9"/>
    <mergeCell ref="AG8:AG9"/>
    <mergeCell ref="AH8:AH9"/>
    <mergeCell ref="AI8:AI9"/>
    <mergeCell ref="AP8:AP9"/>
    <mergeCell ref="BD8:BD9"/>
    <mergeCell ref="BC8:BC9"/>
    <mergeCell ref="BB8:BB9"/>
    <mergeCell ref="BA8:BA9"/>
    <mergeCell ref="AZ8:AZ9"/>
    <mergeCell ref="AQ8:AQ9"/>
    <mergeCell ref="AR8:AR9"/>
    <mergeCell ref="AL8:AL9"/>
    <mergeCell ref="AN8:AN9"/>
    <mergeCell ref="AO8:AO9"/>
    <mergeCell ref="C8:C9"/>
    <mergeCell ref="D8:D9"/>
    <mergeCell ref="F8:F9"/>
    <mergeCell ref="G8:G9"/>
    <mergeCell ref="E8:E9"/>
    <mergeCell ref="J5:L5"/>
    <mergeCell ref="J6:L6"/>
    <mergeCell ref="Z6:AA6"/>
    <mergeCell ref="H8:H9"/>
    <mergeCell ref="I8:I9"/>
    <mergeCell ref="J8:K8"/>
    <mergeCell ref="L8:M8"/>
    <mergeCell ref="X8:X9"/>
    <mergeCell ref="Y3:AA3"/>
    <mergeCell ref="Y4:AA4"/>
    <mergeCell ref="Y8:Z8"/>
    <mergeCell ref="AA8:AB8"/>
    <mergeCell ref="AK8:AK9"/>
    <mergeCell ref="Z5:AA5"/>
  </mergeCells>
  <phoneticPr fontId="3"/>
  <printOptions horizontalCentered="1"/>
  <pageMargins left="0.39370078740157483" right="0.39370078740157483" top="0.78740157480314965" bottom="0.59055118110236227" header="0.51181102362204722" footer="0.51181102362204722"/>
  <pageSetup paperSize="9" scale="60" orientation="landscape" horizontalDpi="4294967293" r:id="rId1"/>
  <headerFooter alignWithMargins="0">
    <oddFooter>&amp;C&amp;P</oddFooter>
  </headerFooter>
  <colBreaks count="3" manualBreakCount="3">
    <brk id="24" max="49" man="1"/>
    <brk id="37" max="49" man="1"/>
    <brk id="58" max="4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I57"/>
  <sheetViews>
    <sheetView showGridLines="0" zoomScaleNormal="100" workbookViewId="0">
      <pane xSplit="2" ySplit="6" topLeftCell="C7" activePane="bottomRight" state="frozen"/>
      <selection pane="topRight" activeCell="C1" sqref="C1"/>
      <selection pane="bottomLeft" activeCell="A6" sqref="A6"/>
      <selection pane="bottomRight" activeCell="D4" sqref="D4"/>
    </sheetView>
  </sheetViews>
  <sheetFormatPr defaultColWidth="9" defaultRowHeight="13.2" x14ac:dyDescent="0.2"/>
  <cols>
    <col min="1" max="1" width="2.77734375" style="3" customWidth="1"/>
    <col min="2" max="2" width="13.33203125" style="3" customWidth="1"/>
    <col min="3" max="16384" width="9" style="3"/>
  </cols>
  <sheetData>
    <row r="1" spans="1:35" ht="20.25" customHeight="1" thickBot="1" x14ac:dyDescent="0.25">
      <c r="B1" s="139" t="s">
        <v>187</v>
      </c>
    </row>
    <row r="2" spans="1:35" ht="20.25" customHeight="1" thickBot="1" x14ac:dyDescent="0.25">
      <c r="B2" s="140"/>
      <c r="E2" s="47" t="s">
        <v>62</v>
      </c>
      <c r="F2" s="48"/>
      <c r="G2" s="49" t="s">
        <v>86</v>
      </c>
      <c r="H2" s="50"/>
    </row>
    <row r="3" spans="1:35" ht="20.25" customHeight="1" x14ac:dyDescent="0.2">
      <c r="B3" s="140"/>
      <c r="E3" s="133" t="s">
        <v>232</v>
      </c>
    </row>
    <row r="4" spans="1:35" ht="20.25" customHeight="1" thickBot="1" x14ac:dyDescent="0.25">
      <c r="B4" s="141" t="s">
        <v>114</v>
      </c>
      <c r="G4" s="142"/>
    </row>
    <row r="5" spans="1:35" ht="20.100000000000001" customHeight="1" thickBot="1" x14ac:dyDescent="0.25">
      <c r="B5" s="344" t="s">
        <v>115</v>
      </c>
      <c r="C5" s="467" t="s">
        <v>96</v>
      </c>
      <c r="D5" s="467"/>
      <c r="E5" s="467"/>
      <c r="F5" s="468"/>
      <c r="G5" s="464" t="s">
        <v>97</v>
      </c>
      <c r="H5" s="465"/>
      <c r="I5" s="465"/>
      <c r="J5" s="466"/>
      <c r="K5" s="464" t="s">
        <v>98</v>
      </c>
      <c r="L5" s="465"/>
      <c r="M5" s="465"/>
      <c r="N5" s="465"/>
      <c r="O5" s="466"/>
      <c r="P5" s="488" t="s">
        <v>99</v>
      </c>
      <c r="Q5" s="489"/>
      <c r="R5" s="489"/>
      <c r="S5" s="489"/>
      <c r="T5" s="490"/>
      <c r="U5" s="488" t="s">
        <v>100</v>
      </c>
      <c r="V5" s="489"/>
      <c r="W5" s="489"/>
      <c r="X5" s="489"/>
      <c r="Y5" s="490"/>
      <c r="Z5" s="488" t="s">
        <v>101</v>
      </c>
      <c r="AA5" s="489"/>
      <c r="AB5" s="489"/>
      <c r="AC5" s="489"/>
      <c r="AD5" s="490"/>
      <c r="AE5" s="488" t="s">
        <v>102</v>
      </c>
      <c r="AF5" s="489"/>
      <c r="AG5" s="489"/>
      <c r="AH5" s="489"/>
      <c r="AI5" s="490"/>
    </row>
    <row r="6" spans="1:35" ht="20.100000000000001" customHeight="1" thickBot="1" x14ac:dyDescent="0.25">
      <c r="A6" s="201">
        <v>1</v>
      </c>
      <c r="B6" s="345" t="s">
        <v>116</v>
      </c>
      <c r="C6" s="373" t="s">
        <v>74</v>
      </c>
      <c r="D6" s="374" t="s">
        <v>75</v>
      </c>
      <c r="E6" s="374" t="s">
        <v>76</v>
      </c>
      <c r="F6" s="375" t="s">
        <v>103</v>
      </c>
      <c r="G6" s="202" t="s">
        <v>104</v>
      </c>
      <c r="H6" s="203" t="s">
        <v>105</v>
      </c>
      <c r="I6" s="203" t="s">
        <v>106</v>
      </c>
      <c r="J6" s="204" t="s">
        <v>107</v>
      </c>
      <c r="K6" s="202" t="s">
        <v>77</v>
      </c>
      <c r="L6" s="203" t="s">
        <v>78</v>
      </c>
      <c r="M6" s="203" t="s">
        <v>79</v>
      </c>
      <c r="N6" s="203" t="s">
        <v>108</v>
      </c>
      <c r="O6" s="205" t="s">
        <v>71</v>
      </c>
      <c r="P6" s="491" t="s">
        <v>80</v>
      </c>
      <c r="Q6" s="492" t="s">
        <v>81</v>
      </c>
      <c r="R6" s="492" t="s">
        <v>109</v>
      </c>
      <c r="S6" s="492" t="s">
        <v>233</v>
      </c>
      <c r="T6" s="493" t="s">
        <v>234</v>
      </c>
      <c r="U6" s="491" t="s">
        <v>82</v>
      </c>
      <c r="V6" s="492" t="s">
        <v>83</v>
      </c>
      <c r="W6" s="492" t="s">
        <v>110</v>
      </c>
      <c r="X6" s="492" t="s">
        <v>111</v>
      </c>
      <c r="Y6" s="493" t="s">
        <v>71</v>
      </c>
      <c r="Z6" s="491" t="s">
        <v>84</v>
      </c>
      <c r="AA6" s="492" t="s">
        <v>85</v>
      </c>
      <c r="AB6" s="492" t="s">
        <v>112</v>
      </c>
      <c r="AC6" s="492" t="s">
        <v>71</v>
      </c>
      <c r="AD6" s="493" t="s">
        <v>71</v>
      </c>
      <c r="AE6" s="491" t="s">
        <v>71</v>
      </c>
      <c r="AF6" s="492" t="s">
        <v>71</v>
      </c>
      <c r="AG6" s="492" t="s">
        <v>71</v>
      </c>
      <c r="AH6" s="492" t="s">
        <v>71</v>
      </c>
      <c r="AI6" s="493" t="s">
        <v>71</v>
      </c>
    </row>
    <row r="7" spans="1:35" ht="20.100000000000001" customHeight="1" x14ac:dyDescent="0.2">
      <c r="A7" s="201">
        <v>2</v>
      </c>
      <c r="B7" s="346" t="s">
        <v>117</v>
      </c>
      <c r="C7" s="206">
        <v>1</v>
      </c>
      <c r="D7" s="207">
        <v>1</v>
      </c>
      <c r="E7" s="208">
        <v>1</v>
      </c>
      <c r="F7" s="209">
        <v>1</v>
      </c>
      <c r="G7" s="210">
        <v>1</v>
      </c>
      <c r="H7" s="208">
        <v>1</v>
      </c>
      <c r="I7" s="207">
        <v>1</v>
      </c>
      <c r="J7" s="209">
        <v>1</v>
      </c>
      <c r="K7" s="210">
        <v>1</v>
      </c>
      <c r="L7" s="207">
        <v>1</v>
      </c>
      <c r="M7" s="207">
        <v>1</v>
      </c>
      <c r="N7" s="207">
        <v>1</v>
      </c>
      <c r="O7" s="209" t="s">
        <v>71</v>
      </c>
      <c r="P7" s="494">
        <v>2</v>
      </c>
      <c r="Q7" s="495">
        <v>2</v>
      </c>
      <c r="R7" s="495">
        <v>2</v>
      </c>
      <c r="S7" s="495">
        <v>2</v>
      </c>
      <c r="T7" s="496" t="s">
        <v>71</v>
      </c>
      <c r="U7" s="494">
        <v>2</v>
      </c>
      <c r="V7" s="495">
        <v>2</v>
      </c>
      <c r="W7" s="495">
        <v>2</v>
      </c>
      <c r="X7" s="495">
        <v>2</v>
      </c>
      <c r="Y7" s="496" t="s">
        <v>71</v>
      </c>
      <c r="Z7" s="494">
        <v>2</v>
      </c>
      <c r="AA7" s="495">
        <v>2</v>
      </c>
      <c r="AB7" s="495" t="s">
        <v>113</v>
      </c>
      <c r="AC7" s="495" t="s">
        <v>71</v>
      </c>
      <c r="AD7" s="496" t="s">
        <v>71</v>
      </c>
      <c r="AE7" s="494" t="s">
        <v>71</v>
      </c>
      <c r="AF7" s="495" t="s">
        <v>71</v>
      </c>
      <c r="AG7" s="495" t="s">
        <v>71</v>
      </c>
      <c r="AH7" s="495" t="s">
        <v>71</v>
      </c>
      <c r="AI7" s="496" t="s">
        <v>71</v>
      </c>
    </row>
    <row r="8" spans="1:35" ht="20.100000000000001" customHeight="1" x14ac:dyDescent="0.2">
      <c r="A8" s="201">
        <v>3</v>
      </c>
      <c r="B8" s="347" t="s">
        <v>118</v>
      </c>
      <c r="C8" s="211">
        <v>18</v>
      </c>
      <c r="D8" s="212">
        <v>19</v>
      </c>
      <c r="E8" s="212">
        <v>20</v>
      </c>
      <c r="F8" s="213">
        <v>21</v>
      </c>
      <c r="G8" s="211">
        <v>22</v>
      </c>
      <c r="H8" s="212">
        <v>23</v>
      </c>
      <c r="I8" s="212">
        <v>24</v>
      </c>
      <c r="J8" s="213">
        <v>25</v>
      </c>
      <c r="K8" s="211">
        <v>26</v>
      </c>
      <c r="L8" s="212">
        <v>27</v>
      </c>
      <c r="M8" s="212">
        <v>28</v>
      </c>
      <c r="N8" s="212">
        <v>29</v>
      </c>
      <c r="O8" s="213" t="s">
        <v>71</v>
      </c>
      <c r="P8" s="497">
        <v>30</v>
      </c>
      <c r="Q8" s="498">
        <v>32</v>
      </c>
      <c r="R8" s="498">
        <v>34</v>
      </c>
      <c r="S8" s="498">
        <v>36</v>
      </c>
      <c r="T8" s="499" t="s">
        <v>71</v>
      </c>
      <c r="U8" s="497">
        <v>38</v>
      </c>
      <c r="V8" s="498">
        <v>40</v>
      </c>
      <c r="W8" s="498">
        <v>42</v>
      </c>
      <c r="X8" s="498">
        <v>44</v>
      </c>
      <c r="Y8" s="499" t="s">
        <v>71</v>
      </c>
      <c r="Z8" s="497">
        <v>46</v>
      </c>
      <c r="AA8" s="498">
        <v>48</v>
      </c>
      <c r="AB8" s="498">
        <v>50</v>
      </c>
      <c r="AC8" s="498" t="s">
        <v>71</v>
      </c>
      <c r="AD8" s="499" t="s">
        <v>71</v>
      </c>
      <c r="AE8" s="497" t="s">
        <v>71</v>
      </c>
      <c r="AF8" s="498" t="s">
        <v>71</v>
      </c>
      <c r="AG8" s="498" t="s">
        <v>71</v>
      </c>
      <c r="AH8" s="498" t="s">
        <v>71</v>
      </c>
      <c r="AI8" s="499" t="s">
        <v>71</v>
      </c>
    </row>
    <row r="9" spans="1:35" ht="20.100000000000001" customHeight="1" x14ac:dyDescent="0.2">
      <c r="A9" s="201">
        <v>4</v>
      </c>
      <c r="B9" s="347" t="s">
        <v>119</v>
      </c>
      <c r="C9" s="143" t="s">
        <v>71</v>
      </c>
      <c r="D9" s="144" t="s">
        <v>71</v>
      </c>
      <c r="E9" s="144" t="s">
        <v>71</v>
      </c>
      <c r="F9" s="145" t="s">
        <v>71</v>
      </c>
      <c r="G9" s="143">
        <v>7000</v>
      </c>
      <c r="H9" s="144" t="s">
        <v>71</v>
      </c>
      <c r="I9" s="144" t="s">
        <v>71</v>
      </c>
      <c r="J9" s="145" t="s">
        <v>71</v>
      </c>
      <c r="K9" s="143">
        <v>7000</v>
      </c>
      <c r="L9" s="144" t="s">
        <v>71</v>
      </c>
      <c r="M9" s="144" t="s">
        <v>71</v>
      </c>
      <c r="N9" s="144" t="s">
        <v>71</v>
      </c>
      <c r="O9" s="145" t="s">
        <v>71</v>
      </c>
      <c r="P9" s="500">
        <v>7000</v>
      </c>
      <c r="Q9" s="501" t="s">
        <v>71</v>
      </c>
      <c r="R9" s="501" t="s">
        <v>71</v>
      </c>
      <c r="S9" s="501" t="s">
        <v>71</v>
      </c>
      <c r="T9" s="502" t="s">
        <v>71</v>
      </c>
      <c r="U9" s="500">
        <v>22000</v>
      </c>
      <c r="V9" s="501" t="s">
        <v>71</v>
      </c>
      <c r="W9" s="501" t="s">
        <v>71</v>
      </c>
      <c r="X9" s="501" t="s">
        <v>71</v>
      </c>
      <c r="Y9" s="502" t="s">
        <v>71</v>
      </c>
      <c r="Z9" s="500">
        <v>28000</v>
      </c>
      <c r="AA9" s="501" t="s">
        <v>71</v>
      </c>
      <c r="AB9" s="501" t="s">
        <v>71</v>
      </c>
      <c r="AC9" s="501" t="s">
        <v>71</v>
      </c>
      <c r="AD9" s="502" t="s">
        <v>71</v>
      </c>
      <c r="AE9" s="500" t="s">
        <v>71</v>
      </c>
      <c r="AF9" s="503" t="s">
        <v>71</v>
      </c>
      <c r="AG9" s="503" t="s">
        <v>71</v>
      </c>
      <c r="AH9" s="501" t="s">
        <v>71</v>
      </c>
      <c r="AI9" s="504" t="s">
        <v>71</v>
      </c>
    </row>
    <row r="10" spans="1:35" ht="20.100000000000001" customHeight="1" x14ac:dyDescent="0.2">
      <c r="A10" s="201">
        <v>5</v>
      </c>
      <c r="B10" s="347" t="s">
        <v>120</v>
      </c>
      <c r="C10" s="143" t="s">
        <v>71</v>
      </c>
      <c r="D10" s="144">
        <v>4600</v>
      </c>
      <c r="E10" s="144">
        <v>4600</v>
      </c>
      <c r="F10" s="145">
        <v>4600</v>
      </c>
      <c r="G10" s="143" t="s">
        <v>71</v>
      </c>
      <c r="H10" s="144">
        <v>3500</v>
      </c>
      <c r="I10" s="144">
        <v>3500</v>
      </c>
      <c r="J10" s="145">
        <v>3500</v>
      </c>
      <c r="K10" s="143" t="s">
        <v>71</v>
      </c>
      <c r="L10" s="144">
        <v>3600</v>
      </c>
      <c r="M10" s="144">
        <v>3600</v>
      </c>
      <c r="N10" s="144">
        <v>3600</v>
      </c>
      <c r="O10" s="145" t="s">
        <v>71</v>
      </c>
      <c r="P10" s="500" t="s">
        <v>71</v>
      </c>
      <c r="Q10" s="501">
        <v>4800</v>
      </c>
      <c r="R10" s="501">
        <v>4800</v>
      </c>
      <c r="S10" s="501">
        <v>4800</v>
      </c>
      <c r="T10" s="502" t="s">
        <v>71</v>
      </c>
      <c r="U10" s="500" t="s">
        <v>71</v>
      </c>
      <c r="V10" s="501">
        <v>5500</v>
      </c>
      <c r="W10" s="501">
        <v>4800</v>
      </c>
      <c r="X10" s="501">
        <v>4800</v>
      </c>
      <c r="Y10" s="502" t="s">
        <v>71</v>
      </c>
      <c r="Z10" s="500" t="s">
        <v>71</v>
      </c>
      <c r="AA10" s="501">
        <v>5800</v>
      </c>
      <c r="AB10" s="501">
        <v>5800</v>
      </c>
      <c r="AC10" s="501" t="s">
        <v>71</v>
      </c>
      <c r="AD10" s="502" t="s">
        <v>71</v>
      </c>
      <c r="AE10" s="500" t="s">
        <v>71</v>
      </c>
      <c r="AF10" s="503" t="s">
        <v>71</v>
      </c>
      <c r="AG10" s="503" t="s">
        <v>71</v>
      </c>
      <c r="AH10" s="501" t="s">
        <v>71</v>
      </c>
      <c r="AI10" s="504" t="s">
        <v>71</v>
      </c>
    </row>
    <row r="11" spans="1:35" ht="20.100000000000001" customHeight="1" x14ac:dyDescent="0.2">
      <c r="A11" s="201">
        <v>6</v>
      </c>
      <c r="B11" s="347" t="s">
        <v>121</v>
      </c>
      <c r="C11" s="143">
        <v>188400</v>
      </c>
      <c r="D11" s="144">
        <v>199300</v>
      </c>
      <c r="E11" s="144">
        <v>210200</v>
      </c>
      <c r="F11" s="145">
        <v>221100</v>
      </c>
      <c r="G11" s="143">
        <v>234100</v>
      </c>
      <c r="H11" s="144">
        <v>242000</v>
      </c>
      <c r="I11" s="144">
        <v>249900</v>
      </c>
      <c r="J11" s="145">
        <v>257800</v>
      </c>
      <c r="K11" s="143">
        <v>269000</v>
      </c>
      <c r="L11" s="144">
        <v>277100</v>
      </c>
      <c r="M11" s="144">
        <v>285200</v>
      </c>
      <c r="N11" s="144">
        <v>293300</v>
      </c>
      <c r="O11" s="145" t="s">
        <v>71</v>
      </c>
      <c r="P11" s="500">
        <v>305000</v>
      </c>
      <c r="Q11" s="501">
        <v>321200</v>
      </c>
      <c r="R11" s="501">
        <v>337400</v>
      </c>
      <c r="S11" s="501">
        <v>353600</v>
      </c>
      <c r="T11" s="502" t="s">
        <v>71</v>
      </c>
      <c r="U11" s="500">
        <v>407000</v>
      </c>
      <c r="V11" s="501">
        <v>424100</v>
      </c>
      <c r="W11" s="501">
        <v>440500</v>
      </c>
      <c r="X11" s="501">
        <v>456900</v>
      </c>
      <c r="Y11" s="502" t="s">
        <v>71</v>
      </c>
      <c r="Z11" s="500">
        <v>520000</v>
      </c>
      <c r="AA11" s="501">
        <v>538000</v>
      </c>
      <c r="AB11" s="501">
        <v>556000</v>
      </c>
      <c r="AC11" s="501" t="s">
        <v>71</v>
      </c>
      <c r="AD11" s="502" t="s">
        <v>71</v>
      </c>
      <c r="AE11" s="500" t="s">
        <v>71</v>
      </c>
      <c r="AF11" s="503" t="s">
        <v>71</v>
      </c>
      <c r="AG11" s="503" t="s">
        <v>71</v>
      </c>
      <c r="AH11" s="501" t="s">
        <v>71</v>
      </c>
      <c r="AI11" s="504" t="s">
        <v>71</v>
      </c>
    </row>
    <row r="12" spans="1:35" ht="20.100000000000001" customHeight="1" x14ac:dyDescent="0.2">
      <c r="A12" s="201">
        <v>7</v>
      </c>
      <c r="B12" s="347" t="s">
        <v>122</v>
      </c>
      <c r="C12" s="143">
        <v>6300</v>
      </c>
      <c r="D12" s="144">
        <v>6300</v>
      </c>
      <c r="E12" s="144">
        <v>6300</v>
      </c>
      <c r="F12" s="145">
        <v>6300</v>
      </c>
      <c r="G12" s="143">
        <v>4400</v>
      </c>
      <c r="H12" s="144">
        <v>4400</v>
      </c>
      <c r="I12" s="144">
        <v>4400</v>
      </c>
      <c r="J12" s="145">
        <v>4400</v>
      </c>
      <c r="K12" s="143">
        <v>4500</v>
      </c>
      <c r="L12" s="144">
        <v>4500</v>
      </c>
      <c r="M12" s="144">
        <v>4500</v>
      </c>
      <c r="N12" s="144">
        <v>4500</v>
      </c>
      <c r="O12" s="145" t="s">
        <v>71</v>
      </c>
      <c r="P12" s="500">
        <v>5700</v>
      </c>
      <c r="Q12" s="501">
        <v>5700</v>
      </c>
      <c r="R12" s="501">
        <v>5700</v>
      </c>
      <c r="S12" s="501">
        <v>5700</v>
      </c>
      <c r="T12" s="502" t="s">
        <v>71</v>
      </c>
      <c r="U12" s="500">
        <v>5800</v>
      </c>
      <c r="V12" s="501">
        <v>5800</v>
      </c>
      <c r="W12" s="501">
        <v>5800</v>
      </c>
      <c r="X12" s="501">
        <v>5800</v>
      </c>
      <c r="Y12" s="502" t="s">
        <v>71</v>
      </c>
      <c r="Z12" s="500">
        <v>6100</v>
      </c>
      <c r="AA12" s="501">
        <v>6100</v>
      </c>
      <c r="AB12" s="501">
        <v>6100</v>
      </c>
      <c r="AC12" s="501" t="s">
        <v>71</v>
      </c>
      <c r="AD12" s="502" t="s">
        <v>71</v>
      </c>
      <c r="AE12" s="500" t="s">
        <v>71</v>
      </c>
      <c r="AF12" s="503" t="s">
        <v>71</v>
      </c>
      <c r="AG12" s="503" t="s">
        <v>71</v>
      </c>
      <c r="AH12" s="501" t="s">
        <v>71</v>
      </c>
      <c r="AI12" s="504" t="s">
        <v>71</v>
      </c>
    </row>
    <row r="13" spans="1:35" ht="20.100000000000001" customHeight="1" x14ac:dyDescent="0.2">
      <c r="A13" s="201">
        <v>8</v>
      </c>
      <c r="B13" s="347" t="s">
        <v>123</v>
      </c>
      <c r="C13" s="214">
        <v>15</v>
      </c>
      <c r="D13" s="146">
        <v>15</v>
      </c>
      <c r="E13" s="146">
        <v>15</v>
      </c>
      <c r="F13" s="147">
        <v>15</v>
      </c>
      <c r="G13" s="214">
        <v>20</v>
      </c>
      <c r="H13" s="146">
        <v>20</v>
      </c>
      <c r="I13" s="146">
        <v>20</v>
      </c>
      <c r="J13" s="147">
        <v>20</v>
      </c>
      <c r="K13" s="214">
        <v>20</v>
      </c>
      <c r="L13" s="146">
        <v>20</v>
      </c>
      <c r="M13" s="146">
        <v>20</v>
      </c>
      <c r="N13" s="146">
        <v>20</v>
      </c>
      <c r="O13" s="147" t="s">
        <v>71</v>
      </c>
      <c r="P13" s="505">
        <v>20</v>
      </c>
      <c r="Q13" s="503">
        <v>20</v>
      </c>
      <c r="R13" s="503">
        <v>20</v>
      </c>
      <c r="S13" s="503">
        <v>20</v>
      </c>
      <c r="T13" s="504" t="s">
        <v>71</v>
      </c>
      <c r="U13" s="505">
        <v>15</v>
      </c>
      <c r="V13" s="503">
        <v>15</v>
      </c>
      <c r="W13" s="503">
        <v>15</v>
      </c>
      <c r="X13" s="503">
        <v>15</v>
      </c>
      <c r="Y13" s="504" t="s">
        <v>71</v>
      </c>
      <c r="Z13" s="505">
        <v>15</v>
      </c>
      <c r="AA13" s="503">
        <v>15</v>
      </c>
      <c r="AB13" s="503">
        <v>15</v>
      </c>
      <c r="AC13" s="503" t="s">
        <v>71</v>
      </c>
      <c r="AD13" s="504" t="s">
        <v>71</v>
      </c>
      <c r="AE13" s="505" t="s">
        <v>71</v>
      </c>
      <c r="AF13" s="503" t="s">
        <v>71</v>
      </c>
      <c r="AG13" s="503" t="s">
        <v>71</v>
      </c>
      <c r="AH13" s="503" t="s">
        <v>71</v>
      </c>
      <c r="AI13" s="506" t="s">
        <v>71</v>
      </c>
    </row>
    <row r="14" spans="1:35" ht="26.1" customHeight="1" x14ac:dyDescent="0.2">
      <c r="A14" s="201">
        <v>9</v>
      </c>
      <c r="B14" s="347" t="s">
        <v>124</v>
      </c>
      <c r="C14" s="143">
        <v>3150</v>
      </c>
      <c r="D14" s="144">
        <v>3150</v>
      </c>
      <c r="E14" s="144">
        <v>3150</v>
      </c>
      <c r="F14" s="145">
        <v>3150</v>
      </c>
      <c r="G14" s="143">
        <v>2200</v>
      </c>
      <c r="H14" s="144">
        <v>2200</v>
      </c>
      <c r="I14" s="144">
        <v>2200</v>
      </c>
      <c r="J14" s="145">
        <v>2200</v>
      </c>
      <c r="K14" s="143">
        <v>2250</v>
      </c>
      <c r="L14" s="144">
        <v>2250</v>
      </c>
      <c r="M14" s="144">
        <v>2250</v>
      </c>
      <c r="N14" s="144">
        <v>2250</v>
      </c>
      <c r="O14" s="145" t="s">
        <v>71</v>
      </c>
      <c r="P14" s="500">
        <v>2850</v>
      </c>
      <c r="Q14" s="501">
        <v>2850</v>
      </c>
      <c r="R14" s="501">
        <v>2850</v>
      </c>
      <c r="S14" s="501">
        <v>2850</v>
      </c>
      <c r="T14" s="502" t="s">
        <v>71</v>
      </c>
      <c r="U14" s="500">
        <v>2900</v>
      </c>
      <c r="V14" s="501">
        <v>2900</v>
      </c>
      <c r="W14" s="501">
        <v>2900</v>
      </c>
      <c r="X14" s="501">
        <v>2900</v>
      </c>
      <c r="Y14" s="502" t="s">
        <v>71</v>
      </c>
      <c r="Z14" s="500">
        <v>3050</v>
      </c>
      <c r="AA14" s="501">
        <v>3050</v>
      </c>
      <c r="AB14" s="501">
        <v>3050</v>
      </c>
      <c r="AC14" s="501" t="s">
        <v>71</v>
      </c>
      <c r="AD14" s="502" t="s">
        <v>71</v>
      </c>
      <c r="AE14" s="500" t="s">
        <v>71</v>
      </c>
      <c r="AF14" s="501" t="s">
        <v>71</v>
      </c>
      <c r="AG14" s="501" t="s">
        <v>71</v>
      </c>
      <c r="AH14" s="501" t="s">
        <v>71</v>
      </c>
      <c r="AI14" s="502" t="s">
        <v>71</v>
      </c>
    </row>
    <row r="15" spans="1:35" ht="20.100000000000001" customHeight="1" thickBot="1" x14ac:dyDescent="0.25">
      <c r="A15" s="201">
        <v>10</v>
      </c>
      <c r="B15" s="345" t="s">
        <v>125</v>
      </c>
      <c r="C15" s="148">
        <v>12</v>
      </c>
      <c r="D15" s="149">
        <v>11</v>
      </c>
      <c r="E15" s="149">
        <v>10</v>
      </c>
      <c r="F15" s="150">
        <v>9</v>
      </c>
      <c r="G15" s="148">
        <v>8</v>
      </c>
      <c r="H15" s="149">
        <v>7</v>
      </c>
      <c r="I15" s="149">
        <v>6</v>
      </c>
      <c r="J15" s="150">
        <v>5</v>
      </c>
      <c r="K15" s="148">
        <v>9</v>
      </c>
      <c r="L15" s="149">
        <v>8</v>
      </c>
      <c r="M15" s="149">
        <v>7</v>
      </c>
      <c r="N15" s="149">
        <v>6</v>
      </c>
      <c r="O15" s="150" t="s">
        <v>71</v>
      </c>
      <c r="P15" s="507">
        <v>5</v>
      </c>
      <c r="Q15" s="508">
        <v>3</v>
      </c>
      <c r="R15" s="508">
        <v>1</v>
      </c>
      <c r="S15" s="508">
        <v>0</v>
      </c>
      <c r="T15" s="509" t="s">
        <v>71</v>
      </c>
      <c r="U15" s="507">
        <v>2</v>
      </c>
      <c r="V15" s="508">
        <v>0</v>
      </c>
      <c r="W15" s="508">
        <v>0</v>
      </c>
      <c r="X15" s="508">
        <v>0</v>
      </c>
      <c r="Y15" s="509" t="s">
        <v>71</v>
      </c>
      <c r="Z15" s="507">
        <v>0</v>
      </c>
      <c r="AA15" s="508">
        <v>0</v>
      </c>
      <c r="AB15" s="508">
        <v>0</v>
      </c>
      <c r="AC15" s="508" t="s">
        <v>71</v>
      </c>
      <c r="AD15" s="509" t="s">
        <v>71</v>
      </c>
      <c r="AE15" s="507" t="s">
        <v>71</v>
      </c>
      <c r="AF15" s="508" t="s">
        <v>71</v>
      </c>
      <c r="AG15" s="508" t="s">
        <v>71</v>
      </c>
      <c r="AH15" s="508" t="s">
        <v>71</v>
      </c>
      <c r="AI15" s="509" t="s">
        <v>71</v>
      </c>
    </row>
    <row r="16" spans="1:35" ht="20.100000000000001" customHeight="1" x14ac:dyDescent="0.2">
      <c r="A16" s="201">
        <v>11</v>
      </c>
      <c r="B16" s="358">
        <v>1</v>
      </c>
      <c r="C16" s="359">
        <f t="shared" ref="C16:AI16" si="0">IF(C$11="","",IF($B16=1,C$11,IF($B16&lt;=C$13+1,C15+C$12,IF($B16&lt;=C$13+C$15+1,C15+C$14,IF($B16&gt;C$13+C$15+1,"")))))</f>
        <v>188400</v>
      </c>
      <c r="D16" s="359">
        <f t="shared" si="0"/>
        <v>199300</v>
      </c>
      <c r="E16" s="359">
        <f t="shared" si="0"/>
        <v>210200</v>
      </c>
      <c r="F16" s="359">
        <f t="shared" si="0"/>
        <v>221100</v>
      </c>
      <c r="G16" s="359">
        <f t="shared" si="0"/>
        <v>234100</v>
      </c>
      <c r="H16" s="359">
        <f t="shared" si="0"/>
        <v>242000</v>
      </c>
      <c r="I16" s="359">
        <f t="shared" si="0"/>
        <v>249900</v>
      </c>
      <c r="J16" s="359">
        <f t="shared" si="0"/>
        <v>257800</v>
      </c>
      <c r="K16" s="359">
        <f t="shared" si="0"/>
        <v>269000</v>
      </c>
      <c r="L16" s="359">
        <f t="shared" si="0"/>
        <v>277100</v>
      </c>
      <c r="M16" s="359">
        <f t="shared" si="0"/>
        <v>285200</v>
      </c>
      <c r="N16" s="359">
        <f t="shared" si="0"/>
        <v>293300</v>
      </c>
      <c r="O16" s="359" t="str">
        <f t="shared" si="0"/>
        <v/>
      </c>
      <c r="P16" s="359">
        <f t="shared" si="0"/>
        <v>305000</v>
      </c>
      <c r="Q16" s="359">
        <f t="shared" si="0"/>
        <v>321200</v>
      </c>
      <c r="R16" s="359">
        <f t="shared" si="0"/>
        <v>337400</v>
      </c>
      <c r="S16" s="359">
        <f t="shared" si="0"/>
        <v>353600</v>
      </c>
      <c r="T16" s="359" t="str">
        <f t="shared" si="0"/>
        <v/>
      </c>
      <c r="U16" s="359">
        <f t="shared" si="0"/>
        <v>407000</v>
      </c>
      <c r="V16" s="359">
        <f t="shared" si="0"/>
        <v>424100</v>
      </c>
      <c r="W16" s="359">
        <f t="shared" si="0"/>
        <v>440500</v>
      </c>
      <c r="X16" s="359">
        <f t="shared" si="0"/>
        <v>456900</v>
      </c>
      <c r="Y16" s="359" t="str">
        <f t="shared" si="0"/>
        <v/>
      </c>
      <c r="Z16" s="359">
        <f t="shared" si="0"/>
        <v>520000</v>
      </c>
      <c r="AA16" s="359">
        <f t="shared" si="0"/>
        <v>538000</v>
      </c>
      <c r="AB16" s="359">
        <f t="shared" si="0"/>
        <v>556000</v>
      </c>
      <c r="AC16" s="359" t="str">
        <f t="shared" si="0"/>
        <v/>
      </c>
      <c r="AD16" s="359" t="str">
        <f t="shared" si="0"/>
        <v/>
      </c>
      <c r="AE16" s="359" t="str">
        <f t="shared" si="0"/>
        <v/>
      </c>
      <c r="AF16" s="359" t="str">
        <f t="shared" si="0"/>
        <v/>
      </c>
      <c r="AG16" s="359" t="str">
        <f t="shared" si="0"/>
        <v/>
      </c>
      <c r="AH16" s="359" t="str">
        <f t="shared" si="0"/>
        <v/>
      </c>
      <c r="AI16" s="359" t="str">
        <f t="shared" si="0"/>
        <v/>
      </c>
    </row>
    <row r="17" spans="1:35" ht="20.100000000000001" customHeight="1" x14ac:dyDescent="0.2">
      <c r="A17" s="201">
        <v>12</v>
      </c>
      <c r="B17" s="354">
        <v>2</v>
      </c>
      <c r="C17" s="352">
        <f t="shared" ref="C17:C57" si="1">IF(C$11="","",IF($B17=1,C$11,IF($B17&lt;=C$13+1,C16+C$12,IF($B17&lt;=C$13+C$15+1,C16+C$14,IF($B17&gt;C$13+C$15+1,"")))))</f>
        <v>194700</v>
      </c>
      <c r="D17" s="352">
        <f t="shared" ref="D17:D57" si="2">IF(D$11="","",IF($B17=1,D$11,IF($B17&lt;=D$13+1,D16+D$12,IF($B17&lt;=D$13+D$15+1,D16+D$14,IF($B17&gt;D$13+D$15+1,"")))))</f>
        <v>205600</v>
      </c>
      <c r="E17" s="352">
        <f t="shared" ref="E17:E57" si="3">IF(E$11="","",IF($B17=1,E$11,IF($B17&lt;=E$13+1,E16+E$12,IF($B17&lt;=E$13+E$15+1,E16+E$14,IF($B17&gt;E$13+E$15+1,"")))))</f>
        <v>216500</v>
      </c>
      <c r="F17" s="352">
        <f t="shared" ref="F17:F57" si="4">IF(F$11="","",IF($B17=1,F$11,IF($B17&lt;=F$13+1,F16+F$12,IF($B17&lt;=F$13+F$15+1,F16+F$14,IF($B17&gt;F$13+F$15+1,"")))))</f>
        <v>227400</v>
      </c>
      <c r="G17" s="352">
        <f t="shared" ref="G17:G57" si="5">IF(G$11="","",IF($B17=1,G$11,IF($B17&lt;=G$13+1,G16+G$12,IF($B17&lt;=G$13+G$15+1,G16+G$14,IF($B17&gt;G$13+G$15+1,"")))))</f>
        <v>238500</v>
      </c>
      <c r="H17" s="352">
        <f t="shared" ref="H17:H57" si="6">IF(H$11="","",IF($B17=1,H$11,IF($B17&lt;=H$13+1,H16+H$12,IF($B17&lt;=H$13+H$15+1,H16+H$14,IF($B17&gt;H$13+H$15+1,"")))))</f>
        <v>246400</v>
      </c>
      <c r="I17" s="352">
        <f t="shared" ref="I17:I57" si="7">IF(I$11="","",IF($B17=1,I$11,IF($B17&lt;=I$13+1,I16+I$12,IF($B17&lt;=I$13+I$15+1,I16+I$14,IF($B17&gt;I$13+I$15+1,"")))))</f>
        <v>254300</v>
      </c>
      <c r="J17" s="352">
        <f t="shared" ref="J17:J57" si="8">IF(J$11="","",IF($B17=1,J$11,IF($B17&lt;=J$13+1,J16+J$12,IF($B17&lt;=J$13+J$15+1,J16+J$14,IF($B17&gt;J$13+J$15+1,"")))))</f>
        <v>262200</v>
      </c>
      <c r="K17" s="352">
        <f t="shared" ref="K17:K57" si="9">IF(K$11="","",IF($B17=1,K$11,IF($B17&lt;=K$13+1,K16+K$12,IF($B17&lt;=K$13+K$15+1,K16+K$14,IF($B17&gt;K$13+K$15+1,"")))))</f>
        <v>273500</v>
      </c>
      <c r="L17" s="352">
        <f t="shared" ref="L17:L57" si="10">IF(L$11="","",IF($B17=1,L$11,IF($B17&lt;=L$13+1,L16+L$12,IF($B17&lt;=L$13+L$15+1,L16+L$14,IF($B17&gt;L$13+L$15+1,"")))))</f>
        <v>281600</v>
      </c>
      <c r="M17" s="352">
        <f t="shared" ref="M17:M57" si="11">IF(M$11="","",IF($B17=1,M$11,IF($B17&lt;=M$13+1,M16+M$12,IF($B17&lt;=M$13+M$15+1,M16+M$14,IF($B17&gt;M$13+M$15+1,"")))))</f>
        <v>289700</v>
      </c>
      <c r="N17" s="352">
        <f t="shared" ref="N17:N57" si="12">IF(N$11="","",IF($B17=1,N$11,IF($B17&lt;=N$13+1,N16+N$12,IF($B17&lt;=N$13+N$15+1,N16+N$14,IF($B17&gt;N$13+N$15+1,"")))))</f>
        <v>297800</v>
      </c>
      <c r="O17" s="352" t="str">
        <f t="shared" ref="O17:O57" si="13">IF(O$11="","",IF($B17=1,O$11,IF($B17&lt;=O$13+1,O16+O$12,IF($B17&lt;=O$13+O$15+1,O16+O$14,IF($B17&gt;O$13+O$15+1,"")))))</f>
        <v/>
      </c>
      <c r="P17" s="352">
        <f t="shared" ref="P17:P57" si="14">IF(P$11="","",IF($B17=1,P$11,IF($B17&lt;=P$13+1,P16+P$12,IF($B17&lt;=P$13+P$15+1,P16+P$14,IF($B17&gt;P$13+P$15+1,"")))))</f>
        <v>310700</v>
      </c>
      <c r="Q17" s="352">
        <f t="shared" ref="Q17:Q57" si="15">IF(Q$11="","",IF($B17=1,Q$11,IF($B17&lt;=Q$13+1,Q16+Q$12,IF($B17&lt;=Q$13+Q$15+1,Q16+Q$14,IF($B17&gt;Q$13+Q$15+1,"")))))</f>
        <v>326900</v>
      </c>
      <c r="R17" s="352">
        <f t="shared" ref="R17:R57" si="16">IF(R$11="","",IF($B17=1,R$11,IF($B17&lt;=R$13+1,R16+R$12,IF($B17&lt;=R$13+R$15+1,R16+R$14,IF($B17&gt;R$13+R$15+1,"")))))</f>
        <v>343100</v>
      </c>
      <c r="S17" s="352">
        <f t="shared" ref="S17:S57" si="17">IF(S$11="","",IF($B17=1,S$11,IF($B17&lt;=S$13+1,S16+S$12,IF($B17&lt;=S$13+S$15+1,S16+S$14,IF($B17&gt;S$13+S$15+1,"")))))</f>
        <v>359300</v>
      </c>
      <c r="T17" s="352" t="str">
        <f t="shared" ref="T17:T57" si="18">IF(T$11="","",IF($B17=1,T$11,IF($B17&lt;=T$13+1,T16+T$12,IF($B17&lt;=T$13+T$15+1,T16+T$14,IF($B17&gt;T$13+T$15+1,"")))))</f>
        <v/>
      </c>
      <c r="U17" s="352">
        <f t="shared" ref="U17:U57" si="19">IF(U$11="","",IF($B17=1,U$11,IF($B17&lt;=U$13+1,U16+U$12,IF($B17&lt;=U$13+U$15+1,U16+U$14,IF($B17&gt;U$13+U$15+1,"")))))</f>
        <v>412800</v>
      </c>
      <c r="V17" s="352">
        <f t="shared" ref="V17:V57" si="20">IF(V$11="","",IF($B17=1,V$11,IF($B17&lt;=V$13+1,V16+V$12,IF($B17&lt;=V$13+V$15+1,V16+V$14,IF($B17&gt;V$13+V$15+1,"")))))</f>
        <v>429900</v>
      </c>
      <c r="W17" s="352">
        <f t="shared" ref="W17:W57" si="21">IF(W$11="","",IF($B17=1,W$11,IF($B17&lt;=W$13+1,W16+W$12,IF($B17&lt;=W$13+W$15+1,W16+W$14,IF($B17&gt;W$13+W$15+1,"")))))</f>
        <v>446300</v>
      </c>
      <c r="X17" s="352">
        <f t="shared" ref="X17:X57" si="22">IF(X$11="","",IF($B17=1,X$11,IF($B17&lt;=X$13+1,X16+X$12,IF($B17&lt;=X$13+X$15+1,X16+X$14,IF($B17&gt;X$13+X$15+1,"")))))</f>
        <v>462700</v>
      </c>
      <c r="Y17" s="352" t="str">
        <f t="shared" ref="Y17:Y57" si="23">IF(Y$11="","",IF($B17=1,Y$11,IF($B17&lt;=Y$13+1,Y16+Y$12,IF($B17&lt;=Y$13+Y$15+1,Y16+Y$14,IF($B17&gt;Y$13+Y$15+1,"")))))</f>
        <v/>
      </c>
      <c r="Z17" s="352">
        <f t="shared" ref="Z17:Z57" si="24">IF(Z$11="","",IF($B17=1,Z$11,IF($B17&lt;=Z$13+1,Z16+Z$12,IF($B17&lt;=Z$13+Z$15+1,Z16+Z$14,IF($B17&gt;Z$13+Z$15+1,"")))))</f>
        <v>526100</v>
      </c>
      <c r="AA17" s="352">
        <f t="shared" ref="AA17:AA57" si="25">IF(AA$11="","",IF($B17=1,AA$11,IF($B17&lt;=AA$13+1,AA16+AA$12,IF($B17&lt;=AA$13+AA$15+1,AA16+AA$14,IF($B17&gt;AA$13+AA$15+1,"")))))</f>
        <v>544100</v>
      </c>
      <c r="AB17" s="352">
        <f t="shared" ref="AB17:AB57" si="26">IF(AB$11="","",IF($B17=1,AB$11,IF($B17&lt;=AB$13+1,AB16+AB$12,IF($B17&lt;=AB$13+AB$15+1,AB16+AB$14,IF($B17&gt;AB$13+AB$15+1,"")))))</f>
        <v>562100</v>
      </c>
      <c r="AC17" s="352" t="str">
        <f t="shared" ref="AC17:AC57" si="27">IF(AC$11="","",IF($B17=1,AC$11,IF($B17&lt;=AC$13+1,AC16+AC$12,IF($B17&lt;=AC$13+AC$15+1,AC16+AC$14,IF($B17&gt;AC$13+AC$15+1,"")))))</f>
        <v/>
      </c>
      <c r="AD17" s="352" t="str">
        <f t="shared" ref="AD17:AD57" si="28">IF(AD$11="","",IF($B17=1,AD$11,IF($B17&lt;=AD$13+1,AD16+AD$12,IF($B17&lt;=AD$13+AD$15+1,AD16+AD$14,IF($B17&gt;AD$13+AD$15+1,"")))))</f>
        <v/>
      </c>
      <c r="AE17" s="352" t="str">
        <f t="shared" ref="AE17:AE57" si="29">IF(AE$11="","",IF($B17=1,AE$11,IF($B17&lt;=AE$13+1,AE16+AE$12,IF($B17&lt;=AE$13+AE$15+1,AE16+AE$14,IF($B17&gt;AE$13+AE$15+1,"")))))</f>
        <v/>
      </c>
      <c r="AF17" s="352" t="str">
        <f t="shared" ref="AF17:AF57" si="30">IF(AF$11="","",IF($B17=1,AF$11,IF($B17&lt;=AF$13+1,AF16+AF$12,IF($B17&lt;=AF$13+AF$15+1,AF16+AF$14,IF($B17&gt;AF$13+AF$15+1,"")))))</f>
        <v/>
      </c>
      <c r="AG17" s="352" t="str">
        <f t="shared" ref="AG17:AG57" si="31">IF(AG$11="","",IF($B17=1,AG$11,IF($B17&lt;=AG$13+1,AG16+AG$12,IF($B17&lt;=AG$13+AG$15+1,AG16+AG$14,IF($B17&gt;AG$13+AG$15+1,"")))))</f>
        <v/>
      </c>
      <c r="AH17" s="352" t="str">
        <f t="shared" ref="AH17:AH57" si="32">IF(AH$11="","",IF($B17=1,AH$11,IF($B17&lt;=AH$13+1,AH16+AH$12,IF($B17&lt;=AH$13+AH$15+1,AH16+AH$14,IF($B17&gt;AH$13+AH$15+1,"")))))</f>
        <v/>
      </c>
      <c r="AI17" s="353" t="str">
        <f t="shared" ref="AI17:AI57" si="33">IF(AI$11="","",IF($B17=1,AI$11,IF($B17&lt;=AI$13+1,AI16+AI$12,IF($B17&lt;=AI$13+AI$15+1,AI16+AI$14,IF($B17&gt;AI$13+AI$15+1,"")))))</f>
        <v/>
      </c>
    </row>
    <row r="18" spans="1:35" ht="20.100000000000001" customHeight="1" x14ac:dyDescent="0.2">
      <c r="A18" s="201">
        <v>13</v>
      </c>
      <c r="B18" s="354">
        <v>3</v>
      </c>
      <c r="C18" s="352">
        <f t="shared" si="1"/>
        <v>201000</v>
      </c>
      <c r="D18" s="352">
        <f t="shared" si="2"/>
        <v>211900</v>
      </c>
      <c r="E18" s="352">
        <f t="shared" si="3"/>
        <v>222800</v>
      </c>
      <c r="F18" s="352">
        <f t="shared" si="4"/>
        <v>233700</v>
      </c>
      <c r="G18" s="352">
        <f t="shared" si="5"/>
        <v>242900</v>
      </c>
      <c r="H18" s="352">
        <f t="shared" si="6"/>
        <v>250800</v>
      </c>
      <c r="I18" s="352">
        <f t="shared" si="7"/>
        <v>258700</v>
      </c>
      <c r="J18" s="352">
        <f t="shared" si="8"/>
        <v>266600</v>
      </c>
      <c r="K18" s="352">
        <f t="shared" si="9"/>
        <v>278000</v>
      </c>
      <c r="L18" s="352">
        <f t="shared" si="10"/>
        <v>286100</v>
      </c>
      <c r="M18" s="352">
        <f t="shared" si="11"/>
        <v>294200</v>
      </c>
      <c r="N18" s="352">
        <f t="shared" si="12"/>
        <v>302300</v>
      </c>
      <c r="O18" s="352" t="str">
        <f t="shared" si="13"/>
        <v/>
      </c>
      <c r="P18" s="352">
        <f t="shared" si="14"/>
        <v>316400</v>
      </c>
      <c r="Q18" s="352">
        <f t="shared" si="15"/>
        <v>332600</v>
      </c>
      <c r="R18" s="352">
        <f t="shared" si="16"/>
        <v>348800</v>
      </c>
      <c r="S18" s="352">
        <f t="shared" si="17"/>
        <v>365000</v>
      </c>
      <c r="T18" s="352" t="str">
        <f t="shared" si="18"/>
        <v/>
      </c>
      <c r="U18" s="352">
        <f t="shared" si="19"/>
        <v>418600</v>
      </c>
      <c r="V18" s="352">
        <f t="shared" si="20"/>
        <v>435700</v>
      </c>
      <c r="W18" s="352">
        <f t="shared" si="21"/>
        <v>452100</v>
      </c>
      <c r="X18" s="352">
        <f t="shared" si="22"/>
        <v>468500</v>
      </c>
      <c r="Y18" s="352" t="str">
        <f t="shared" si="23"/>
        <v/>
      </c>
      <c r="Z18" s="352">
        <f t="shared" si="24"/>
        <v>532200</v>
      </c>
      <c r="AA18" s="352">
        <f t="shared" si="25"/>
        <v>550200</v>
      </c>
      <c r="AB18" s="352">
        <f t="shared" si="26"/>
        <v>568200</v>
      </c>
      <c r="AC18" s="352" t="str">
        <f t="shared" si="27"/>
        <v/>
      </c>
      <c r="AD18" s="352" t="str">
        <f t="shared" si="28"/>
        <v/>
      </c>
      <c r="AE18" s="352" t="str">
        <f t="shared" si="29"/>
        <v/>
      </c>
      <c r="AF18" s="352" t="str">
        <f t="shared" si="30"/>
        <v/>
      </c>
      <c r="AG18" s="352" t="str">
        <f t="shared" si="31"/>
        <v/>
      </c>
      <c r="AH18" s="352" t="str">
        <f t="shared" si="32"/>
        <v/>
      </c>
      <c r="AI18" s="353" t="str">
        <f t="shared" si="33"/>
        <v/>
      </c>
    </row>
    <row r="19" spans="1:35" ht="20.100000000000001" customHeight="1" x14ac:dyDescent="0.2">
      <c r="A19" s="201">
        <v>14</v>
      </c>
      <c r="B19" s="354">
        <v>4</v>
      </c>
      <c r="C19" s="352">
        <f t="shared" si="1"/>
        <v>207300</v>
      </c>
      <c r="D19" s="352">
        <f t="shared" si="2"/>
        <v>218200</v>
      </c>
      <c r="E19" s="352">
        <f t="shared" si="3"/>
        <v>229100</v>
      </c>
      <c r="F19" s="352">
        <f t="shared" si="4"/>
        <v>240000</v>
      </c>
      <c r="G19" s="352">
        <f t="shared" si="5"/>
        <v>247300</v>
      </c>
      <c r="H19" s="352">
        <f t="shared" si="6"/>
        <v>255200</v>
      </c>
      <c r="I19" s="352">
        <f t="shared" si="7"/>
        <v>263100</v>
      </c>
      <c r="J19" s="352">
        <f t="shared" si="8"/>
        <v>271000</v>
      </c>
      <c r="K19" s="352">
        <f t="shared" si="9"/>
        <v>282500</v>
      </c>
      <c r="L19" s="352">
        <f t="shared" si="10"/>
        <v>290600</v>
      </c>
      <c r="M19" s="352">
        <f t="shared" si="11"/>
        <v>298700</v>
      </c>
      <c r="N19" s="352">
        <f t="shared" si="12"/>
        <v>306800</v>
      </c>
      <c r="O19" s="352" t="str">
        <f t="shared" si="13"/>
        <v/>
      </c>
      <c r="P19" s="352">
        <f t="shared" si="14"/>
        <v>322100</v>
      </c>
      <c r="Q19" s="352">
        <f t="shared" si="15"/>
        <v>338300</v>
      </c>
      <c r="R19" s="352">
        <f t="shared" si="16"/>
        <v>354500</v>
      </c>
      <c r="S19" s="352">
        <f t="shared" si="17"/>
        <v>370700</v>
      </c>
      <c r="T19" s="352" t="str">
        <f t="shared" si="18"/>
        <v/>
      </c>
      <c r="U19" s="352">
        <f t="shared" si="19"/>
        <v>424400</v>
      </c>
      <c r="V19" s="352">
        <f t="shared" si="20"/>
        <v>441500</v>
      </c>
      <c r="W19" s="352">
        <f t="shared" si="21"/>
        <v>457900</v>
      </c>
      <c r="X19" s="352">
        <f t="shared" si="22"/>
        <v>474300</v>
      </c>
      <c r="Y19" s="352" t="str">
        <f t="shared" si="23"/>
        <v/>
      </c>
      <c r="Z19" s="352">
        <f t="shared" si="24"/>
        <v>538300</v>
      </c>
      <c r="AA19" s="352">
        <f t="shared" si="25"/>
        <v>556300</v>
      </c>
      <c r="AB19" s="352">
        <f t="shared" si="26"/>
        <v>574300</v>
      </c>
      <c r="AC19" s="352" t="str">
        <f t="shared" si="27"/>
        <v/>
      </c>
      <c r="AD19" s="352" t="str">
        <f t="shared" si="28"/>
        <v/>
      </c>
      <c r="AE19" s="352" t="str">
        <f t="shared" si="29"/>
        <v/>
      </c>
      <c r="AF19" s="352" t="str">
        <f t="shared" si="30"/>
        <v/>
      </c>
      <c r="AG19" s="352" t="str">
        <f t="shared" si="31"/>
        <v/>
      </c>
      <c r="AH19" s="352" t="str">
        <f t="shared" si="32"/>
        <v/>
      </c>
      <c r="AI19" s="353" t="str">
        <f t="shared" si="33"/>
        <v/>
      </c>
    </row>
    <row r="20" spans="1:35" ht="20.100000000000001" customHeight="1" x14ac:dyDescent="0.2">
      <c r="A20" s="201">
        <v>15</v>
      </c>
      <c r="B20" s="354">
        <v>5</v>
      </c>
      <c r="C20" s="352">
        <f t="shared" si="1"/>
        <v>213600</v>
      </c>
      <c r="D20" s="352">
        <f t="shared" si="2"/>
        <v>224500</v>
      </c>
      <c r="E20" s="352">
        <f t="shared" si="3"/>
        <v>235400</v>
      </c>
      <c r="F20" s="352">
        <f t="shared" si="4"/>
        <v>246300</v>
      </c>
      <c r="G20" s="352">
        <f t="shared" si="5"/>
        <v>251700</v>
      </c>
      <c r="H20" s="352">
        <f t="shared" si="6"/>
        <v>259600</v>
      </c>
      <c r="I20" s="352">
        <f t="shared" si="7"/>
        <v>267500</v>
      </c>
      <c r="J20" s="352">
        <f t="shared" si="8"/>
        <v>275400</v>
      </c>
      <c r="K20" s="352">
        <f t="shared" si="9"/>
        <v>287000</v>
      </c>
      <c r="L20" s="352">
        <f t="shared" si="10"/>
        <v>295100</v>
      </c>
      <c r="M20" s="352">
        <f t="shared" si="11"/>
        <v>303200</v>
      </c>
      <c r="N20" s="352">
        <f t="shared" si="12"/>
        <v>311300</v>
      </c>
      <c r="O20" s="352" t="str">
        <f t="shared" si="13"/>
        <v/>
      </c>
      <c r="P20" s="352">
        <f t="shared" si="14"/>
        <v>327800</v>
      </c>
      <c r="Q20" s="352">
        <f t="shared" si="15"/>
        <v>344000</v>
      </c>
      <c r="R20" s="352">
        <f t="shared" si="16"/>
        <v>360200</v>
      </c>
      <c r="S20" s="352">
        <f t="shared" si="17"/>
        <v>376400</v>
      </c>
      <c r="T20" s="352" t="str">
        <f t="shared" si="18"/>
        <v/>
      </c>
      <c r="U20" s="352">
        <f t="shared" si="19"/>
        <v>430200</v>
      </c>
      <c r="V20" s="352">
        <f t="shared" si="20"/>
        <v>447300</v>
      </c>
      <c r="W20" s="352">
        <f t="shared" si="21"/>
        <v>463700</v>
      </c>
      <c r="X20" s="352">
        <f t="shared" si="22"/>
        <v>480100</v>
      </c>
      <c r="Y20" s="352" t="str">
        <f t="shared" si="23"/>
        <v/>
      </c>
      <c r="Z20" s="352">
        <f t="shared" si="24"/>
        <v>544400</v>
      </c>
      <c r="AA20" s="352">
        <f t="shared" si="25"/>
        <v>562400</v>
      </c>
      <c r="AB20" s="352">
        <f t="shared" si="26"/>
        <v>580400</v>
      </c>
      <c r="AC20" s="352" t="str">
        <f t="shared" si="27"/>
        <v/>
      </c>
      <c r="AD20" s="352" t="str">
        <f t="shared" si="28"/>
        <v/>
      </c>
      <c r="AE20" s="352" t="str">
        <f t="shared" si="29"/>
        <v/>
      </c>
      <c r="AF20" s="352" t="str">
        <f t="shared" si="30"/>
        <v/>
      </c>
      <c r="AG20" s="352" t="str">
        <f t="shared" si="31"/>
        <v/>
      </c>
      <c r="AH20" s="352" t="str">
        <f t="shared" si="32"/>
        <v/>
      </c>
      <c r="AI20" s="353" t="str">
        <f t="shared" si="33"/>
        <v/>
      </c>
    </row>
    <row r="21" spans="1:35" ht="20.100000000000001" customHeight="1" x14ac:dyDescent="0.2">
      <c r="A21" s="201">
        <v>16</v>
      </c>
      <c r="B21" s="354">
        <v>6</v>
      </c>
      <c r="C21" s="352">
        <f t="shared" si="1"/>
        <v>219900</v>
      </c>
      <c r="D21" s="352">
        <f t="shared" si="2"/>
        <v>230800</v>
      </c>
      <c r="E21" s="352">
        <f t="shared" si="3"/>
        <v>241700</v>
      </c>
      <c r="F21" s="352">
        <f t="shared" si="4"/>
        <v>252600</v>
      </c>
      <c r="G21" s="352">
        <f t="shared" si="5"/>
        <v>256100</v>
      </c>
      <c r="H21" s="352">
        <f t="shared" si="6"/>
        <v>264000</v>
      </c>
      <c r="I21" s="352">
        <f t="shared" si="7"/>
        <v>271900</v>
      </c>
      <c r="J21" s="352">
        <f t="shared" si="8"/>
        <v>279800</v>
      </c>
      <c r="K21" s="352">
        <f t="shared" si="9"/>
        <v>291500</v>
      </c>
      <c r="L21" s="352">
        <f t="shared" si="10"/>
        <v>299600</v>
      </c>
      <c r="M21" s="352">
        <f t="shared" si="11"/>
        <v>307700</v>
      </c>
      <c r="N21" s="352">
        <f t="shared" si="12"/>
        <v>315800</v>
      </c>
      <c r="O21" s="352" t="str">
        <f t="shared" si="13"/>
        <v/>
      </c>
      <c r="P21" s="352">
        <f t="shared" si="14"/>
        <v>333500</v>
      </c>
      <c r="Q21" s="352">
        <f t="shared" si="15"/>
        <v>349700</v>
      </c>
      <c r="R21" s="352">
        <f t="shared" si="16"/>
        <v>365900</v>
      </c>
      <c r="S21" s="352">
        <f t="shared" si="17"/>
        <v>382100</v>
      </c>
      <c r="T21" s="352" t="str">
        <f t="shared" si="18"/>
        <v/>
      </c>
      <c r="U21" s="352">
        <f t="shared" si="19"/>
        <v>436000</v>
      </c>
      <c r="V21" s="352">
        <f t="shared" si="20"/>
        <v>453100</v>
      </c>
      <c r="W21" s="352">
        <f t="shared" si="21"/>
        <v>469500</v>
      </c>
      <c r="X21" s="352">
        <f t="shared" si="22"/>
        <v>485900</v>
      </c>
      <c r="Y21" s="352" t="str">
        <f t="shared" si="23"/>
        <v/>
      </c>
      <c r="Z21" s="352">
        <f t="shared" si="24"/>
        <v>550500</v>
      </c>
      <c r="AA21" s="352">
        <f t="shared" si="25"/>
        <v>568500</v>
      </c>
      <c r="AB21" s="352">
        <f t="shared" si="26"/>
        <v>586500</v>
      </c>
      <c r="AC21" s="352" t="str">
        <f t="shared" si="27"/>
        <v/>
      </c>
      <c r="AD21" s="352" t="str">
        <f t="shared" si="28"/>
        <v/>
      </c>
      <c r="AE21" s="352" t="str">
        <f t="shared" si="29"/>
        <v/>
      </c>
      <c r="AF21" s="352" t="str">
        <f t="shared" si="30"/>
        <v/>
      </c>
      <c r="AG21" s="352" t="str">
        <f t="shared" si="31"/>
        <v/>
      </c>
      <c r="AH21" s="352" t="str">
        <f t="shared" si="32"/>
        <v/>
      </c>
      <c r="AI21" s="353" t="str">
        <f t="shared" si="33"/>
        <v/>
      </c>
    </row>
    <row r="22" spans="1:35" ht="20.100000000000001" customHeight="1" x14ac:dyDescent="0.2">
      <c r="A22" s="201">
        <v>17</v>
      </c>
      <c r="B22" s="354">
        <v>7</v>
      </c>
      <c r="C22" s="352">
        <f t="shared" si="1"/>
        <v>226200</v>
      </c>
      <c r="D22" s="352">
        <f t="shared" si="2"/>
        <v>237100</v>
      </c>
      <c r="E22" s="352">
        <f t="shared" si="3"/>
        <v>248000</v>
      </c>
      <c r="F22" s="352">
        <f t="shared" si="4"/>
        <v>258900</v>
      </c>
      <c r="G22" s="352">
        <f t="shared" si="5"/>
        <v>260500</v>
      </c>
      <c r="H22" s="352">
        <f t="shared" si="6"/>
        <v>268400</v>
      </c>
      <c r="I22" s="352">
        <f t="shared" si="7"/>
        <v>276300</v>
      </c>
      <c r="J22" s="352">
        <f t="shared" si="8"/>
        <v>284200</v>
      </c>
      <c r="K22" s="352">
        <f t="shared" si="9"/>
        <v>296000</v>
      </c>
      <c r="L22" s="352">
        <f t="shared" si="10"/>
        <v>304100</v>
      </c>
      <c r="M22" s="352">
        <f t="shared" si="11"/>
        <v>312200</v>
      </c>
      <c r="N22" s="352">
        <f t="shared" si="12"/>
        <v>320300</v>
      </c>
      <c r="O22" s="352" t="str">
        <f t="shared" si="13"/>
        <v/>
      </c>
      <c r="P22" s="352">
        <f t="shared" si="14"/>
        <v>339200</v>
      </c>
      <c r="Q22" s="352">
        <f t="shared" si="15"/>
        <v>355400</v>
      </c>
      <c r="R22" s="352">
        <f t="shared" si="16"/>
        <v>371600</v>
      </c>
      <c r="S22" s="352">
        <f t="shared" si="17"/>
        <v>387800</v>
      </c>
      <c r="T22" s="352" t="str">
        <f t="shared" si="18"/>
        <v/>
      </c>
      <c r="U22" s="352">
        <f t="shared" si="19"/>
        <v>441800</v>
      </c>
      <c r="V22" s="352">
        <f t="shared" si="20"/>
        <v>458900</v>
      </c>
      <c r="W22" s="352">
        <f t="shared" si="21"/>
        <v>475300</v>
      </c>
      <c r="X22" s="352">
        <f t="shared" si="22"/>
        <v>491700</v>
      </c>
      <c r="Y22" s="352" t="str">
        <f t="shared" si="23"/>
        <v/>
      </c>
      <c r="Z22" s="352">
        <f t="shared" si="24"/>
        <v>556600</v>
      </c>
      <c r="AA22" s="352">
        <f t="shared" si="25"/>
        <v>574600</v>
      </c>
      <c r="AB22" s="352">
        <f t="shared" si="26"/>
        <v>592600</v>
      </c>
      <c r="AC22" s="352" t="str">
        <f t="shared" si="27"/>
        <v/>
      </c>
      <c r="AD22" s="352" t="str">
        <f t="shared" si="28"/>
        <v/>
      </c>
      <c r="AE22" s="352" t="str">
        <f t="shared" si="29"/>
        <v/>
      </c>
      <c r="AF22" s="352" t="str">
        <f t="shared" si="30"/>
        <v/>
      </c>
      <c r="AG22" s="352" t="str">
        <f t="shared" si="31"/>
        <v/>
      </c>
      <c r="AH22" s="352" t="str">
        <f t="shared" si="32"/>
        <v/>
      </c>
      <c r="AI22" s="353" t="str">
        <f t="shared" si="33"/>
        <v/>
      </c>
    </row>
    <row r="23" spans="1:35" ht="20.100000000000001" customHeight="1" x14ac:dyDescent="0.2">
      <c r="A23" s="201">
        <v>18</v>
      </c>
      <c r="B23" s="354">
        <v>8</v>
      </c>
      <c r="C23" s="352">
        <f t="shared" si="1"/>
        <v>232500</v>
      </c>
      <c r="D23" s="352">
        <f t="shared" si="2"/>
        <v>243400</v>
      </c>
      <c r="E23" s="352">
        <f t="shared" si="3"/>
        <v>254300</v>
      </c>
      <c r="F23" s="352">
        <f t="shared" si="4"/>
        <v>265200</v>
      </c>
      <c r="G23" s="352">
        <f t="shared" si="5"/>
        <v>264900</v>
      </c>
      <c r="H23" s="352">
        <f t="shared" si="6"/>
        <v>272800</v>
      </c>
      <c r="I23" s="352">
        <f t="shared" si="7"/>
        <v>280700</v>
      </c>
      <c r="J23" s="352">
        <f t="shared" si="8"/>
        <v>288600</v>
      </c>
      <c r="K23" s="352">
        <f t="shared" si="9"/>
        <v>300500</v>
      </c>
      <c r="L23" s="352">
        <f t="shared" si="10"/>
        <v>308600</v>
      </c>
      <c r="M23" s="352">
        <f t="shared" si="11"/>
        <v>316700</v>
      </c>
      <c r="N23" s="352">
        <f t="shared" si="12"/>
        <v>324800</v>
      </c>
      <c r="O23" s="352" t="str">
        <f t="shared" si="13"/>
        <v/>
      </c>
      <c r="P23" s="352">
        <f t="shared" si="14"/>
        <v>344900</v>
      </c>
      <c r="Q23" s="352">
        <f t="shared" si="15"/>
        <v>361100</v>
      </c>
      <c r="R23" s="352">
        <f t="shared" si="16"/>
        <v>377300</v>
      </c>
      <c r="S23" s="352">
        <f t="shared" si="17"/>
        <v>393500</v>
      </c>
      <c r="T23" s="352" t="str">
        <f t="shared" si="18"/>
        <v/>
      </c>
      <c r="U23" s="352">
        <f t="shared" si="19"/>
        <v>447600</v>
      </c>
      <c r="V23" s="352">
        <f t="shared" si="20"/>
        <v>464700</v>
      </c>
      <c r="W23" s="352">
        <f t="shared" si="21"/>
        <v>481100</v>
      </c>
      <c r="X23" s="352">
        <f t="shared" si="22"/>
        <v>497500</v>
      </c>
      <c r="Y23" s="352" t="str">
        <f t="shared" si="23"/>
        <v/>
      </c>
      <c r="Z23" s="352">
        <f t="shared" si="24"/>
        <v>562700</v>
      </c>
      <c r="AA23" s="352">
        <f t="shared" si="25"/>
        <v>580700</v>
      </c>
      <c r="AB23" s="352">
        <f t="shared" si="26"/>
        <v>598700</v>
      </c>
      <c r="AC23" s="352" t="str">
        <f t="shared" si="27"/>
        <v/>
      </c>
      <c r="AD23" s="352" t="str">
        <f t="shared" si="28"/>
        <v/>
      </c>
      <c r="AE23" s="352" t="str">
        <f t="shared" si="29"/>
        <v/>
      </c>
      <c r="AF23" s="352" t="str">
        <f t="shared" si="30"/>
        <v/>
      </c>
      <c r="AG23" s="352" t="str">
        <f t="shared" si="31"/>
        <v/>
      </c>
      <c r="AH23" s="352" t="str">
        <f t="shared" si="32"/>
        <v/>
      </c>
      <c r="AI23" s="353" t="str">
        <f t="shared" si="33"/>
        <v/>
      </c>
    </row>
    <row r="24" spans="1:35" ht="20.100000000000001" customHeight="1" x14ac:dyDescent="0.2">
      <c r="A24" s="201">
        <v>19</v>
      </c>
      <c r="B24" s="354">
        <v>9</v>
      </c>
      <c r="C24" s="352">
        <f t="shared" si="1"/>
        <v>238800</v>
      </c>
      <c r="D24" s="352">
        <f t="shared" si="2"/>
        <v>249700</v>
      </c>
      <c r="E24" s="352">
        <f t="shared" si="3"/>
        <v>260600</v>
      </c>
      <c r="F24" s="352">
        <f t="shared" si="4"/>
        <v>271500</v>
      </c>
      <c r="G24" s="352">
        <f t="shared" si="5"/>
        <v>269300</v>
      </c>
      <c r="H24" s="352">
        <f t="shared" si="6"/>
        <v>277200</v>
      </c>
      <c r="I24" s="352">
        <f t="shared" si="7"/>
        <v>285100</v>
      </c>
      <c r="J24" s="352">
        <f t="shared" si="8"/>
        <v>293000</v>
      </c>
      <c r="K24" s="352">
        <f t="shared" si="9"/>
        <v>305000</v>
      </c>
      <c r="L24" s="352">
        <f t="shared" si="10"/>
        <v>313100</v>
      </c>
      <c r="M24" s="352">
        <f t="shared" si="11"/>
        <v>321200</v>
      </c>
      <c r="N24" s="352">
        <f t="shared" si="12"/>
        <v>329300</v>
      </c>
      <c r="O24" s="352" t="str">
        <f t="shared" si="13"/>
        <v/>
      </c>
      <c r="P24" s="352">
        <f t="shared" si="14"/>
        <v>350600</v>
      </c>
      <c r="Q24" s="352">
        <f t="shared" si="15"/>
        <v>366800</v>
      </c>
      <c r="R24" s="352">
        <f t="shared" si="16"/>
        <v>383000</v>
      </c>
      <c r="S24" s="352">
        <f t="shared" si="17"/>
        <v>399200</v>
      </c>
      <c r="T24" s="352" t="str">
        <f t="shared" si="18"/>
        <v/>
      </c>
      <c r="U24" s="352">
        <f t="shared" si="19"/>
        <v>453400</v>
      </c>
      <c r="V24" s="352">
        <f t="shared" si="20"/>
        <v>470500</v>
      </c>
      <c r="W24" s="352">
        <f t="shared" si="21"/>
        <v>486900</v>
      </c>
      <c r="X24" s="352">
        <f t="shared" si="22"/>
        <v>503300</v>
      </c>
      <c r="Y24" s="352" t="str">
        <f t="shared" si="23"/>
        <v/>
      </c>
      <c r="Z24" s="352">
        <f t="shared" si="24"/>
        <v>568800</v>
      </c>
      <c r="AA24" s="352">
        <f t="shared" si="25"/>
        <v>586800</v>
      </c>
      <c r="AB24" s="352">
        <f t="shared" si="26"/>
        <v>604800</v>
      </c>
      <c r="AC24" s="352" t="str">
        <f t="shared" si="27"/>
        <v/>
      </c>
      <c r="AD24" s="352" t="str">
        <f t="shared" si="28"/>
        <v/>
      </c>
      <c r="AE24" s="352" t="str">
        <f t="shared" si="29"/>
        <v/>
      </c>
      <c r="AF24" s="352" t="str">
        <f t="shared" si="30"/>
        <v/>
      </c>
      <c r="AG24" s="352" t="str">
        <f t="shared" si="31"/>
        <v/>
      </c>
      <c r="AH24" s="352" t="str">
        <f t="shared" si="32"/>
        <v/>
      </c>
      <c r="AI24" s="353" t="str">
        <f t="shared" si="33"/>
        <v/>
      </c>
    </row>
    <row r="25" spans="1:35" ht="20.100000000000001" customHeight="1" x14ac:dyDescent="0.2">
      <c r="A25" s="201">
        <v>20</v>
      </c>
      <c r="B25" s="354">
        <v>10</v>
      </c>
      <c r="C25" s="352">
        <f t="shared" si="1"/>
        <v>245100</v>
      </c>
      <c r="D25" s="352">
        <f t="shared" si="2"/>
        <v>256000</v>
      </c>
      <c r="E25" s="352">
        <f t="shared" si="3"/>
        <v>266900</v>
      </c>
      <c r="F25" s="352">
        <f t="shared" si="4"/>
        <v>277800</v>
      </c>
      <c r="G25" s="352">
        <f t="shared" si="5"/>
        <v>273700</v>
      </c>
      <c r="H25" s="352">
        <f t="shared" si="6"/>
        <v>281600</v>
      </c>
      <c r="I25" s="352">
        <f t="shared" si="7"/>
        <v>289500</v>
      </c>
      <c r="J25" s="352">
        <f t="shared" si="8"/>
        <v>297400</v>
      </c>
      <c r="K25" s="352">
        <f t="shared" si="9"/>
        <v>309500</v>
      </c>
      <c r="L25" s="352">
        <f t="shared" si="10"/>
        <v>317600</v>
      </c>
      <c r="M25" s="352">
        <f t="shared" si="11"/>
        <v>325700</v>
      </c>
      <c r="N25" s="352">
        <f t="shared" si="12"/>
        <v>333800</v>
      </c>
      <c r="O25" s="352" t="str">
        <f t="shared" si="13"/>
        <v/>
      </c>
      <c r="P25" s="352">
        <f t="shared" si="14"/>
        <v>356300</v>
      </c>
      <c r="Q25" s="352">
        <f t="shared" si="15"/>
        <v>372500</v>
      </c>
      <c r="R25" s="352">
        <f t="shared" si="16"/>
        <v>388700</v>
      </c>
      <c r="S25" s="352">
        <f t="shared" si="17"/>
        <v>404900</v>
      </c>
      <c r="T25" s="352" t="str">
        <f t="shared" si="18"/>
        <v/>
      </c>
      <c r="U25" s="352">
        <f t="shared" si="19"/>
        <v>459200</v>
      </c>
      <c r="V25" s="352">
        <f t="shared" si="20"/>
        <v>476300</v>
      </c>
      <c r="W25" s="352">
        <f t="shared" si="21"/>
        <v>492700</v>
      </c>
      <c r="X25" s="352">
        <f t="shared" si="22"/>
        <v>509100</v>
      </c>
      <c r="Y25" s="352" t="str">
        <f t="shared" si="23"/>
        <v/>
      </c>
      <c r="Z25" s="352">
        <f t="shared" si="24"/>
        <v>574900</v>
      </c>
      <c r="AA25" s="352">
        <f t="shared" si="25"/>
        <v>592900</v>
      </c>
      <c r="AB25" s="352">
        <f t="shared" si="26"/>
        <v>610900</v>
      </c>
      <c r="AC25" s="352" t="str">
        <f t="shared" si="27"/>
        <v/>
      </c>
      <c r="AD25" s="352" t="str">
        <f t="shared" si="28"/>
        <v/>
      </c>
      <c r="AE25" s="352" t="str">
        <f t="shared" si="29"/>
        <v/>
      </c>
      <c r="AF25" s="352" t="str">
        <f t="shared" si="30"/>
        <v/>
      </c>
      <c r="AG25" s="352" t="str">
        <f t="shared" si="31"/>
        <v/>
      </c>
      <c r="AH25" s="352" t="str">
        <f t="shared" si="32"/>
        <v/>
      </c>
      <c r="AI25" s="353" t="str">
        <f t="shared" si="33"/>
        <v/>
      </c>
    </row>
    <row r="26" spans="1:35" ht="20.100000000000001" customHeight="1" x14ac:dyDescent="0.2">
      <c r="A26" s="201">
        <v>21</v>
      </c>
      <c r="B26" s="354">
        <v>11</v>
      </c>
      <c r="C26" s="352">
        <f t="shared" si="1"/>
        <v>251400</v>
      </c>
      <c r="D26" s="352">
        <f t="shared" si="2"/>
        <v>262300</v>
      </c>
      <c r="E26" s="352">
        <f t="shared" si="3"/>
        <v>273200</v>
      </c>
      <c r="F26" s="352">
        <f t="shared" si="4"/>
        <v>284100</v>
      </c>
      <c r="G26" s="352">
        <f t="shared" si="5"/>
        <v>278100</v>
      </c>
      <c r="H26" s="352">
        <f t="shared" si="6"/>
        <v>286000</v>
      </c>
      <c r="I26" s="352">
        <f t="shared" si="7"/>
        <v>293900</v>
      </c>
      <c r="J26" s="352">
        <f t="shared" si="8"/>
        <v>301800</v>
      </c>
      <c r="K26" s="352">
        <f t="shared" si="9"/>
        <v>314000</v>
      </c>
      <c r="L26" s="352">
        <f t="shared" si="10"/>
        <v>322100</v>
      </c>
      <c r="M26" s="352">
        <f t="shared" si="11"/>
        <v>330200</v>
      </c>
      <c r="N26" s="352">
        <f t="shared" si="12"/>
        <v>338300</v>
      </c>
      <c r="O26" s="352" t="str">
        <f t="shared" si="13"/>
        <v/>
      </c>
      <c r="P26" s="352">
        <f t="shared" si="14"/>
        <v>362000</v>
      </c>
      <c r="Q26" s="352">
        <f t="shared" si="15"/>
        <v>378200</v>
      </c>
      <c r="R26" s="352">
        <f t="shared" si="16"/>
        <v>394400</v>
      </c>
      <c r="S26" s="352">
        <f t="shared" si="17"/>
        <v>410600</v>
      </c>
      <c r="T26" s="352" t="str">
        <f t="shared" si="18"/>
        <v/>
      </c>
      <c r="U26" s="352">
        <f t="shared" si="19"/>
        <v>465000</v>
      </c>
      <c r="V26" s="352">
        <f t="shared" si="20"/>
        <v>482100</v>
      </c>
      <c r="W26" s="352">
        <f t="shared" si="21"/>
        <v>498500</v>
      </c>
      <c r="X26" s="352">
        <f t="shared" si="22"/>
        <v>514900</v>
      </c>
      <c r="Y26" s="352" t="str">
        <f t="shared" si="23"/>
        <v/>
      </c>
      <c r="Z26" s="352">
        <f t="shared" si="24"/>
        <v>581000</v>
      </c>
      <c r="AA26" s="352">
        <f t="shared" si="25"/>
        <v>599000</v>
      </c>
      <c r="AB26" s="352">
        <f t="shared" si="26"/>
        <v>617000</v>
      </c>
      <c r="AC26" s="352" t="str">
        <f t="shared" si="27"/>
        <v/>
      </c>
      <c r="AD26" s="352" t="str">
        <f t="shared" si="28"/>
        <v/>
      </c>
      <c r="AE26" s="352" t="str">
        <f t="shared" si="29"/>
        <v/>
      </c>
      <c r="AF26" s="352" t="str">
        <f t="shared" si="30"/>
        <v/>
      </c>
      <c r="AG26" s="352" t="str">
        <f t="shared" si="31"/>
        <v/>
      </c>
      <c r="AH26" s="352" t="str">
        <f t="shared" si="32"/>
        <v/>
      </c>
      <c r="AI26" s="353" t="str">
        <f t="shared" si="33"/>
        <v/>
      </c>
    </row>
    <row r="27" spans="1:35" ht="20.100000000000001" customHeight="1" x14ac:dyDescent="0.2">
      <c r="A27" s="201">
        <v>22</v>
      </c>
      <c r="B27" s="354">
        <v>12</v>
      </c>
      <c r="C27" s="352">
        <f t="shared" si="1"/>
        <v>257700</v>
      </c>
      <c r="D27" s="352">
        <f t="shared" si="2"/>
        <v>268600</v>
      </c>
      <c r="E27" s="352">
        <f t="shared" si="3"/>
        <v>279500</v>
      </c>
      <c r="F27" s="352">
        <f t="shared" si="4"/>
        <v>290400</v>
      </c>
      <c r="G27" s="352">
        <f t="shared" si="5"/>
        <v>282500</v>
      </c>
      <c r="H27" s="352">
        <f t="shared" si="6"/>
        <v>290400</v>
      </c>
      <c r="I27" s="352">
        <f t="shared" si="7"/>
        <v>298300</v>
      </c>
      <c r="J27" s="352">
        <f t="shared" si="8"/>
        <v>306200</v>
      </c>
      <c r="K27" s="352">
        <f t="shared" si="9"/>
        <v>318500</v>
      </c>
      <c r="L27" s="352">
        <f t="shared" si="10"/>
        <v>326600</v>
      </c>
      <c r="M27" s="352">
        <f t="shared" si="11"/>
        <v>334700</v>
      </c>
      <c r="N27" s="352">
        <f t="shared" si="12"/>
        <v>342800</v>
      </c>
      <c r="O27" s="352" t="str">
        <f t="shared" si="13"/>
        <v/>
      </c>
      <c r="P27" s="352">
        <f t="shared" si="14"/>
        <v>367700</v>
      </c>
      <c r="Q27" s="352">
        <f t="shared" si="15"/>
        <v>383900</v>
      </c>
      <c r="R27" s="352">
        <f t="shared" si="16"/>
        <v>400100</v>
      </c>
      <c r="S27" s="352">
        <f t="shared" si="17"/>
        <v>416300</v>
      </c>
      <c r="T27" s="352" t="str">
        <f t="shared" si="18"/>
        <v/>
      </c>
      <c r="U27" s="352">
        <f t="shared" si="19"/>
        <v>470800</v>
      </c>
      <c r="V27" s="352">
        <f t="shared" si="20"/>
        <v>487900</v>
      </c>
      <c r="W27" s="352">
        <f t="shared" si="21"/>
        <v>504300</v>
      </c>
      <c r="X27" s="352">
        <f t="shared" si="22"/>
        <v>520700</v>
      </c>
      <c r="Y27" s="352" t="str">
        <f t="shared" si="23"/>
        <v/>
      </c>
      <c r="Z27" s="352">
        <f t="shared" si="24"/>
        <v>587100</v>
      </c>
      <c r="AA27" s="352">
        <f t="shared" si="25"/>
        <v>605100</v>
      </c>
      <c r="AB27" s="352">
        <f t="shared" si="26"/>
        <v>623100</v>
      </c>
      <c r="AC27" s="352" t="str">
        <f t="shared" si="27"/>
        <v/>
      </c>
      <c r="AD27" s="352" t="str">
        <f t="shared" si="28"/>
        <v/>
      </c>
      <c r="AE27" s="352" t="str">
        <f t="shared" si="29"/>
        <v/>
      </c>
      <c r="AF27" s="352" t="str">
        <f t="shared" si="30"/>
        <v/>
      </c>
      <c r="AG27" s="352" t="str">
        <f t="shared" si="31"/>
        <v/>
      </c>
      <c r="AH27" s="352" t="str">
        <f t="shared" si="32"/>
        <v/>
      </c>
      <c r="AI27" s="353" t="str">
        <f t="shared" si="33"/>
        <v/>
      </c>
    </row>
    <row r="28" spans="1:35" ht="20.100000000000001" customHeight="1" x14ac:dyDescent="0.2">
      <c r="A28" s="201">
        <v>23</v>
      </c>
      <c r="B28" s="354">
        <v>13</v>
      </c>
      <c r="C28" s="352">
        <f t="shared" si="1"/>
        <v>264000</v>
      </c>
      <c r="D28" s="352">
        <f t="shared" si="2"/>
        <v>274900</v>
      </c>
      <c r="E28" s="352">
        <f t="shared" si="3"/>
        <v>285800</v>
      </c>
      <c r="F28" s="352">
        <f t="shared" si="4"/>
        <v>296700</v>
      </c>
      <c r="G28" s="352">
        <f t="shared" si="5"/>
        <v>286900</v>
      </c>
      <c r="H28" s="352">
        <f t="shared" si="6"/>
        <v>294800</v>
      </c>
      <c r="I28" s="352">
        <f t="shared" si="7"/>
        <v>302700</v>
      </c>
      <c r="J28" s="352">
        <f t="shared" si="8"/>
        <v>310600</v>
      </c>
      <c r="K28" s="352">
        <f t="shared" si="9"/>
        <v>323000</v>
      </c>
      <c r="L28" s="352">
        <f t="shared" si="10"/>
        <v>331100</v>
      </c>
      <c r="M28" s="352">
        <f t="shared" si="11"/>
        <v>339200</v>
      </c>
      <c r="N28" s="352">
        <f t="shared" si="12"/>
        <v>347300</v>
      </c>
      <c r="O28" s="352" t="str">
        <f t="shared" si="13"/>
        <v/>
      </c>
      <c r="P28" s="352">
        <f t="shared" si="14"/>
        <v>373400</v>
      </c>
      <c r="Q28" s="352">
        <f t="shared" si="15"/>
        <v>389600</v>
      </c>
      <c r="R28" s="352">
        <f t="shared" si="16"/>
        <v>405800</v>
      </c>
      <c r="S28" s="352">
        <f t="shared" si="17"/>
        <v>422000</v>
      </c>
      <c r="T28" s="352" t="str">
        <f t="shared" si="18"/>
        <v/>
      </c>
      <c r="U28" s="352">
        <f t="shared" si="19"/>
        <v>476600</v>
      </c>
      <c r="V28" s="352">
        <f t="shared" si="20"/>
        <v>493700</v>
      </c>
      <c r="W28" s="352">
        <f t="shared" si="21"/>
        <v>510100</v>
      </c>
      <c r="X28" s="352">
        <f t="shared" si="22"/>
        <v>526500</v>
      </c>
      <c r="Y28" s="352" t="str">
        <f t="shared" si="23"/>
        <v/>
      </c>
      <c r="Z28" s="352">
        <f t="shared" si="24"/>
        <v>593200</v>
      </c>
      <c r="AA28" s="352">
        <f t="shared" si="25"/>
        <v>611200</v>
      </c>
      <c r="AB28" s="352">
        <f t="shared" si="26"/>
        <v>629200</v>
      </c>
      <c r="AC28" s="352" t="str">
        <f t="shared" si="27"/>
        <v/>
      </c>
      <c r="AD28" s="352" t="str">
        <f t="shared" si="28"/>
        <v/>
      </c>
      <c r="AE28" s="352" t="str">
        <f t="shared" si="29"/>
        <v/>
      </c>
      <c r="AF28" s="352" t="str">
        <f t="shared" si="30"/>
        <v/>
      </c>
      <c r="AG28" s="352" t="str">
        <f t="shared" si="31"/>
        <v/>
      </c>
      <c r="AH28" s="352" t="str">
        <f t="shared" si="32"/>
        <v/>
      </c>
      <c r="AI28" s="353" t="str">
        <f t="shared" si="33"/>
        <v/>
      </c>
    </row>
    <row r="29" spans="1:35" ht="20.100000000000001" customHeight="1" x14ac:dyDescent="0.2">
      <c r="A29" s="201">
        <v>24</v>
      </c>
      <c r="B29" s="354">
        <v>14</v>
      </c>
      <c r="C29" s="352">
        <f t="shared" si="1"/>
        <v>270300</v>
      </c>
      <c r="D29" s="352">
        <f t="shared" si="2"/>
        <v>281200</v>
      </c>
      <c r="E29" s="352">
        <f t="shared" si="3"/>
        <v>292100</v>
      </c>
      <c r="F29" s="352">
        <f t="shared" si="4"/>
        <v>303000</v>
      </c>
      <c r="G29" s="352">
        <f t="shared" si="5"/>
        <v>291300</v>
      </c>
      <c r="H29" s="352">
        <f t="shared" si="6"/>
        <v>299200</v>
      </c>
      <c r="I29" s="352">
        <f t="shared" si="7"/>
        <v>307100</v>
      </c>
      <c r="J29" s="352">
        <f t="shared" si="8"/>
        <v>315000</v>
      </c>
      <c r="K29" s="352">
        <f t="shared" si="9"/>
        <v>327500</v>
      </c>
      <c r="L29" s="352">
        <f t="shared" si="10"/>
        <v>335600</v>
      </c>
      <c r="M29" s="352">
        <f t="shared" si="11"/>
        <v>343700</v>
      </c>
      <c r="N29" s="352">
        <f t="shared" si="12"/>
        <v>351800</v>
      </c>
      <c r="O29" s="352" t="str">
        <f t="shared" si="13"/>
        <v/>
      </c>
      <c r="P29" s="352">
        <f t="shared" si="14"/>
        <v>379100</v>
      </c>
      <c r="Q29" s="352">
        <f t="shared" si="15"/>
        <v>395300</v>
      </c>
      <c r="R29" s="352">
        <f t="shared" si="16"/>
        <v>411500</v>
      </c>
      <c r="S29" s="352">
        <f t="shared" si="17"/>
        <v>427700</v>
      </c>
      <c r="T29" s="352" t="str">
        <f t="shared" si="18"/>
        <v/>
      </c>
      <c r="U29" s="352">
        <f t="shared" si="19"/>
        <v>482400</v>
      </c>
      <c r="V29" s="352">
        <f t="shared" si="20"/>
        <v>499500</v>
      </c>
      <c r="W29" s="352">
        <f t="shared" si="21"/>
        <v>515900</v>
      </c>
      <c r="X29" s="352">
        <f t="shared" si="22"/>
        <v>532300</v>
      </c>
      <c r="Y29" s="352" t="str">
        <f t="shared" si="23"/>
        <v/>
      </c>
      <c r="Z29" s="352">
        <f t="shared" si="24"/>
        <v>599300</v>
      </c>
      <c r="AA29" s="352">
        <f t="shared" si="25"/>
        <v>617300</v>
      </c>
      <c r="AB29" s="352">
        <f t="shared" si="26"/>
        <v>635300</v>
      </c>
      <c r="AC29" s="352" t="str">
        <f t="shared" si="27"/>
        <v/>
      </c>
      <c r="AD29" s="352" t="str">
        <f t="shared" si="28"/>
        <v/>
      </c>
      <c r="AE29" s="352" t="str">
        <f t="shared" si="29"/>
        <v/>
      </c>
      <c r="AF29" s="352" t="str">
        <f t="shared" si="30"/>
        <v/>
      </c>
      <c r="AG29" s="352" t="str">
        <f t="shared" si="31"/>
        <v/>
      </c>
      <c r="AH29" s="352" t="str">
        <f t="shared" si="32"/>
        <v/>
      </c>
      <c r="AI29" s="353" t="str">
        <f t="shared" si="33"/>
        <v/>
      </c>
    </row>
    <row r="30" spans="1:35" ht="20.100000000000001" customHeight="1" x14ac:dyDescent="0.2">
      <c r="A30" s="201">
        <v>25</v>
      </c>
      <c r="B30" s="354">
        <v>15</v>
      </c>
      <c r="C30" s="352">
        <f t="shared" si="1"/>
        <v>276600</v>
      </c>
      <c r="D30" s="352">
        <f t="shared" si="2"/>
        <v>287500</v>
      </c>
      <c r="E30" s="352">
        <f t="shared" si="3"/>
        <v>298400</v>
      </c>
      <c r="F30" s="352">
        <f t="shared" si="4"/>
        <v>309300</v>
      </c>
      <c r="G30" s="352">
        <f t="shared" si="5"/>
        <v>295700</v>
      </c>
      <c r="H30" s="352">
        <f t="shared" si="6"/>
        <v>303600</v>
      </c>
      <c r="I30" s="352">
        <f t="shared" si="7"/>
        <v>311500</v>
      </c>
      <c r="J30" s="352">
        <f t="shared" si="8"/>
        <v>319400</v>
      </c>
      <c r="K30" s="352">
        <f t="shared" si="9"/>
        <v>332000</v>
      </c>
      <c r="L30" s="352">
        <f t="shared" si="10"/>
        <v>340100</v>
      </c>
      <c r="M30" s="352">
        <f t="shared" si="11"/>
        <v>348200</v>
      </c>
      <c r="N30" s="352">
        <f t="shared" si="12"/>
        <v>356300</v>
      </c>
      <c r="O30" s="352" t="str">
        <f t="shared" si="13"/>
        <v/>
      </c>
      <c r="P30" s="352">
        <f t="shared" si="14"/>
        <v>384800</v>
      </c>
      <c r="Q30" s="352">
        <f t="shared" si="15"/>
        <v>401000</v>
      </c>
      <c r="R30" s="352">
        <f t="shared" si="16"/>
        <v>417200</v>
      </c>
      <c r="S30" s="352">
        <f t="shared" si="17"/>
        <v>433400</v>
      </c>
      <c r="T30" s="352" t="str">
        <f t="shared" si="18"/>
        <v/>
      </c>
      <c r="U30" s="352">
        <f t="shared" si="19"/>
        <v>488200</v>
      </c>
      <c r="V30" s="352">
        <f t="shared" si="20"/>
        <v>505300</v>
      </c>
      <c r="W30" s="352">
        <f t="shared" si="21"/>
        <v>521700</v>
      </c>
      <c r="X30" s="352">
        <f t="shared" si="22"/>
        <v>538100</v>
      </c>
      <c r="Y30" s="352" t="str">
        <f t="shared" si="23"/>
        <v/>
      </c>
      <c r="Z30" s="352">
        <f t="shared" si="24"/>
        <v>605400</v>
      </c>
      <c r="AA30" s="352">
        <f t="shared" si="25"/>
        <v>623400</v>
      </c>
      <c r="AB30" s="352">
        <f t="shared" si="26"/>
        <v>641400</v>
      </c>
      <c r="AC30" s="352" t="str">
        <f t="shared" si="27"/>
        <v/>
      </c>
      <c r="AD30" s="352" t="str">
        <f t="shared" si="28"/>
        <v/>
      </c>
      <c r="AE30" s="352" t="str">
        <f t="shared" si="29"/>
        <v/>
      </c>
      <c r="AF30" s="352" t="str">
        <f t="shared" si="30"/>
        <v/>
      </c>
      <c r="AG30" s="352" t="str">
        <f t="shared" si="31"/>
        <v/>
      </c>
      <c r="AH30" s="352" t="str">
        <f t="shared" si="32"/>
        <v/>
      </c>
      <c r="AI30" s="353" t="str">
        <f t="shared" si="33"/>
        <v/>
      </c>
    </row>
    <row r="31" spans="1:35" ht="20.100000000000001" customHeight="1" x14ac:dyDescent="0.2">
      <c r="A31" s="201">
        <v>26</v>
      </c>
      <c r="B31" s="354">
        <v>16</v>
      </c>
      <c r="C31" s="352">
        <f t="shared" si="1"/>
        <v>282900</v>
      </c>
      <c r="D31" s="352">
        <f t="shared" si="2"/>
        <v>293800</v>
      </c>
      <c r="E31" s="352">
        <f t="shared" si="3"/>
        <v>304700</v>
      </c>
      <c r="F31" s="352">
        <f t="shared" si="4"/>
        <v>315600</v>
      </c>
      <c r="G31" s="352">
        <f t="shared" si="5"/>
        <v>300100</v>
      </c>
      <c r="H31" s="352">
        <f t="shared" si="6"/>
        <v>308000</v>
      </c>
      <c r="I31" s="352">
        <f t="shared" si="7"/>
        <v>315900</v>
      </c>
      <c r="J31" s="352">
        <f t="shared" si="8"/>
        <v>323800</v>
      </c>
      <c r="K31" s="352">
        <f t="shared" si="9"/>
        <v>336500</v>
      </c>
      <c r="L31" s="352">
        <f t="shared" si="10"/>
        <v>344600</v>
      </c>
      <c r="M31" s="352">
        <f t="shared" si="11"/>
        <v>352700</v>
      </c>
      <c r="N31" s="352">
        <f t="shared" si="12"/>
        <v>360800</v>
      </c>
      <c r="O31" s="352" t="str">
        <f t="shared" si="13"/>
        <v/>
      </c>
      <c r="P31" s="352">
        <f t="shared" si="14"/>
        <v>390500</v>
      </c>
      <c r="Q31" s="352">
        <f t="shared" si="15"/>
        <v>406700</v>
      </c>
      <c r="R31" s="352">
        <f t="shared" si="16"/>
        <v>422900</v>
      </c>
      <c r="S31" s="352">
        <f t="shared" si="17"/>
        <v>439100</v>
      </c>
      <c r="T31" s="352" t="str">
        <f t="shared" si="18"/>
        <v/>
      </c>
      <c r="U31" s="352">
        <f t="shared" si="19"/>
        <v>494000</v>
      </c>
      <c r="V31" s="352">
        <f t="shared" si="20"/>
        <v>511100</v>
      </c>
      <c r="W31" s="352">
        <f t="shared" si="21"/>
        <v>527500</v>
      </c>
      <c r="X31" s="352">
        <f t="shared" si="22"/>
        <v>543900</v>
      </c>
      <c r="Y31" s="352" t="str">
        <f t="shared" si="23"/>
        <v/>
      </c>
      <c r="Z31" s="352">
        <f t="shared" si="24"/>
        <v>611500</v>
      </c>
      <c r="AA31" s="352">
        <f t="shared" si="25"/>
        <v>629500</v>
      </c>
      <c r="AB31" s="352">
        <f t="shared" si="26"/>
        <v>647500</v>
      </c>
      <c r="AC31" s="352" t="str">
        <f t="shared" si="27"/>
        <v/>
      </c>
      <c r="AD31" s="352" t="str">
        <f t="shared" si="28"/>
        <v/>
      </c>
      <c r="AE31" s="352" t="str">
        <f t="shared" si="29"/>
        <v/>
      </c>
      <c r="AF31" s="352" t="str">
        <f t="shared" si="30"/>
        <v/>
      </c>
      <c r="AG31" s="352" t="str">
        <f t="shared" si="31"/>
        <v/>
      </c>
      <c r="AH31" s="352" t="str">
        <f t="shared" si="32"/>
        <v/>
      </c>
      <c r="AI31" s="353" t="str">
        <f t="shared" si="33"/>
        <v/>
      </c>
    </row>
    <row r="32" spans="1:35" ht="20.100000000000001" customHeight="1" x14ac:dyDescent="0.2">
      <c r="A32" s="201">
        <v>27</v>
      </c>
      <c r="B32" s="354">
        <v>17</v>
      </c>
      <c r="C32" s="352">
        <f t="shared" si="1"/>
        <v>286050</v>
      </c>
      <c r="D32" s="352">
        <f t="shared" si="2"/>
        <v>296950</v>
      </c>
      <c r="E32" s="352">
        <f t="shared" si="3"/>
        <v>307850</v>
      </c>
      <c r="F32" s="352">
        <f t="shared" si="4"/>
        <v>318750</v>
      </c>
      <c r="G32" s="352">
        <f t="shared" si="5"/>
        <v>304500</v>
      </c>
      <c r="H32" s="352">
        <f t="shared" si="6"/>
        <v>312400</v>
      </c>
      <c r="I32" s="352">
        <f t="shared" si="7"/>
        <v>320300</v>
      </c>
      <c r="J32" s="352">
        <f t="shared" si="8"/>
        <v>328200</v>
      </c>
      <c r="K32" s="352">
        <f t="shared" si="9"/>
        <v>341000</v>
      </c>
      <c r="L32" s="352">
        <f t="shared" si="10"/>
        <v>349100</v>
      </c>
      <c r="M32" s="352">
        <f t="shared" si="11"/>
        <v>357200</v>
      </c>
      <c r="N32" s="352">
        <f t="shared" si="12"/>
        <v>365300</v>
      </c>
      <c r="O32" s="352" t="str">
        <f t="shared" si="13"/>
        <v/>
      </c>
      <c r="P32" s="352">
        <f t="shared" si="14"/>
        <v>396200</v>
      </c>
      <c r="Q32" s="352">
        <f t="shared" si="15"/>
        <v>412400</v>
      </c>
      <c r="R32" s="352">
        <f t="shared" si="16"/>
        <v>428600</v>
      </c>
      <c r="S32" s="352">
        <f t="shared" si="17"/>
        <v>444800</v>
      </c>
      <c r="T32" s="352" t="str">
        <f t="shared" si="18"/>
        <v/>
      </c>
      <c r="U32" s="352">
        <f t="shared" si="19"/>
        <v>496900</v>
      </c>
      <c r="V32" s="352" t="str">
        <f t="shared" si="20"/>
        <v/>
      </c>
      <c r="W32" s="352" t="str">
        <f t="shared" si="21"/>
        <v/>
      </c>
      <c r="X32" s="352" t="str">
        <f t="shared" si="22"/>
        <v/>
      </c>
      <c r="Y32" s="352" t="str">
        <f t="shared" si="23"/>
        <v/>
      </c>
      <c r="Z32" s="352" t="str">
        <f t="shared" si="24"/>
        <v/>
      </c>
      <c r="AA32" s="352" t="str">
        <f t="shared" si="25"/>
        <v/>
      </c>
      <c r="AB32" s="352" t="str">
        <f t="shared" si="26"/>
        <v/>
      </c>
      <c r="AC32" s="352" t="str">
        <f t="shared" si="27"/>
        <v/>
      </c>
      <c r="AD32" s="352" t="str">
        <f t="shared" si="28"/>
        <v/>
      </c>
      <c r="AE32" s="352" t="str">
        <f t="shared" si="29"/>
        <v/>
      </c>
      <c r="AF32" s="352" t="str">
        <f t="shared" si="30"/>
        <v/>
      </c>
      <c r="AG32" s="352" t="str">
        <f t="shared" si="31"/>
        <v/>
      </c>
      <c r="AH32" s="352" t="str">
        <f t="shared" si="32"/>
        <v/>
      </c>
      <c r="AI32" s="353" t="str">
        <f t="shared" si="33"/>
        <v/>
      </c>
    </row>
    <row r="33" spans="1:35" ht="20.100000000000001" customHeight="1" x14ac:dyDescent="0.2">
      <c r="A33" s="201">
        <v>28</v>
      </c>
      <c r="B33" s="354">
        <v>18</v>
      </c>
      <c r="C33" s="352">
        <f t="shared" si="1"/>
        <v>289200</v>
      </c>
      <c r="D33" s="352">
        <f t="shared" si="2"/>
        <v>300100</v>
      </c>
      <c r="E33" s="352">
        <f t="shared" si="3"/>
        <v>311000</v>
      </c>
      <c r="F33" s="352">
        <f t="shared" si="4"/>
        <v>321900</v>
      </c>
      <c r="G33" s="352">
        <f t="shared" si="5"/>
        <v>308900</v>
      </c>
      <c r="H33" s="352">
        <f t="shared" si="6"/>
        <v>316800</v>
      </c>
      <c r="I33" s="352">
        <f t="shared" si="7"/>
        <v>324700</v>
      </c>
      <c r="J33" s="352">
        <f t="shared" si="8"/>
        <v>332600</v>
      </c>
      <c r="K33" s="352">
        <f t="shared" si="9"/>
        <v>345500</v>
      </c>
      <c r="L33" s="352">
        <f t="shared" si="10"/>
        <v>353600</v>
      </c>
      <c r="M33" s="352">
        <f t="shared" si="11"/>
        <v>361700</v>
      </c>
      <c r="N33" s="352">
        <f t="shared" si="12"/>
        <v>369800</v>
      </c>
      <c r="O33" s="352" t="str">
        <f t="shared" si="13"/>
        <v/>
      </c>
      <c r="P33" s="352">
        <f t="shared" si="14"/>
        <v>401900</v>
      </c>
      <c r="Q33" s="352">
        <f t="shared" si="15"/>
        <v>418100</v>
      </c>
      <c r="R33" s="352">
        <f t="shared" si="16"/>
        <v>434300</v>
      </c>
      <c r="S33" s="352">
        <f t="shared" si="17"/>
        <v>450500</v>
      </c>
      <c r="T33" s="352" t="str">
        <f t="shared" si="18"/>
        <v/>
      </c>
      <c r="U33" s="352">
        <f t="shared" si="19"/>
        <v>499800</v>
      </c>
      <c r="V33" s="352" t="str">
        <f t="shared" si="20"/>
        <v/>
      </c>
      <c r="W33" s="352" t="str">
        <f t="shared" si="21"/>
        <v/>
      </c>
      <c r="X33" s="352" t="str">
        <f t="shared" si="22"/>
        <v/>
      </c>
      <c r="Y33" s="352" t="str">
        <f t="shared" si="23"/>
        <v/>
      </c>
      <c r="Z33" s="352" t="str">
        <f t="shared" si="24"/>
        <v/>
      </c>
      <c r="AA33" s="352" t="str">
        <f t="shared" si="25"/>
        <v/>
      </c>
      <c r="AB33" s="352" t="str">
        <f t="shared" si="26"/>
        <v/>
      </c>
      <c r="AC33" s="352" t="str">
        <f t="shared" si="27"/>
        <v/>
      </c>
      <c r="AD33" s="352" t="str">
        <f t="shared" si="28"/>
        <v/>
      </c>
      <c r="AE33" s="352" t="str">
        <f t="shared" si="29"/>
        <v/>
      </c>
      <c r="AF33" s="352" t="str">
        <f t="shared" si="30"/>
        <v/>
      </c>
      <c r="AG33" s="352" t="str">
        <f t="shared" si="31"/>
        <v/>
      </c>
      <c r="AH33" s="352" t="str">
        <f t="shared" si="32"/>
        <v/>
      </c>
      <c r="AI33" s="353" t="str">
        <f t="shared" si="33"/>
        <v/>
      </c>
    </row>
    <row r="34" spans="1:35" ht="20.100000000000001" customHeight="1" x14ac:dyDescent="0.2">
      <c r="A34" s="201">
        <v>29</v>
      </c>
      <c r="B34" s="354">
        <v>19</v>
      </c>
      <c r="C34" s="352">
        <f t="shared" si="1"/>
        <v>292350</v>
      </c>
      <c r="D34" s="352">
        <f t="shared" si="2"/>
        <v>303250</v>
      </c>
      <c r="E34" s="352">
        <f t="shared" si="3"/>
        <v>314150</v>
      </c>
      <c r="F34" s="352">
        <f t="shared" si="4"/>
        <v>325050</v>
      </c>
      <c r="G34" s="352">
        <f t="shared" si="5"/>
        <v>313300</v>
      </c>
      <c r="H34" s="352">
        <f t="shared" si="6"/>
        <v>321200</v>
      </c>
      <c r="I34" s="352">
        <f t="shared" si="7"/>
        <v>329100</v>
      </c>
      <c r="J34" s="352">
        <f t="shared" si="8"/>
        <v>337000</v>
      </c>
      <c r="K34" s="352">
        <f t="shared" si="9"/>
        <v>350000</v>
      </c>
      <c r="L34" s="352">
        <f t="shared" si="10"/>
        <v>358100</v>
      </c>
      <c r="M34" s="352">
        <f t="shared" si="11"/>
        <v>366200</v>
      </c>
      <c r="N34" s="352">
        <f t="shared" si="12"/>
        <v>374300</v>
      </c>
      <c r="O34" s="352" t="str">
        <f t="shared" si="13"/>
        <v/>
      </c>
      <c r="P34" s="352">
        <f t="shared" si="14"/>
        <v>407600</v>
      </c>
      <c r="Q34" s="352">
        <f t="shared" si="15"/>
        <v>423800</v>
      </c>
      <c r="R34" s="352">
        <f t="shared" si="16"/>
        <v>440000</v>
      </c>
      <c r="S34" s="352">
        <f t="shared" si="17"/>
        <v>456200</v>
      </c>
      <c r="T34" s="352" t="str">
        <f t="shared" si="18"/>
        <v/>
      </c>
      <c r="U34" s="352" t="str">
        <f t="shared" si="19"/>
        <v/>
      </c>
      <c r="V34" s="352" t="str">
        <f t="shared" si="20"/>
        <v/>
      </c>
      <c r="W34" s="352" t="str">
        <f t="shared" si="21"/>
        <v/>
      </c>
      <c r="X34" s="352" t="str">
        <f t="shared" si="22"/>
        <v/>
      </c>
      <c r="Y34" s="352" t="str">
        <f t="shared" si="23"/>
        <v/>
      </c>
      <c r="Z34" s="352" t="str">
        <f t="shared" si="24"/>
        <v/>
      </c>
      <c r="AA34" s="352" t="str">
        <f t="shared" si="25"/>
        <v/>
      </c>
      <c r="AB34" s="352" t="str">
        <f t="shared" si="26"/>
        <v/>
      </c>
      <c r="AC34" s="352" t="str">
        <f t="shared" si="27"/>
        <v/>
      </c>
      <c r="AD34" s="352" t="str">
        <f t="shared" si="28"/>
        <v/>
      </c>
      <c r="AE34" s="352" t="str">
        <f t="shared" si="29"/>
        <v/>
      </c>
      <c r="AF34" s="352" t="str">
        <f t="shared" si="30"/>
        <v/>
      </c>
      <c r="AG34" s="352" t="str">
        <f t="shared" si="31"/>
        <v/>
      </c>
      <c r="AH34" s="352" t="str">
        <f t="shared" si="32"/>
        <v/>
      </c>
      <c r="AI34" s="353" t="str">
        <f t="shared" si="33"/>
        <v/>
      </c>
    </row>
    <row r="35" spans="1:35" ht="20.100000000000001" customHeight="1" x14ac:dyDescent="0.2">
      <c r="A35" s="201">
        <v>30</v>
      </c>
      <c r="B35" s="354">
        <v>20</v>
      </c>
      <c r="C35" s="352">
        <f t="shared" si="1"/>
        <v>295500</v>
      </c>
      <c r="D35" s="352">
        <f t="shared" si="2"/>
        <v>306400</v>
      </c>
      <c r="E35" s="352">
        <f t="shared" si="3"/>
        <v>317300</v>
      </c>
      <c r="F35" s="352">
        <f t="shared" si="4"/>
        <v>328200</v>
      </c>
      <c r="G35" s="352">
        <f t="shared" si="5"/>
        <v>317700</v>
      </c>
      <c r="H35" s="352">
        <f t="shared" si="6"/>
        <v>325600</v>
      </c>
      <c r="I35" s="352">
        <f t="shared" si="7"/>
        <v>333500</v>
      </c>
      <c r="J35" s="352">
        <f t="shared" si="8"/>
        <v>341400</v>
      </c>
      <c r="K35" s="352">
        <f t="shared" si="9"/>
        <v>354500</v>
      </c>
      <c r="L35" s="352">
        <f t="shared" si="10"/>
        <v>362600</v>
      </c>
      <c r="M35" s="352">
        <f t="shared" si="11"/>
        <v>370700</v>
      </c>
      <c r="N35" s="352">
        <f t="shared" si="12"/>
        <v>378800</v>
      </c>
      <c r="O35" s="352" t="str">
        <f t="shared" si="13"/>
        <v/>
      </c>
      <c r="P35" s="352">
        <f t="shared" si="14"/>
        <v>413300</v>
      </c>
      <c r="Q35" s="352">
        <f t="shared" si="15"/>
        <v>429500</v>
      </c>
      <c r="R35" s="352">
        <f t="shared" si="16"/>
        <v>445700</v>
      </c>
      <c r="S35" s="352">
        <f t="shared" si="17"/>
        <v>461900</v>
      </c>
      <c r="T35" s="352" t="str">
        <f t="shared" si="18"/>
        <v/>
      </c>
      <c r="U35" s="352" t="str">
        <f t="shared" si="19"/>
        <v/>
      </c>
      <c r="V35" s="352" t="str">
        <f t="shared" si="20"/>
        <v/>
      </c>
      <c r="W35" s="352" t="str">
        <f t="shared" si="21"/>
        <v/>
      </c>
      <c r="X35" s="352" t="str">
        <f t="shared" si="22"/>
        <v/>
      </c>
      <c r="Y35" s="352" t="str">
        <f t="shared" si="23"/>
        <v/>
      </c>
      <c r="Z35" s="352" t="str">
        <f t="shared" si="24"/>
        <v/>
      </c>
      <c r="AA35" s="352" t="str">
        <f t="shared" si="25"/>
        <v/>
      </c>
      <c r="AB35" s="352" t="str">
        <f t="shared" si="26"/>
        <v/>
      </c>
      <c r="AC35" s="352" t="str">
        <f t="shared" si="27"/>
        <v/>
      </c>
      <c r="AD35" s="352" t="str">
        <f t="shared" si="28"/>
        <v/>
      </c>
      <c r="AE35" s="352" t="str">
        <f t="shared" si="29"/>
        <v/>
      </c>
      <c r="AF35" s="352" t="str">
        <f t="shared" si="30"/>
        <v/>
      </c>
      <c r="AG35" s="352" t="str">
        <f t="shared" si="31"/>
        <v/>
      </c>
      <c r="AH35" s="352" t="str">
        <f t="shared" si="32"/>
        <v/>
      </c>
      <c r="AI35" s="353" t="str">
        <f t="shared" si="33"/>
        <v/>
      </c>
    </row>
    <row r="36" spans="1:35" ht="20.100000000000001" customHeight="1" x14ac:dyDescent="0.2">
      <c r="A36" s="201">
        <v>31</v>
      </c>
      <c r="B36" s="354">
        <v>21</v>
      </c>
      <c r="C36" s="352">
        <f t="shared" si="1"/>
        <v>298650</v>
      </c>
      <c r="D36" s="352">
        <f t="shared" si="2"/>
        <v>309550</v>
      </c>
      <c r="E36" s="352">
        <f t="shared" si="3"/>
        <v>320450</v>
      </c>
      <c r="F36" s="352">
        <f t="shared" si="4"/>
        <v>331350</v>
      </c>
      <c r="G36" s="352">
        <f t="shared" si="5"/>
        <v>322100</v>
      </c>
      <c r="H36" s="352">
        <f t="shared" si="6"/>
        <v>330000</v>
      </c>
      <c r="I36" s="352">
        <f t="shared" si="7"/>
        <v>337900</v>
      </c>
      <c r="J36" s="352">
        <f t="shared" si="8"/>
        <v>345800</v>
      </c>
      <c r="K36" s="352">
        <f t="shared" si="9"/>
        <v>359000</v>
      </c>
      <c r="L36" s="352">
        <f t="shared" si="10"/>
        <v>367100</v>
      </c>
      <c r="M36" s="352">
        <f t="shared" si="11"/>
        <v>375200</v>
      </c>
      <c r="N36" s="352">
        <f t="shared" si="12"/>
        <v>383300</v>
      </c>
      <c r="O36" s="352" t="str">
        <f t="shared" si="13"/>
        <v/>
      </c>
      <c r="P36" s="352">
        <f t="shared" si="14"/>
        <v>419000</v>
      </c>
      <c r="Q36" s="352">
        <f t="shared" si="15"/>
        <v>435200</v>
      </c>
      <c r="R36" s="352">
        <f t="shared" si="16"/>
        <v>451400</v>
      </c>
      <c r="S36" s="352">
        <f t="shared" si="17"/>
        <v>467600</v>
      </c>
      <c r="T36" s="352" t="str">
        <f t="shared" si="18"/>
        <v/>
      </c>
      <c r="U36" s="352" t="str">
        <f t="shared" si="19"/>
        <v/>
      </c>
      <c r="V36" s="352" t="str">
        <f t="shared" si="20"/>
        <v/>
      </c>
      <c r="W36" s="352" t="str">
        <f t="shared" si="21"/>
        <v/>
      </c>
      <c r="X36" s="352" t="str">
        <f t="shared" si="22"/>
        <v/>
      </c>
      <c r="Y36" s="352" t="str">
        <f t="shared" si="23"/>
        <v/>
      </c>
      <c r="Z36" s="352" t="str">
        <f t="shared" si="24"/>
        <v/>
      </c>
      <c r="AA36" s="352" t="str">
        <f t="shared" si="25"/>
        <v/>
      </c>
      <c r="AB36" s="352" t="str">
        <f t="shared" si="26"/>
        <v/>
      </c>
      <c r="AC36" s="352" t="str">
        <f t="shared" si="27"/>
        <v/>
      </c>
      <c r="AD36" s="352" t="str">
        <f t="shared" si="28"/>
        <v/>
      </c>
      <c r="AE36" s="352" t="str">
        <f t="shared" si="29"/>
        <v/>
      </c>
      <c r="AF36" s="352" t="str">
        <f t="shared" si="30"/>
        <v/>
      </c>
      <c r="AG36" s="352" t="str">
        <f t="shared" si="31"/>
        <v/>
      </c>
      <c r="AH36" s="352" t="str">
        <f t="shared" si="32"/>
        <v/>
      </c>
      <c r="AI36" s="353" t="str">
        <f t="shared" si="33"/>
        <v/>
      </c>
    </row>
    <row r="37" spans="1:35" ht="20.100000000000001" customHeight="1" x14ac:dyDescent="0.2">
      <c r="A37" s="201">
        <v>32</v>
      </c>
      <c r="B37" s="354">
        <v>22</v>
      </c>
      <c r="C37" s="352">
        <f t="shared" si="1"/>
        <v>301800</v>
      </c>
      <c r="D37" s="352">
        <f t="shared" si="2"/>
        <v>312700</v>
      </c>
      <c r="E37" s="352">
        <f t="shared" si="3"/>
        <v>323600</v>
      </c>
      <c r="F37" s="352">
        <f t="shared" si="4"/>
        <v>334500</v>
      </c>
      <c r="G37" s="352">
        <f t="shared" si="5"/>
        <v>324300</v>
      </c>
      <c r="H37" s="352">
        <f t="shared" si="6"/>
        <v>332200</v>
      </c>
      <c r="I37" s="352">
        <f t="shared" si="7"/>
        <v>340100</v>
      </c>
      <c r="J37" s="352">
        <f t="shared" si="8"/>
        <v>348000</v>
      </c>
      <c r="K37" s="352">
        <f t="shared" si="9"/>
        <v>361250</v>
      </c>
      <c r="L37" s="352">
        <f t="shared" si="10"/>
        <v>369350</v>
      </c>
      <c r="M37" s="352">
        <f t="shared" si="11"/>
        <v>377450</v>
      </c>
      <c r="N37" s="352">
        <f t="shared" si="12"/>
        <v>385550</v>
      </c>
      <c r="O37" s="352" t="str">
        <f t="shared" si="13"/>
        <v/>
      </c>
      <c r="P37" s="352">
        <f t="shared" si="14"/>
        <v>421850</v>
      </c>
      <c r="Q37" s="352">
        <f t="shared" si="15"/>
        <v>438050</v>
      </c>
      <c r="R37" s="352">
        <f t="shared" si="16"/>
        <v>454250</v>
      </c>
      <c r="S37" s="352" t="str">
        <f t="shared" si="17"/>
        <v/>
      </c>
      <c r="T37" s="352" t="str">
        <f t="shared" si="18"/>
        <v/>
      </c>
      <c r="U37" s="352" t="str">
        <f t="shared" si="19"/>
        <v/>
      </c>
      <c r="V37" s="352" t="str">
        <f t="shared" si="20"/>
        <v/>
      </c>
      <c r="W37" s="352" t="str">
        <f t="shared" si="21"/>
        <v/>
      </c>
      <c r="X37" s="352" t="str">
        <f t="shared" si="22"/>
        <v/>
      </c>
      <c r="Y37" s="352" t="str">
        <f t="shared" si="23"/>
        <v/>
      </c>
      <c r="Z37" s="352" t="str">
        <f t="shared" si="24"/>
        <v/>
      </c>
      <c r="AA37" s="352" t="str">
        <f t="shared" si="25"/>
        <v/>
      </c>
      <c r="AB37" s="352" t="str">
        <f t="shared" si="26"/>
        <v/>
      </c>
      <c r="AC37" s="352" t="str">
        <f t="shared" si="27"/>
        <v/>
      </c>
      <c r="AD37" s="352" t="str">
        <f t="shared" si="28"/>
        <v/>
      </c>
      <c r="AE37" s="352" t="str">
        <f t="shared" si="29"/>
        <v/>
      </c>
      <c r="AF37" s="352" t="str">
        <f t="shared" si="30"/>
        <v/>
      </c>
      <c r="AG37" s="352" t="str">
        <f t="shared" si="31"/>
        <v/>
      </c>
      <c r="AH37" s="352" t="str">
        <f t="shared" si="32"/>
        <v/>
      </c>
      <c r="AI37" s="353" t="str">
        <f t="shared" si="33"/>
        <v/>
      </c>
    </row>
    <row r="38" spans="1:35" ht="20.100000000000001" customHeight="1" x14ac:dyDescent="0.2">
      <c r="A38" s="201">
        <v>33</v>
      </c>
      <c r="B38" s="354">
        <v>23</v>
      </c>
      <c r="C38" s="352">
        <f t="shared" si="1"/>
        <v>304950</v>
      </c>
      <c r="D38" s="352">
        <f t="shared" si="2"/>
        <v>315850</v>
      </c>
      <c r="E38" s="352">
        <f t="shared" si="3"/>
        <v>326750</v>
      </c>
      <c r="F38" s="352">
        <f t="shared" si="4"/>
        <v>337650</v>
      </c>
      <c r="G38" s="352">
        <f t="shared" si="5"/>
        <v>326500</v>
      </c>
      <c r="H38" s="352">
        <f t="shared" si="6"/>
        <v>334400</v>
      </c>
      <c r="I38" s="352">
        <f t="shared" si="7"/>
        <v>342300</v>
      </c>
      <c r="J38" s="352">
        <f t="shared" si="8"/>
        <v>350200</v>
      </c>
      <c r="K38" s="352">
        <f t="shared" si="9"/>
        <v>363500</v>
      </c>
      <c r="L38" s="352">
        <f t="shared" si="10"/>
        <v>371600</v>
      </c>
      <c r="M38" s="352">
        <f t="shared" si="11"/>
        <v>379700</v>
      </c>
      <c r="N38" s="352">
        <f t="shared" si="12"/>
        <v>387800</v>
      </c>
      <c r="O38" s="352" t="str">
        <f t="shared" si="13"/>
        <v/>
      </c>
      <c r="P38" s="352">
        <f t="shared" si="14"/>
        <v>424700</v>
      </c>
      <c r="Q38" s="352">
        <f t="shared" si="15"/>
        <v>440900</v>
      </c>
      <c r="R38" s="352" t="str">
        <f t="shared" si="16"/>
        <v/>
      </c>
      <c r="S38" s="352" t="str">
        <f t="shared" si="17"/>
        <v/>
      </c>
      <c r="T38" s="352" t="str">
        <f t="shared" si="18"/>
        <v/>
      </c>
      <c r="U38" s="352" t="str">
        <f t="shared" si="19"/>
        <v/>
      </c>
      <c r="V38" s="352" t="str">
        <f t="shared" si="20"/>
        <v/>
      </c>
      <c r="W38" s="352" t="str">
        <f t="shared" si="21"/>
        <v/>
      </c>
      <c r="X38" s="352" t="str">
        <f t="shared" si="22"/>
        <v/>
      </c>
      <c r="Y38" s="352" t="str">
        <f t="shared" si="23"/>
        <v/>
      </c>
      <c r="Z38" s="352" t="str">
        <f t="shared" si="24"/>
        <v/>
      </c>
      <c r="AA38" s="352" t="str">
        <f t="shared" si="25"/>
        <v/>
      </c>
      <c r="AB38" s="352" t="str">
        <f t="shared" si="26"/>
        <v/>
      </c>
      <c r="AC38" s="352" t="str">
        <f t="shared" si="27"/>
        <v/>
      </c>
      <c r="AD38" s="352" t="str">
        <f t="shared" si="28"/>
        <v/>
      </c>
      <c r="AE38" s="352" t="str">
        <f t="shared" si="29"/>
        <v/>
      </c>
      <c r="AF38" s="352" t="str">
        <f t="shared" si="30"/>
        <v/>
      </c>
      <c r="AG38" s="352" t="str">
        <f t="shared" si="31"/>
        <v/>
      </c>
      <c r="AH38" s="352" t="str">
        <f t="shared" si="32"/>
        <v/>
      </c>
      <c r="AI38" s="353" t="str">
        <f t="shared" si="33"/>
        <v/>
      </c>
    </row>
    <row r="39" spans="1:35" ht="20.100000000000001" customHeight="1" x14ac:dyDescent="0.2">
      <c r="A39" s="201">
        <v>34</v>
      </c>
      <c r="B39" s="354">
        <v>24</v>
      </c>
      <c r="C39" s="352">
        <f t="shared" si="1"/>
        <v>308100</v>
      </c>
      <c r="D39" s="352">
        <f t="shared" si="2"/>
        <v>319000</v>
      </c>
      <c r="E39" s="352">
        <f t="shared" si="3"/>
        <v>329900</v>
      </c>
      <c r="F39" s="352">
        <f t="shared" si="4"/>
        <v>340800</v>
      </c>
      <c r="G39" s="352">
        <f t="shared" si="5"/>
        <v>328700</v>
      </c>
      <c r="H39" s="352">
        <f t="shared" si="6"/>
        <v>336600</v>
      </c>
      <c r="I39" s="352">
        <f t="shared" si="7"/>
        <v>344500</v>
      </c>
      <c r="J39" s="352">
        <f t="shared" si="8"/>
        <v>352400</v>
      </c>
      <c r="K39" s="352">
        <f t="shared" si="9"/>
        <v>365750</v>
      </c>
      <c r="L39" s="352">
        <f t="shared" si="10"/>
        <v>373850</v>
      </c>
      <c r="M39" s="352">
        <f t="shared" si="11"/>
        <v>381950</v>
      </c>
      <c r="N39" s="352">
        <f t="shared" si="12"/>
        <v>390050</v>
      </c>
      <c r="O39" s="352" t="str">
        <f t="shared" si="13"/>
        <v/>
      </c>
      <c r="P39" s="352">
        <f t="shared" si="14"/>
        <v>427550</v>
      </c>
      <c r="Q39" s="352">
        <f t="shared" si="15"/>
        <v>443750</v>
      </c>
      <c r="R39" s="352" t="str">
        <f t="shared" si="16"/>
        <v/>
      </c>
      <c r="S39" s="352" t="str">
        <f t="shared" si="17"/>
        <v/>
      </c>
      <c r="T39" s="352" t="str">
        <f t="shared" si="18"/>
        <v/>
      </c>
      <c r="U39" s="352" t="str">
        <f t="shared" si="19"/>
        <v/>
      </c>
      <c r="V39" s="352" t="str">
        <f t="shared" si="20"/>
        <v/>
      </c>
      <c r="W39" s="352" t="str">
        <f t="shared" si="21"/>
        <v/>
      </c>
      <c r="X39" s="352" t="str">
        <f t="shared" si="22"/>
        <v/>
      </c>
      <c r="Y39" s="352" t="str">
        <f t="shared" si="23"/>
        <v/>
      </c>
      <c r="Z39" s="352" t="str">
        <f t="shared" si="24"/>
        <v/>
      </c>
      <c r="AA39" s="352" t="str">
        <f t="shared" si="25"/>
        <v/>
      </c>
      <c r="AB39" s="352" t="str">
        <f t="shared" si="26"/>
        <v/>
      </c>
      <c r="AC39" s="352" t="str">
        <f t="shared" si="27"/>
        <v/>
      </c>
      <c r="AD39" s="352" t="str">
        <f t="shared" si="28"/>
        <v/>
      </c>
      <c r="AE39" s="352" t="str">
        <f t="shared" si="29"/>
        <v/>
      </c>
      <c r="AF39" s="352" t="str">
        <f t="shared" si="30"/>
        <v/>
      </c>
      <c r="AG39" s="352" t="str">
        <f t="shared" si="31"/>
        <v/>
      </c>
      <c r="AH39" s="352" t="str">
        <f t="shared" si="32"/>
        <v/>
      </c>
      <c r="AI39" s="353" t="str">
        <f t="shared" si="33"/>
        <v/>
      </c>
    </row>
    <row r="40" spans="1:35" ht="20.100000000000001" customHeight="1" x14ac:dyDescent="0.2">
      <c r="A40" s="201">
        <v>35</v>
      </c>
      <c r="B40" s="354">
        <v>25</v>
      </c>
      <c r="C40" s="352">
        <f t="shared" si="1"/>
        <v>311250</v>
      </c>
      <c r="D40" s="352">
        <f t="shared" si="2"/>
        <v>322150</v>
      </c>
      <c r="E40" s="352">
        <f t="shared" si="3"/>
        <v>333050</v>
      </c>
      <c r="F40" s="352">
        <f t="shared" si="4"/>
        <v>343950</v>
      </c>
      <c r="G40" s="352">
        <f t="shared" si="5"/>
        <v>330900</v>
      </c>
      <c r="H40" s="352">
        <f t="shared" si="6"/>
        <v>338800</v>
      </c>
      <c r="I40" s="352">
        <f t="shared" si="7"/>
        <v>346700</v>
      </c>
      <c r="J40" s="352">
        <f t="shared" si="8"/>
        <v>354600</v>
      </c>
      <c r="K40" s="352">
        <f t="shared" si="9"/>
        <v>368000</v>
      </c>
      <c r="L40" s="352">
        <f t="shared" si="10"/>
        <v>376100</v>
      </c>
      <c r="M40" s="352">
        <f t="shared" si="11"/>
        <v>384200</v>
      </c>
      <c r="N40" s="352">
        <f t="shared" si="12"/>
        <v>392300</v>
      </c>
      <c r="O40" s="352" t="str">
        <f t="shared" si="13"/>
        <v/>
      </c>
      <c r="P40" s="352">
        <f t="shared" si="14"/>
        <v>430400</v>
      </c>
      <c r="Q40" s="352" t="str">
        <f t="shared" si="15"/>
        <v/>
      </c>
      <c r="R40" s="352" t="str">
        <f t="shared" si="16"/>
        <v/>
      </c>
      <c r="S40" s="352" t="str">
        <f t="shared" si="17"/>
        <v/>
      </c>
      <c r="T40" s="352" t="str">
        <f t="shared" si="18"/>
        <v/>
      </c>
      <c r="U40" s="352" t="str">
        <f t="shared" si="19"/>
        <v/>
      </c>
      <c r="V40" s="352" t="str">
        <f t="shared" si="20"/>
        <v/>
      </c>
      <c r="W40" s="352" t="str">
        <f t="shared" si="21"/>
        <v/>
      </c>
      <c r="X40" s="352" t="str">
        <f t="shared" si="22"/>
        <v/>
      </c>
      <c r="Y40" s="352" t="str">
        <f t="shared" si="23"/>
        <v/>
      </c>
      <c r="Z40" s="352" t="str">
        <f t="shared" si="24"/>
        <v/>
      </c>
      <c r="AA40" s="352" t="str">
        <f t="shared" si="25"/>
        <v/>
      </c>
      <c r="AB40" s="352" t="str">
        <f t="shared" si="26"/>
        <v/>
      </c>
      <c r="AC40" s="352" t="str">
        <f t="shared" si="27"/>
        <v/>
      </c>
      <c r="AD40" s="352" t="str">
        <f t="shared" si="28"/>
        <v/>
      </c>
      <c r="AE40" s="352" t="str">
        <f t="shared" si="29"/>
        <v/>
      </c>
      <c r="AF40" s="352" t="str">
        <f t="shared" si="30"/>
        <v/>
      </c>
      <c r="AG40" s="352" t="str">
        <f t="shared" si="31"/>
        <v/>
      </c>
      <c r="AH40" s="352" t="str">
        <f t="shared" si="32"/>
        <v/>
      </c>
      <c r="AI40" s="353" t="str">
        <f t="shared" si="33"/>
        <v/>
      </c>
    </row>
    <row r="41" spans="1:35" ht="20.100000000000001" customHeight="1" x14ac:dyDescent="0.2">
      <c r="A41" s="201">
        <v>36</v>
      </c>
      <c r="B41" s="354">
        <v>26</v>
      </c>
      <c r="C41" s="352">
        <f t="shared" si="1"/>
        <v>314400</v>
      </c>
      <c r="D41" s="352">
        <f t="shared" si="2"/>
        <v>325300</v>
      </c>
      <c r="E41" s="352">
        <f t="shared" si="3"/>
        <v>336200</v>
      </c>
      <c r="F41" s="352" t="str">
        <f t="shared" si="4"/>
        <v/>
      </c>
      <c r="G41" s="352">
        <f t="shared" si="5"/>
        <v>333100</v>
      </c>
      <c r="H41" s="352">
        <f t="shared" si="6"/>
        <v>341000</v>
      </c>
      <c r="I41" s="352">
        <f t="shared" si="7"/>
        <v>348900</v>
      </c>
      <c r="J41" s="352">
        <f t="shared" si="8"/>
        <v>356800</v>
      </c>
      <c r="K41" s="352">
        <f t="shared" si="9"/>
        <v>370250</v>
      </c>
      <c r="L41" s="352">
        <f t="shared" si="10"/>
        <v>378350</v>
      </c>
      <c r="M41" s="352">
        <f t="shared" si="11"/>
        <v>386450</v>
      </c>
      <c r="N41" s="352">
        <f t="shared" si="12"/>
        <v>394550</v>
      </c>
      <c r="O41" s="352" t="str">
        <f t="shared" si="13"/>
        <v/>
      </c>
      <c r="P41" s="352">
        <f t="shared" si="14"/>
        <v>433250</v>
      </c>
      <c r="Q41" s="352" t="str">
        <f t="shared" si="15"/>
        <v/>
      </c>
      <c r="R41" s="352" t="str">
        <f t="shared" si="16"/>
        <v/>
      </c>
      <c r="S41" s="352" t="str">
        <f t="shared" si="17"/>
        <v/>
      </c>
      <c r="T41" s="352" t="str">
        <f t="shared" si="18"/>
        <v/>
      </c>
      <c r="U41" s="352" t="str">
        <f t="shared" si="19"/>
        <v/>
      </c>
      <c r="V41" s="352" t="str">
        <f t="shared" si="20"/>
        <v/>
      </c>
      <c r="W41" s="352" t="str">
        <f t="shared" si="21"/>
        <v/>
      </c>
      <c r="X41" s="352" t="str">
        <f t="shared" si="22"/>
        <v/>
      </c>
      <c r="Y41" s="352" t="str">
        <f t="shared" si="23"/>
        <v/>
      </c>
      <c r="Z41" s="352" t="str">
        <f t="shared" si="24"/>
        <v/>
      </c>
      <c r="AA41" s="352" t="str">
        <f t="shared" si="25"/>
        <v/>
      </c>
      <c r="AB41" s="352" t="str">
        <f t="shared" si="26"/>
        <v/>
      </c>
      <c r="AC41" s="352" t="str">
        <f t="shared" si="27"/>
        <v/>
      </c>
      <c r="AD41" s="352" t="str">
        <f t="shared" si="28"/>
        <v/>
      </c>
      <c r="AE41" s="352" t="str">
        <f t="shared" si="29"/>
        <v/>
      </c>
      <c r="AF41" s="352" t="str">
        <f t="shared" si="30"/>
        <v/>
      </c>
      <c r="AG41" s="352" t="str">
        <f t="shared" si="31"/>
        <v/>
      </c>
      <c r="AH41" s="352" t="str">
        <f t="shared" si="32"/>
        <v/>
      </c>
      <c r="AI41" s="353" t="str">
        <f t="shared" si="33"/>
        <v/>
      </c>
    </row>
    <row r="42" spans="1:35" ht="20.100000000000001" customHeight="1" x14ac:dyDescent="0.2">
      <c r="A42" s="201">
        <v>37</v>
      </c>
      <c r="B42" s="354">
        <v>27</v>
      </c>
      <c r="C42" s="352">
        <f t="shared" si="1"/>
        <v>317550</v>
      </c>
      <c r="D42" s="352">
        <f t="shared" si="2"/>
        <v>328450</v>
      </c>
      <c r="E42" s="352" t="str">
        <f t="shared" si="3"/>
        <v/>
      </c>
      <c r="F42" s="352" t="str">
        <f t="shared" si="4"/>
        <v/>
      </c>
      <c r="G42" s="352">
        <f t="shared" si="5"/>
        <v>335300</v>
      </c>
      <c r="H42" s="352">
        <f t="shared" si="6"/>
        <v>343200</v>
      </c>
      <c r="I42" s="352">
        <f t="shared" si="7"/>
        <v>351100</v>
      </c>
      <c r="J42" s="352" t="str">
        <f t="shared" si="8"/>
        <v/>
      </c>
      <c r="K42" s="352">
        <f t="shared" si="9"/>
        <v>372500</v>
      </c>
      <c r="L42" s="352">
        <f t="shared" si="10"/>
        <v>380600</v>
      </c>
      <c r="M42" s="352">
        <f t="shared" si="11"/>
        <v>388700</v>
      </c>
      <c r="N42" s="352">
        <f t="shared" si="12"/>
        <v>396800</v>
      </c>
      <c r="O42" s="352" t="str">
        <f t="shared" si="13"/>
        <v/>
      </c>
      <c r="P42" s="352" t="str">
        <f t="shared" si="14"/>
        <v/>
      </c>
      <c r="Q42" s="352" t="str">
        <f t="shared" si="15"/>
        <v/>
      </c>
      <c r="R42" s="352" t="str">
        <f t="shared" si="16"/>
        <v/>
      </c>
      <c r="S42" s="352" t="str">
        <f t="shared" si="17"/>
        <v/>
      </c>
      <c r="T42" s="352" t="str">
        <f t="shared" si="18"/>
        <v/>
      </c>
      <c r="U42" s="352" t="str">
        <f t="shared" si="19"/>
        <v/>
      </c>
      <c r="V42" s="352" t="str">
        <f t="shared" si="20"/>
        <v/>
      </c>
      <c r="W42" s="352" t="str">
        <f t="shared" si="21"/>
        <v/>
      </c>
      <c r="X42" s="352" t="str">
        <f t="shared" si="22"/>
        <v/>
      </c>
      <c r="Y42" s="352" t="str">
        <f t="shared" si="23"/>
        <v/>
      </c>
      <c r="Z42" s="352" t="str">
        <f t="shared" si="24"/>
        <v/>
      </c>
      <c r="AA42" s="352" t="str">
        <f t="shared" si="25"/>
        <v/>
      </c>
      <c r="AB42" s="352" t="str">
        <f t="shared" si="26"/>
        <v/>
      </c>
      <c r="AC42" s="352" t="str">
        <f t="shared" si="27"/>
        <v/>
      </c>
      <c r="AD42" s="352" t="str">
        <f t="shared" si="28"/>
        <v/>
      </c>
      <c r="AE42" s="352" t="str">
        <f t="shared" si="29"/>
        <v/>
      </c>
      <c r="AF42" s="352" t="str">
        <f t="shared" si="30"/>
        <v/>
      </c>
      <c r="AG42" s="352" t="str">
        <f t="shared" si="31"/>
        <v/>
      </c>
      <c r="AH42" s="352" t="str">
        <f t="shared" si="32"/>
        <v/>
      </c>
      <c r="AI42" s="353" t="str">
        <f t="shared" si="33"/>
        <v/>
      </c>
    </row>
    <row r="43" spans="1:35" ht="20.100000000000001" customHeight="1" x14ac:dyDescent="0.2">
      <c r="A43" s="201">
        <v>38</v>
      </c>
      <c r="B43" s="354">
        <v>28</v>
      </c>
      <c r="C43" s="352">
        <f t="shared" si="1"/>
        <v>320700</v>
      </c>
      <c r="D43" s="352" t="str">
        <f t="shared" si="2"/>
        <v/>
      </c>
      <c r="E43" s="352" t="str">
        <f t="shared" si="3"/>
        <v/>
      </c>
      <c r="F43" s="352" t="str">
        <f t="shared" si="4"/>
        <v/>
      </c>
      <c r="G43" s="352">
        <f t="shared" si="5"/>
        <v>337500</v>
      </c>
      <c r="H43" s="352">
        <f t="shared" si="6"/>
        <v>345400</v>
      </c>
      <c r="I43" s="352" t="str">
        <f t="shared" si="7"/>
        <v/>
      </c>
      <c r="J43" s="352" t="str">
        <f t="shared" si="8"/>
        <v/>
      </c>
      <c r="K43" s="352">
        <f t="shared" si="9"/>
        <v>374750</v>
      </c>
      <c r="L43" s="352">
        <f t="shared" si="10"/>
        <v>382850</v>
      </c>
      <c r="M43" s="352">
        <f t="shared" si="11"/>
        <v>390950</v>
      </c>
      <c r="N43" s="352" t="str">
        <f t="shared" si="12"/>
        <v/>
      </c>
      <c r="O43" s="352" t="str">
        <f t="shared" si="13"/>
        <v/>
      </c>
      <c r="P43" s="352" t="str">
        <f t="shared" si="14"/>
        <v/>
      </c>
      <c r="Q43" s="352" t="str">
        <f t="shared" si="15"/>
        <v/>
      </c>
      <c r="R43" s="352" t="str">
        <f t="shared" si="16"/>
        <v/>
      </c>
      <c r="S43" s="352" t="str">
        <f t="shared" si="17"/>
        <v/>
      </c>
      <c r="T43" s="352" t="str">
        <f t="shared" si="18"/>
        <v/>
      </c>
      <c r="U43" s="352" t="str">
        <f t="shared" si="19"/>
        <v/>
      </c>
      <c r="V43" s="352" t="str">
        <f t="shared" si="20"/>
        <v/>
      </c>
      <c r="W43" s="352" t="str">
        <f t="shared" si="21"/>
        <v/>
      </c>
      <c r="X43" s="352" t="str">
        <f t="shared" si="22"/>
        <v/>
      </c>
      <c r="Y43" s="352" t="str">
        <f t="shared" si="23"/>
        <v/>
      </c>
      <c r="Z43" s="352" t="str">
        <f t="shared" si="24"/>
        <v/>
      </c>
      <c r="AA43" s="352" t="str">
        <f t="shared" si="25"/>
        <v/>
      </c>
      <c r="AB43" s="352" t="str">
        <f t="shared" si="26"/>
        <v/>
      </c>
      <c r="AC43" s="352" t="str">
        <f t="shared" si="27"/>
        <v/>
      </c>
      <c r="AD43" s="352" t="str">
        <f t="shared" si="28"/>
        <v/>
      </c>
      <c r="AE43" s="352" t="str">
        <f t="shared" si="29"/>
        <v/>
      </c>
      <c r="AF43" s="352" t="str">
        <f t="shared" si="30"/>
        <v/>
      </c>
      <c r="AG43" s="352" t="str">
        <f t="shared" si="31"/>
        <v/>
      </c>
      <c r="AH43" s="352" t="str">
        <f t="shared" si="32"/>
        <v/>
      </c>
      <c r="AI43" s="353" t="str">
        <f t="shared" si="33"/>
        <v/>
      </c>
    </row>
    <row r="44" spans="1:35" ht="20.100000000000001" customHeight="1" x14ac:dyDescent="0.2">
      <c r="A44" s="201">
        <v>39</v>
      </c>
      <c r="B44" s="354">
        <v>29</v>
      </c>
      <c r="C44" s="352" t="str">
        <f t="shared" si="1"/>
        <v/>
      </c>
      <c r="D44" s="352" t="str">
        <f t="shared" si="2"/>
        <v/>
      </c>
      <c r="E44" s="352" t="str">
        <f t="shared" si="3"/>
        <v/>
      </c>
      <c r="F44" s="352" t="str">
        <f t="shared" si="4"/>
        <v/>
      </c>
      <c r="G44" s="352">
        <f t="shared" si="5"/>
        <v>339700</v>
      </c>
      <c r="H44" s="352" t="str">
        <f t="shared" si="6"/>
        <v/>
      </c>
      <c r="I44" s="352" t="str">
        <f t="shared" si="7"/>
        <v/>
      </c>
      <c r="J44" s="352" t="str">
        <f t="shared" si="8"/>
        <v/>
      </c>
      <c r="K44" s="352">
        <f t="shared" si="9"/>
        <v>377000</v>
      </c>
      <c r="L44" s="352">
        <f t="shared" si="10"/>
        <v>385100</v>
      </c>
      <c r="M44" s="352" t="str">
        <f t="shared" si="11"/>
        <v/>
      </c>
      <c r="N44" s="352" t="str">
        <f t="shared" si="12"/>
        <v/>
      </c>
      <c r="O44" s="352" t="str">
        <f t="shared" si="13"/>
        <v/>
      </c>
      <c r="P44" s="352" t="str">
        <f t="shared" si="14"/>
        <v/>
      </c>
      <c r="Q44" s="352" t="str">
        <f t="shared" si="15"/>
        <v/>
      </c>
      <c r="R44" s="352" t="str">
        <f t="shared" si="16"/>
        <v/>
      </c>
      <c r="S44" s="352" t="str">
        <f t="shared" si="17"/>
        <v/>
      </c>
      <c r="T44" s="352" t="str">
        <f t="shared" si="18"/>
        <v/>
      </c>
      <c r="U44" s="352" t="str">
        <f t="shared" si="19"/>
        <v/>
      </c>
      <c r="V44" s="352" t="str">
        <f t="shared" si="20"/>
        <v/>
      </c>
      <c r="W44" s="352" t="str">
        <f t="shared" si="21"/>
        <v/>
      </c>
      <c r="X44" s="352" t="str">
        <f t="shared" si="22"/>
        <v/>
      </c>
      <c r="Y44" s="352" t="str">
        <f t="shared" si="23"/>
        <v/>
      </c>
      <c r="Z44" s="352" t="str">
        <f t="shared" si="24"/>
        <v/>
      </c>
      <c r="AA44" s="352" t="str">
        <f t="shared" si="25"/>
        <v/>
      </c>
      <c r="AB44" s="352" t="str">
        <f t="shared" si="26"/>
        <v/>
      </c>
      <c r="AC44" s="352" t="str">
        <f t="shared" si="27"/>
        <v/>
      </c>
      <c r="AD44" s="352" t="str">
        <f t="shared" si="28"/>
        <v/>
      </c>
      <c r="AE44" s="352" t="str">
        <f t="shared" si="29"/>
        <v/>
      </c>
      <c r="AF44" s="352" t="str">
        <f t="shared" si="30"/>
        <v/>
      </c>
      <c r="AG44" s="352" t="str">
        <f t="shared" si="31"/>
        <v/>
      </c>
      <c r="AH44" s="352" t="str">
        <f t="shared" si="32"/>
        <v/>
      </c>
      <c r="AI44" s="353" t="str">
        <f t="shared" si="33"/>
        <v/>
      </c>
    </row>
    <row r="45" spans="1:35" ht="20.100000000000001" customHeight="1" x14ac:dyDescent="0.2">
      <c r="A45" s="201">
        <v>40</v>
      </c>
      <c r="B45" s="354">
        <v>30</v>
      </c>
      <c r="C45" s="352" t="str">
        <f t="shared" si="1"/>
        <v/>
      </c>
      <c r="D45" s="352" t="str">
        <f t="shared" si="2"/>
        <v/>
      </c>
      <c r="E45" s="352" t="str">
        <f t="shared" si="3"/>
        <v/>
      </c>
      <c r="F45" s="352" t="str">
        <f t="shared" si="4"/>
        <v/>
      </c>
      <c r="G45" s="352" t="str">
        <f t="shared" si="5"/>
        <v/>
      </c>
      <c r="H45" s="352" t="str">
        <f t="shared" si="6"/>
        <v/>
      </c>
      <c r="I45" s="352" t="str">
        <f t="shared" si="7"/>
        <v/>
      </c>
      <c r="J45" s="352" t="str">
        <f t="shared" si="8"/>
        <v/>
      </c>
      <c r="K45" s="352">
        <f t="shared" si="9"/>
        <v>379250</v>
      </c>
      <c r="L45" s="352" t="str">
        <f t="shared" si="10"/>
        <v/>
      </c>
      <c r="M45" s="352" t="str">
        <f t="shared" si="11"/>
        <v/>
      </c>
      <c r="N45" s="352" t="str">
        <f t="shared" si="12"/>
        <v/>
      </c>
      <c r="O45" s="352" t="str">
        <f t="shared" si="13"/>
        <v/>
      </c>
      <c r="P45" s="352" t="str">
        <f t="shared" si="14"/>
        <v/>
      </c>
      <c r="Q45" s="352" t="str">
        <f t="shared" si="15"/>
        <v/>
      </c>
      <c r="R45" s="352" t="str">
        <f t="shared" si="16"/>
        <v/>
      </c>
      <c r="S45" s="352" t="str">
        <f t="shared" si="17"/>
        <v/>
      </c>
      <c r="T45" s="352" t="str">
        <f t="shared" si="18"/>
        <v/>
      </c>
      <c r="U45" s="352" t="str">
        <f t="shared" si="19"/>
        <v/>
      </c>
      <c r="V45" s="352" t="str">
        <f t="shared" si="20"/>
        <v/>
      </c>
      <c r="W45" s="352" t="str">
        <f t="shared" si="21"/>
        <v/>
      </c>
      <c r="X45" s="352" t="str">
        <f t="shared" si="22"/>
        <v/>
      </c>
      <c r="Y45" s="352" t="str">
        <f t="shared" si="23"/>
        <v/>
      </c>
      <c r="Z45" s="352" t="str">
        <f t="shared" si="24"/>
        <v/>
      </c>
      <c r="AA45" s="352" t="str">
        <f t="shared" si="25"/>
        <v/>
      </c>
      <c r="AB45" s="352" t="str">
        <f t="shared" si="26"/>
        <v/>
      </c>
      <c r="AC45" s="352" t="str">
        <f t="shared" si="27"/>
        <v/>
      </c>
      <c r="AD45" s="352" t="str">
        <f t="shared" si="28"/>
        <v/>
      </c>
      <c r="AE45" s="352" t="str">
        <f t="shared" si="29"/>
        <v/>
      </c>
      <c r="AF45" s="352" t="str">
        <f t="shared" si="30"/>
        <v/>
      </c>
      <c r="AG45" s="352" t="str">
        <f t="shared" si="31"/>
        <v/>
      </c>
      <c r="AH45" s="352" t="str">
        <f t="shared" si="32"/>
        <v/>
      </c>
      <c r="AI45" s="353" t="str">
        <f t="shared" si="33"/>
        <v/>
      </c>
    </row>
    <row r="46" spans="1:35" ht="20.100000000000001" customHeight="1" x14ac:dyDescent="0.2">
      <c r="A46" s="201">
        <v>41</v>
      </c>
      <c r="B46" s="354">
        <v>31</v>
      </c>
      <c r="C46" s="352" t="str">
        <f t="shared" si="1"/>
        <v/>
      </c>
      <c r="D46" s="352" t="str">
        <f t="shared" si="2"/>
        <v/>
      </c>
      <c r="E46" s="352" t="str">
        <f t="shared" si="3"/>
        <v/>
      </c>
      <c r="F46" s="352" t="str">
        <f t="shared" si="4"/>
        <v/>
      </c>
      <c r="G46" s="352" t="str">
        <f t="shared" si="5"/>
        <v/>
      </c>
      <c r="H46" s="352" t="str">
        <f t="shared" si="6"/>
        <v/>
      </c>
      <c r="I46" s="352" t="str">
        <f t="shared" si="7"/>
        <v/>
      </c>
      <c r="J46" s="352" t="str">
        <f t="shared" si="8"/>
        <v/>
      </c>
      <c r="K46" s="352" t="str">
        <f t="shared" si="9"/>
        <v/>
      </c>
      <c r="L46" s="352" t="str">
        <f t="shared" si="10"/>
        <v/>
      </c>
      <c r="M46" s="352" t="str">
        <f t="shared" si="11"/>
        <v/>
      </c>
      <c r="N46" s="352" t="str">
        <f t="shared" si="12"/>
        <v/>
      </c>
      <c r="O46" s="352" t="str">
        <f t="shared" si="13"/>
        <v/>
      </c>
      <c r="P46" s="352" t="str">
        <f t="shared" si="14"/>
        <v/>
      </c>
      <c r="Q46" s="352" t="str">
        <f t="shared" si="15"/>
        <v/>
      </c>
      <c r="R46" s="352" t="str">
        <f t="shared" si="16"/>
        <v/>
      </c>
      <c r="S46" s="352" t="str">
        <f t="shared" si="17"/>
        <v/>
      </c>
      <c r="T46" s="352" t="str">
        <f t="shared" si="18"/>
        <v/>
      </c>
      <c r="U46" s="352" t="str">
        <f t="shared" si="19"/>
        <v/>
      </c>
      <c r="V46" s="352" t="str">
        <f t="shared" si="20"/>
        <v/>
      </c>
      <c r="W46" s="352" t="str">
        <f t="shared" si="21"/>
        <v/>
      </c>
      <c r="X46" s="352" t="str">
        <f t="shared" si="22"/>
        <v/>
      </c>
      <c r="Y46" s="352" t="str">
        <f t="shared" si="23"/>
        <v/>
      </c>
      <c r="Z46" s="352" t="str">
        <f t="shared" si="24"/>
        <v/>
      </c>
      <c r="AA46" s="352" t="str">
        <f t="shared" si="25"/>
        <v/>
      </c>
      <c r="AB46" s="352" t="str">
        <f t="shared" si="26"/>
        <v/>
      </c>
      <c r="AC46" s="352" t="str">
        <f t="shared" si="27"/>
        <v/>
      </c>
      <c r="AD46" s="352" t="str">
        <f t="shared" si="28"/>
        <v/>
      </c>
      <c r="AE46" s="352" t="str">
        <f t="shared" si="29"/>
        <v/>
      </c>
      <c r="AF46" s="352" t="str">
        <f t="shared" si="30"/>
        <v/>
      </c>
      <c r="AG46" s="352" t="str">
        <f t="shared" si="31"/>
        <v/>
      </c>
      <c r="AH46" s="352" t="str">
        <f t="shared" si="32"/>
        <v/>
      </c>
      <c r="AI46" s="353" t="str">
        <f t="shared" si="33"/>
        <v/>
      </c>
    </row>
    <row r="47" spans="1:35" ht="20.100000000000001" customHeight="1" x14ac:dyDescent="0.2">
      <c r="A47" s="201">
        <v>42</v>
      </c>
      <c r="B47" s="354">
        <v>32</v>
      </c>
      <c r="C47" s="352" t="str">
        <f t="shared" si="1"/>
        <v/>
      </c>
      <c r="D47" s="352" t="str">
        <f t="shared" si="2"/>
        <v/>
      </c>
      <c r="E47" s="352" t="str">
        <f t="shared" si="3"/>
        <v/>
      </c>
      <c r="F47" s="352" t="str">
        <f t="shared" si="4"/>
        <v/>
      </c>
      <c r="G47" s="352" t="str">
        <f t="shared" si="5"/>
        <v/>
      </c>
      <c r="H47" s="352" t="str">
        <f t="shared" si="6"/>
        <v/>
      </c>
      <c r="I47" s="352" t="str">
        <f t="shared" si="7"/>
        <v/>
      </c>
      <c r="J47" s="352" t="str">
        <f t="shared" si="8"/>
        <v/>
      </c>
      <c r="K47" s="352" t="str">
        <f t="shared" si="9"/>
        <v/>
      </c>
      <c r="L47" s="352" t="str">
        <f t="shared" si="10"/>
        <v/>
      </c>
      <c r="M47" s="352" t="str">
        <f t="shared" si="11"/>
        <v/>
      </c>
      <c r="N47" s="352" t="str">
        <f t="shared" si="12"/>
        <v/>
      </c>
      <c r="O47" s="352" t="str">
        <f t="shared" si="13"/>
        <v/>
      </c>
      <c r="P47" s="352" t="str">
        <f t="shared" si="14"/>
        <v/>
      </c>
      <c r="Q47" s="352" t="str">
        <f t="shared" si="15"/>
        <v/>
      </c>
      <c r="R47" s="352" t="str">
        <f t="shared" si="16"/>
        <v/>
      </c>
      <c r="S47" s="352" t="str">
        <f t="shared" si="17"/>
        <v/>
      </c>
      <c r="T47" s="352" t="str">
        <f t="shared" si="18"/>
        <v/>
      </c>
      <c r="U47" s="352" t="str">
        <f t="shared" si="19"/>
        <v/>
      </c>
      <c r="V47" s="352" t="str">
        <f t="shared" si="20"/>
        <v/>
      </c>
      <c r="W47" s="352" t="str">
        <f t="shared" si="21"/>
        <v/>
      </c>
      <c r="X47" s="352" t="str">
        <f t="shared" si="22"/>
        <v/>
      </c>
      <c r="Y47" s="352" t="str">
        <f t="shared" si="23"/>
        <v/>
      </c>
      <c r="Z47" s="352" t="str">
        <f t="shared" si="24"/>
        <v/>
      </c>
      <c r="AA47" s="352" t="str">
        <f t="shared" si="25"/>
        <v/>
      </c>
      <c r="AB47" s="352" t="str">
        <f t="shared" si="26"/>
        <v/>
      </c>
      <c r="AC47" s="352" t="str">
        <f t="shared" si="27"/>
        <v/>
      </c>
      <c r="AD47" s="352" t="str">
        <f t="shared" si="28"/>
        <v/>
      </c>
      <c r="AE47" s="352" t="str">
        <f t="shared" si="29"/>
        <v/>
      </c>
      <c r="AF47" s="352" t="str">
        <f t="shared" si="30"/>
        <v/>
      </c>
      <c r="AG47" s="352" t="str">
        <f t="shared" si="31"/>
        <v/>
      </c>
      <c r="AH47" s="352" t="str">
        <f t="shared" si="32"/>
        <v/>
      </c>
      <c r="AI47" s="353" t="str">
        <f t="shared" si="33"/>
        <v/>
      </c>
    </row>
    <row r="48" spans="1:35" ht="20.100000000000001" customHeight="1" x14ac:dyDescent="0.2">
      <c r="A48" s="201">
        <v>43</v>
      </c>
      <c r="B48" s="354">
        <v>33</v>
      </c>
      <c r="C48" s="352" t="str">
        <f t="shared" si="1"/>
        <v/>
      </c>
      <c r="D48" s="352" t="str">
        <f t="shared" si="2"/>
        <v/>
      </c>
      <c r="E48" s="352" t="str">
        <f t="shared" si="3"/>
        <v/>
      </c>
      <c r="F48" s="352" t="str">
        <f t="shared" si="4"/>
        <v/>
      </c>
      <c r="G48" s="352" t="str">
        <f t="shared" si="5"/>
        <v/>
      </c>
      <c r="H48" s="352" t="str">
        <f t="shared" si="6"/>
        <v/>
      </c>
      <c r="I48" s="352" t="str">
        <f t="shared" si="7"/>
        <v/>
      </c>
      <c r="J48" s="352" t="str">
        <f t="shared" si="8"/>
        <v/>
      </c>
      <c r="K48" s="352" t="str">
        <f t="shared" si="9"/>
        <v/>
      </c>
      <c r="L48" s="352" t="str">
        <f t="shared" si="10"/>
        <v/>
      </c>
      <c r="M48" s="352" t="str">
        <f t="shared" si="11"/>
        <v/>
      </c>
      <c r="N48" s="352" t="str">
        <f t="shared" si="12"/>
        <v/>
      </c>
      <c r="O48" s="352" t="str">
        <f t="shared" si="13"/>
        <v/>
      </c>
      <c r="P48" s="352" t="str">
        <f t="shared" si="14"/>
        <v/>
      </c>
      <c r="Q48" s="352" t="str">
        <f t="shared" si="15"/>
        <v/>
      </c>
      <c r="R48" s="352" t="str">
        <f t="shared" si="16"/>
        <v/>
      </c>
      <c r="S48" s="352" t="str">
        <f t="shared" si="17"/>
        <v/>
      </c>
      <c r="T48" s="352" t="str">
        <f t="shared" si="18"/>
        <v/>
      </c>
      <c r="U48" s="352" t="str">
        <f t="shared" si="19"/>
        <v/>
      </c>
      <c r="V48" s="352" t="str">
        <f t="shared" si="20"/>
        <v/>
      </c>
      <c r="W48" s="352" t="str">
        <f t="shared" si="21"/>
        <v/>
      </c>
      <c r="X48" s="352" t="str">
        <f t="shared" si="22"/>
        <v/>
      </c>
      <c r="Y48" s="352" t="str">
        <f t="shared" si="23"/>
        <v/>
      </c>
      <c r="Z48" s="352" t="str">
        <f t="shared" si="24"/>
        <v/>
      </c>
      <c r="AA48" s="352" t="str">
        <f t="shared" si="25"/>
        <v/>
      </c>
      <c r="AB48" s="352" t="str">
        <f t="shared" si="26"/>
        <v/>
      </c>
      <c r="AC48" s="352" t="str">
        <f t="shared" si="27"/>
        <v/>
      </c>
      <c r="AD48" s="352" t="str">
        <f t="shared" si="28"/>
        <v/>
      </c>
      <c r="AE48" s="352" t="str">
        <f t="shared" si="29"/>
        <v/>
      </c>
      <c r="AF48" s="352" t="str">
        <f t="shared" si="30"/>
        <v/>
      </c>
      <c r="AG48" s="352" t="str">
        <f t="shared" si="31"/>
        <v/>
      </c>
      <c r="AH48" s="352" t="str">
        <f t="shared" si="32"/>
        <v/>
      </c>
      <c r="AI48" s="353" t="str">
        <f t="shared" si="33"/>
        <v/>
      </c>
    </row>
    <row r="49" spans="1:35" ht="20.100000000000001" customHeight="1" x14ac:dyDescent="0.2">
      <c r="A49" s="201">
        <v>44</v>
      </c>
      <c r="B49" s="354">
        <v>34</v>
      </c>
      <c r="C49" s="352" t="str">
        <f t="shared" si="1"/>
        <v/>
      </c>
      <c r="D49" s="352" t="str">
        <f t="shared" si="2"/>
        <v/>
      </c>
      <c r="E49" s="352" t="str">
        <f t="shared" si="3"/>
        <v/>
      </c>
      <c r="F49" s="352" t="str">
        <f t="shared" si="4"/>
        <v/>
      </c>
      <c r="G49" s="352" t="str">
        <f t="shared" si="5"/>
        <v/>
      </c>
      <c r="H49" s="352" t="str">
        <f t="shared" si="6"/>
        <v/>
      </c>
      <c r="I49" s="352" t="str">
        <f t="shared" si="7"/>
        <v/>
      </c>
      <c r="J49" s="352" t="str">
        <f t="shared" si="8"/>
        <v/>
      </c>
      <c r="K49" s="352" t="str">
        <f t="shared" si="9"/>
        <v/>
      </c>
      <c r="L49" s="352" t="str">
        <f t="shared" si="10"/>
        <v/>
      </c>
      <c r="M49" s="352" t="str">
        <f t="shared" si="11"/>
        <v/>
      </c>
      <c r="N49" s="352" t="str">
        <f t="shared" si="12"/>
        <v/>
      </c>
      <c r="O49" s="352" t="str">
        <f t="shared" si="13"/>
        <v/>
      </c>
      <c r="P49" s="352" t="str">
        <f t="shared" si="14"/>
        <v/>
      </c>
      <c r="Q49" s="352" t="str">
        <f t="shared" si="15"/>
        <v/>
      </c>
      <c r="R49" s="352" t="str">
        <f t="shared" si="16"/>
        <v/>
      </c>
      <c r="S49" s="352" t="str">
        <f t="shared" si="17"/>
        <v/>
      </c>
      <c r="T49" s="352" t="str">
        <f t="shared" si="18"/>
        <v/>
      </c>
      <c r="U49" s="352" t="str">
        <f t="shared" si="19"/>
        <v/>
      </c>
      <c r="V49" s="352" t="str">
        <f t="shared" si="20"/>
        <v/>
      </c>
      <c r="W49" s="352" t="str">
        <f t="shared" si="21"/>
        <v/>
      </c>
      <c r="X49" s="352" t="str">
        <f t="shared" si="22"/>
        <v/>
      </c>
      <c r="Y49" s="352" t="str">
        <f t="shared" si="23"/>
        <v/>
      </c>
      <c r="Z49" s="352" t="str">
        <f t="shared" si="24"/>
        <v/>
      </c>
      <c r="AA49" s="352" t="str">
        <f t="shared" si="25"/>
        <v/>
      </c>
      <c r="AB49" s="352" t="str">
        <f t="shared" si="26"/>
        <v/>
      </c>
      <c r="AC49" s="352" t="str">
        <f t="shared" si="27"/>
        <v/>
      </c>
      <c r="AD49" s="352" t="str">
        <f t="shared" si="28"/>
        <v/>
      </c>
      <c r="AE49" s="352" t="str">
        <f t="shared" si="29"/>
        <v/>
      </c>
      <c r="AF49" s="352" t="str">
        <f t="shared" si="30"/>
        <v/>
      </c>
      <c r="AG49" s="352" t="str">
        <f t="shared" si="31"/>
        <v/>
      </c>
      <c r="AH49" s="352" t="str">
        <f t="shared" si="32"/>
        <v/>
      </c>
      <c r="AI49" s="353" t="str">
        <f t="shared" si="33"/>
        <v/>
      </c>
    </row>
    <row r="50" spans="1:35" ht="20.100000000000001" customHeight="1" x14ac:dyDescent="0.2">
      <c r="A50" s="201">
        <v>45</v>
      </c>
      <c r="B50" s="354">
        <v>35</v>
      </c>
      <c r="C50" s="352" t="str">
        <f t="shared" si="1"/>
        <v/>
      </c>
      <c r="D50" s="352" t="str">
        <f t="shared" si="2"/>
        <v/>
      </c>
      <c r="E50" s="352" t="str">
        <f t="shared" si="3"/>
        <v/>
      </c>
      <c r="F50" s="352" t="str">
        <f t="shared" si="4"/>
        <v/>
      </c>
      <c r="G50" s="352" t="str">
        <f t="shared" si="5"/>
        <v/>
      </c>
      <c r="H50" s="352" t="str">
        <f t="shared" si="6"/>
        <v/>
      </c>
      <c r="I50" s="352" t="str">
        <f t="shared" si="7"/>
        <v/>
      </c>
      <c r="J50" s="352" t="str">
        <f t="shared" si="8"/>
        <v/>
      </c>
      <c r="K50" s="352" t="str">
        <f t="shared" si="9"/>
        <v/>
      </c>
      <c r="L50" s="352" t="str">
        <f t="shared" si="10"/>
        <v/>
      </c>
      <c r="M50" s="352" t="str">
        <f t="shared" si="11"/>
        <v/>
      </c>
      <c r="N50" s="352" t="str">
        <f t="shared" si="12"/>
        <v/>
      </c>
      <c r="O50" s="352" t="str">
        <f t="shared" si="13"/>
        <v/>
      </c>
      <c r="P50" s="352" t="str">
        <f t="shared" si="14"/>
        <v/>
      </c>
      <c r="Q50" s="352" t="str">
        <f t="shared" si="15"/>
        <v/>
      </c>
      <c r="R50" s="352" t="str">
        <f t="shared" si="16"/>
        <v/>
      </c>
      <c r="S50" s="352" t="str">
        <f t="shared" si="17"/>
        <v/>
      </c>
      <c r="T50" s="352" t="str">
        <f t="shared" si="18"/>
        <v/>
      </c>
      <c r="U50" s="352" t="str">
        <f t="shared" si="19"/>
        <v/>
      </c>
      <c r="V50" s="352" t="str">
        <f t="shared" si="20"/>
        <v/>
      </c>
      <c r="W50" s="352" t="str">
        <f t="shared" si="21"/>
        <v/>
      </c>
      <c r="X50" s="352" t="str">
        <f t="shared" si="22"/>
        <v/>
      </c>
      <c r="Y50" s="352" t="str">
        <f t="shared" si="23"/>
        <v/>
      </c>
      <c r="Z50" s="352" t="str">
        <f t="shared" si="24"/>
        <v/>
      </c>
      <c r="AA50" s="352" t="str">
        <f t="shared" si="25"/>
        <v/>
      </c>
      <c r="AB50" s="352" t="str">
        <f t="shared" si="26"/>
        <v/>
      </c>
      <c r="AC50" s="352" t="str">
        <f t="shared" si="27"/>
        <v/>
      </c>
      <c r="AD50" s="352" t="str">
        <f t="shared" si="28"/>
        <v/>
      </c>
      <c r="AE50" s="352" t="str">
        <f t="shared" si="29"/>
        <v/>
      </c>
      <c r="AF50" s="352" t="str">
        <f t="shared" si="30"/>
        <v/>
      </c>
      <c r="AG50" s="352" t="str">
        <f t="shared" si="31"/>
        <v/>
      </c>
      <c r="AH50" s="352" t="str">
        <f t="shared" si="32"/>
        <v/>
      </c>
      <c r="AI50" s="353" t="str">
        <f t="shared" si="33"/>
        <v/>
      </c>
    </row>
    <row r="51" spans="1:35" ht="20.100000000000001" customHeight="1" x14ac:dyDescent="0.2">
      <c r="A51" s="201">
        <v>46</v>
      </c>
      <c r="B51" s="354">
        <v>36</v>
      </c>
      <c r="C51" s="352" t="str">
        <f t="shared" si="1"/>
        <v/>
      </c>
      <c r="D51" s="352" t="str">
        <f t="shared" si="2"/>
        <v/>
      </c>
      <c r="E51" s="352" t="str">
        <f t="shared" si="3"/>
        <v/>
      </c>
      <c r="F51" s="352" t="str">
        <f t="shared" si="4"/>
        <v/>
      </c>
      <c r="G51" s="352" t="str">
        <f t="shared" si="5"/>
        <v/>
      </c>
      <c r="H51" s="352" t="str">
        <f t="shared" si="6"/>
        <v/>
      </c>
      <c r="I51" s="352" t="str">
        <f t="shared" si="7"/>
        <v/>
      </c>
      <c r="J51" s="352" t="str">
        <f t="shared" si="8"/>
        <v/>
      </c>
      <c r="K51" s="352" t="str">
        <f t="shared" si="9"/>
        <v/>
      </c>
      <c r="L51" s="352" t="str">
        <f t="shared" si="10"/>
        <v/>
      </c>
      <c r="M51" s="352" t="str">
        <f t="shared" si="11"/>
        <v/>
      </c>
      <c r="N51" s="352" t="str">
        <f t="shared" si="12"/>
        <v/>
      </c>
      <c r="O51" s="352" t="str">
        <f t="shared" si="13"/>
        <v/>
      </c>
      <c r="P51" s="352" t="str">
        <f t="shared" si="14"/>
        <v/>
      </c>
      <c r="Q51" s="352" t="str">
        <f t="shared" si="15"/>
        <v/>
      </c>
      <c r="R51" s="352" t="str">
        <f t="shared" si="16"/>
        <v/>
      </c>
      <c r="S51" s="352" t="str">
        <f t="shared" si="17"/>
        <v/>
      </c>
      <c r="T51" s="352" t="str">
        <f t="shared" si="18"/>
        <v/>
      </c>
      <c r="U51" s="352" t="str">
        <f t="shared" si="19"/>
        <v/>
      </c>
      <c r="V51" s="352" t="str">
        <f t="shared" si="20"/>
        <v/>
      </c>
      <c r="W51" s="352" t="str">
        <f t="shared" si="21"/>
        <v/>
      </c>
      <c r="X51" s="352" t="str">
        <f t="shared" si="22"/>
        <v/>
      </c>
      <c r="Y51" s="352" t="str">
        <f t="shared" si="23"/>
        <v/>
      </c>
      <c r="Z51" s="352" t="str">
        <f t="shared" si="24"/>
        <v/>
      </c>
      <c r="AA51" s="352" t="str">
        <f t="shared" si="25"/>
        <v/>
      </c>
      <c r="AB51" s="352" t="str">
        <f t="shared" si="26"/>
        <v/>
      </c>
      <c r="AC51" s="352" t="str">
        <f t="shared" si="27"/>
        <v/>
      </c>
      <c r="AD51" s="352" t="str">
        <f t="shared" si="28"/>
        <v/>
      </c>
      <c r="AE51" s="352" t="str">
        <f t="shared" si="29"/>
        <v/>
      </c>
      <c r="AF51" s="352" t="str">
        <f t="shared" si="30"/>
        <v/>
      </c>
      <c r="AG51" s="352" t="str">
        <f t="shared" si="31"/>
        <v/>
      </c>
      <c r="AH51" s="352" t="str">
        <f t="shared" si="32"/>
        <v/>
      </c>
      <c r="AI51" s="353" t="str">
        <f t="shared" si="33"/>
        <v/>
      </c>
    </row>
    <row r="52" spans="1:35" ht="20.100000000000001" customHeight="1" x14ac:dyDescent="0.2">
      <c r="A52" s="201">
        <v>47</v>
      </c>
      <c r="B52" s="354">
        <v>37</v>
      </c>
      <c r="C52" s="352" t="str">
        <f t="shared" si="1"/>
        <v/>
      </c>
      <c r="D52" s="352" t="str">
        <f t="shared" si="2"/>
        <v/>
      </c>
      <c r="E52" s="352" t="str">
        <f t="shared" si="3"/>
        <v/>
      </c>
      <c r="F52" s="352" t="str">
        <f t="shared" si="4"/>
        <v/>
      </c>
      <c r="G52" s="352" t="str">
        <f t="shared" si="5"/>
        <v/>
      </c>
      <c r="H52" s="352" t="str">
        <f t="shared" si="6"/>
        <v/>
      </c>
      <c r="I52" s="352" t="str">
        <f t="shared" si="7"/>
        <v/>
      </c>
      <c r="J52" s="352" t="str">
        <f t="shared" si="8"/>
        <v/>
      </c>
      <c r="K52" s="352" t="str">
        <f t="shared" si="9"/>
        <v/>
      </c>
      <c r="L52" s="352" t="str">
        <f t="shared" si="10"/>
        <v/>
      </c>
      <c r="M52" s="352" t="str">
        <f t="shared" si="11"/>
        <v/>
      </c>
      <c r="N52" s="352" t="str">
        <f t="shared" si="12"/>
        <v/>
      </c>
      <c r="O52" s="352" t="str">
        <f t="shared" si="13"/>
        <v/>
      </c>
      <c r="P52" s="352" t="str">
        <f t="shared" si="14"/>
        <v/>
      </c>
      <c r="Q52" s="352" t="str">
        <f t="shared" si="15"/>
        <v/>
      </c>
      <c r="R52" s="352" t="str">
        <f t="shared" si="16"/>
        <v/>
      </c>
      <c r="S52" s="352" t="str">
        <f t="shared" si="17"/>
        <v/>
      </c>
      <c r="T52" s="352" t="str">
        <f t="shared" si="18"/>
        <v/>
      </c>
      <c r="U52" s="352" t="str">
        <f t="shared" si="19"/>
        <v/>
      </c>
      <c r="V52" s="352" t="str">
        <f t="shared" si="20"/>
        <v/>
      </c>
      <c r="W52" s="352" t="str">
        <f t="shared" si="21"/>
        <v/>
      </c>
      <c r="X52" s="352" t="str">
        <f t="shared" si="22"/>
        <v/>
      </c>
      <c r="Y52" s="352" t="str">
        <f t="shared" si="23"/>
        <v/>
      </c>
      <c r="Z52" s="352" t="str">
        <f t="shared" si="24"/>
        <v/>
      </c>
      <c r="AA52" s="352" t="str">
        <f t="shared" si="25"/>
        <v/>
      </c>
      <c r="AB52" s="352" t="str">
        <f t="shared" si="26"/>
        <v/>
      </c>
      <c r="AC52" s="352" t="str">
        <f t="shared" si="27"/>
        <v/>
      </c>
      <c r="AD52" s="352" t="str">
        <f t="shared" si="28"/>
        <v/>
      </c>
      <c r="AE52" s="352" t="str">
        <f t="shared" si="29"/>
        <v/>
      </c>
      <c r="AF52" s="352" t="str">
        <f t="shared" si="30"/>
        <v/>
      </c>
      <c r="AG52" s="352" t="str">
        <f t="shared" si="31"/>
        <v/>
      </c>
      <c r="AH52" s="352" t="str">
        <f t="shared" si="32"/>
        <v/>
      </c>
      <c r="AI52" s="353" t="str">
        <f t="shared" si="33"/>
        <v/>
      </c>
    </row>
    <row r="53" spans="1:35" ht="20.100000000000001" customHeight="1" x14ac:dyDescent="0.2">
      <c r="A53" s="201">
        <v>48</v>
      </c>
      <c r="B53" s="354">
        <v>38</v>
      </c>
      <c r="C53" s="352" t="str">
        <f t="shared" si="1"/>
        <v/>
      </c>
      <c r="D53" s="352" t="str">
        <f t="shared" si="2"/>
        <v/>
      </c>
      <c r="E53" s="352" t="str">
        <f t="shared" si="3"/>
        <v/>
      </c>
      <c r="F53" s="352" t="str">
        <f t="shared" si="4"/>
        <v/>
      </c>
      <c r="G53" s="352" t="str">
        <f t="shared" si="5"/>
        <v/>
      </c>
      <c r="H53" s="352" t="str">
        <f t="shared" si="6"/>
        <v/>
      </c>
      <c r="I53" s="352" t="str">
        <f t="shared" si="7"/>
        <v/>
      </c>
      <c r="J53" s="352" t="str">
        <f t="shared" si="8"/>
        <v/>
      </c>
      <c r="K53" s="352" t="str">
        <f t="shared" si="9"/>
        <v/>
      </c>
      <c r="L53" s="352" t="str">
        <f t="shared" si="10"/>
        <v/>
      </c>
      <c r="M53" s="352" t="str">
        <f t="shared" si="11"/>
        <v/>
      </c>
      <c r="N53" s="352" t="str">
        <f t="shared" si="12"/>
        <v/>
      </c>
      <c r="O53" s="352" t="str">
        <f t="shared" si="13"/>
        <v/>
      </c>
      <c r="P53" s="352" t="str">
        <f t="shared" si="14"/>
        <v/>
      </c>
      <c r="Q53" s="352" t="str">
        <f t="shared" si="15"/>
        <v/>
      </c>
      <c r="R53" s="352" t="str">
        <f t="shared" si="16"/>
        <v/>
      </c>
      <c r="S53" s="352" t="str">
        <f t="shared" si="17"/>
        <v/>
      </c>
      <c r="T53" s="352" t="str">
        <f t="shared" si="18"/>
        <v/>
      </c>
      <c r="U53" s="352" t="str">
        <f t="shared" si="19"/>
        <v/>
      </c>
      <c r="V53" s="352" t="str">
        <f t="shared" si="20"/>
        <v/>
      </c>
      <c r="W53" s="352" t="str">
        <f t="shared" si="21"/>
        <v/>
      </c>
      <c r="X53" s="352" t="str">
        <f t="shared" si="22"/>
        <v/>
      </c>
      <c r="Y53" s="352" t="str">
        <f t="shared" si="23"/>
        <v/>
      </c>
      <c r="Z53" s="352" t="str">
        <f t="shared" si="24"/>
        <v/>
      </c>
      <c r="AA53" s="352" t="str">
        <f t="shared" si="25"/>
        <v/>
      </c>
      <c r="AB53" s="352" t="str">
        <f t="shared" si="26"/>
        <v/>
      </c>
      <c r="AC53" s="352" t="str">
        <f t="shared" si="27"/>
        <v/>
      </c>
      <c r="AD53" s="352" t="str">
        <f t="shared" si="28"/>
        <v/>
      </c>
      <c r="AE53" s="352" t="str">
        <f t="shared" si="29"/>
        <v/>
      </c>
      <c r="AF53" s="352" t="str">
        <f t="shared" si="30"/>
        <v/>
      </c>
      <c r="AG53" s="352" t="str">
        <f t="shared" si="31"/>
        <v/>
      </c>
      <c r="AH53" s="352" t="str">
        <f t="shared" si="32"/>
        <v/>
      </c>
      <c r="AI53" s="353" t="str">
        <f t="shared" si="33"/>
        <v/>
      </c>
    </row>
    <row r="54" spans="1:35" ht="20.100000000000001" customHeight="1" x14ac:dyDescent="0.2">
      <c r="A54" s="201">
        <v>49</v>
      </c>
      <c r="B54" s="354">
        <v>39</v>
      </c>
      <c r="C54" s="352" t="str">
        <f t="shared" si="1"/>
        <v/>
      </c>
      <c r="D54" s="352" t="str">
        <f t="shared" si="2"/>
        <v/>
      </c>
      <c r="E54" s="352" t="str">
        <f t="shared" si="3"/>
        <v/>
      </c>
      <c r="F54" s="352" t="str">
        <f t="shared" si="4"/>
        <v/>
      </c>
      <c r="G54" s="352" t="str">
        <f t="shared" si="5"/>
        <v/>
      </c>
      <c r="H54" s="352" t="str">
        <f t="shared" si="6"/>
        <v/>
      </c>
      <c r="I54" s="352" t="str">
        <f t="shared" si="7"/>
        <v/>
      </c>
      <c r="J54" s="352" t="str">
        <f t="shared" si="8"/>
        <v/>
      </c>
      <c r="K54" s="352" t="str">
        <f t="shared" si="9"/>
        <v/>
      </c>
      <c r="L54" s="352" t="str">
        <f t="shared" si="10"/>
        <v/>
      </c>
      <c r="M54" s="352" t="str">
        <f t="shared" si="11"/>
        <v/>
      </c>
      <c r="N54" s="352" t="str">
        <f t="shared" si="12"/>
        <v/>
      </c>
      <c r="O54" s="352" t="str">
        <f t="shared" si="13"/>
        <v/>
      </c>
      <c r="P54" s="352" t="str">
        <f t="shared" si="14"/>
        <v/>
      </c>
      <c r="Q54" s="352" t="str">
        <f t="shared" si="15"/>
        <v/>
      </c>
      <c r="R54" s="352" t="str">
        <f t="shared" si="16"/>
        <v/>
      </c>
      <c r="S54" s="352" t="str">
        <f t="shared" si="17"/>
        <v/>
      </c>
      <c r="T54" s="352" t="str">
        <f t="shared" si="18"/>
        <v/>
      </c>
      <c r="U54" s="352" t="str">
        <f t="shared" si="19"/>
        <v/>
      </c>
      <c r="V54" s="352" t="str">
        <f t="shared" si="20"/>
        <v/>
      </c>
      <c r="W54" s="352" t="str">
        <f t="shared" si="21"/>
        <v/>
      </c>
      <c r="X54" s="352" t="str">
        <f t="shared" si="22"/>
        <v/>
      </c>
      <c r="Y54" s="352" t="str">
        <f t="shared" si="23"/>
        <v/>
      </c>
      <c r="Z54" s="352" t="str">
        <f t="shared" si="24"/>
        <v/>
      </c>
      <c r="AA54" s="352" t="str">
        <f t="shared" si="25"/>
        <v/>
      </c>
      <c r="AB54" s="352" t="str">
        <f t="shared" si="26"/>
        <v/>
      </c>
      <c r="AC54" s="352" t="str">
        <f t="shared" si="27"/>
        <v/>
      </c>
      <c r="AD54" s="352" t="str">
        <f t="shared" si="28"/>
        <v/>
      </c>
      <c r="AE54" s="352" t="str">
        <f t="shared" si="29"/>
        <v/>
      </c>
      <c r="AF54" s="352" t="str">
        <f t="shared" si="30"/>
        <v/>
      </c>
      <c r="AG54" s="352" t="str">
        <f t="shared" si="31"/>
        <v/>
      </c>
      <c r="AH54" s="352" t="str">
        <f t="shared" si="32"/>
        <v/>
      </c>
      <c r="AI54" s="353" t="str">
        <f t="shared" si="33"/>
        <v/>
      </c>
    </row>
    <row r="55" spans="1:35" ht="20.100000000000001" customHeight="1" x14ac:dyDescent="0.2">
      <c r="A55" s="201">
        <v>50</v>
      </c>
      <c r="B55" s="354">
        <v>40</v>
      </c>
      <c r="C55" s="352" t="str">
        <f t="shared" si="1"/>
        <v/>
      </c>
      <c r="D55" s="352" t="str">
        <f t="shared" si="2"/>
        <v/>
      </c>
      <c r="E55" s="352" t="str">
        <f t="shared" si="3"/>
        <v/>
      </c>
      <c r="F55" s="352" t="str">
        <f t="shared" si="4"/>
        <v/>
      </c>
      <c r="G55" s="352" t="str">
        <f t="shared" si="5"/>
        <v/>
      </c>
      <c r="H55" s="352" t="str">
        <f t="shared" si="6"/>
        <v/>
      </c>
      <c r="I55" s="352" t="str">
        <f t="shared" si="7"/>
        <v/>
      </c>
      <c r="J55" s="352" t="str">
        <f t="shared" si="8"/>
        <v/>
      </c>
      <c r="K55" s="352" t="str">
        <f t="shared" si="9"/>
        <v/>
      </c>
      <c r="L55" s="352" t="str">
        <f t="shared" si="10"/>
        <v/>
      </c>
      <c r="M55" s="352" t="str">
        <f t="shared" si="11"/>
        <v/>
      </c>
      <c r="N55" s="352" t="str">
        <f t="shared" si="12"/>
        <v/>
      </c>
      <c r="O55" s="352" t="str">
        <f t="shared" si="13"/>
        <v/>
      </c>
      <c r="P55" s="352" t="str">
        <f t="shared" si="14"/>
        <v/>
      </c>
      <c r="Q55" s="352" t="str">
        <f t="shared" si="15"/>
        <v/>
      </c>
      <c r="R55" s="352" t="str">
        <f t="shared" si="16"/>
        <v/>
      </c>
      <c r="S55" s="352" t="str">
        <f t="shared" si="17"/>
        <v/>
      </c>
      <c r="T55" s="352" t="str">
        <f t="shared" si="18"/>
        <v/>
      </c>
      <c r="U55" s="352" t="str">
        <f t="shared" si="19"/>
        <v/>
      </c>
      <c r="V55" s="352" t="str">
        <f t="shared" si="20"/>
        <v/>
      </c>
      <c r="W55" s="352" t="str">
        <f t="shared" si="21"/>
        <v/>
      </c>
      <c r="X55" s="352" t="str">
        <f t="shared" si="22"/>
        <v/>
      </c>
      <c r="Y55" s="352" t="str">
        <f t="shared" si="23"/>
        <v/>
      </c>
      <c r="Z55" s="352" t="str">
        <f t="shared" si="24"/>
        <v/>
      </c>
      <c r="AA55" s="352" t="str">
        <f t="shared" si="25"/>
        <v/>
      </c>
      <c r="AB55" s="352" t="str">
        <f t="shared" si="26"/>
        <v/>
      </c>
      <c r="AC55" s="352" t="str">
        <f t="shared" si="27"/>
        <v/>
      </c>
      <c r="AD55" s="352" t="str">
        <f t="shared" si="28"/>
        <v/>
      </c>
      <c r="AE55" s="352" t="str">
        <f t="shared" si="29"/>
        <v/>
      </c>
      <c r="AF55" s="352" t="str">
        <f t="shared" si="30"/>
        <v/>
      </c>
      <c r="AG55" s="352" t="str">
        <f t="shared" si="31"/>
        <v/>
      </c>
      <c r="AH55" s="352" t="str">
        <f t="shared" si="32"/>
        <v/>
      </c>
      <c r="AI55" s="353" t="str">
        <f t="shared" si="33"/>
        <v/>
      </c>
    </row>
    <row r="56" spans="1:35" ht="20.100000000000001" customHeight="1" x14ac:dyDescent="0.2">
      <c r="A56" s="201">
        <v>51</v>
      </c>
      <c r="B56" s="354">
        <v>41</v>
      </c>
      <c r="C56" s="352" t="str">
        <f t="shared" si="1"/>
        <v/>
      </c>
      <c r="D56" s="352" t="str">
        <f t="shared" si="2"/>
        <v/>
      </c>
      <c r="E56" s="352" t="str">
        <f t="shared" si="3"/>
        <v/>
      </c>
      <c r="F56" s="352" t="str">
        <f t="shared" si="4"/>
        <v/>
      </c>
      <c r="G56" s="352" t="str">
        <f t="shared" si="5"/>
        <v/>
      </c>
      <c r="H56" s="352" t="str">
        <f t="shared" si="6"/>
        <v/>
      </c>
      <c r="I56" s="352" t="str">
        <f t="shared" si="7"/>
        <v/>
      </c>
      <c r="J56" s="352" t="str">
        <f t="shared" si="8"/>
        <v/>
      </c>
      <c r="K56" s="352" t="str">
        <f t="shared" si="9"/>
        <v/>
      </c>
      <c r="L56" s="352" t="str">
        <f t="shared" si="10"/>
        <v/>
      </c>
      <c r="M56" s="352" t="str">
        <f t="shared" si="11"/>
        <v/>
      </c>
      <c r="N56" s="352" t="str">
        <f t="shared" si="12"/>
        <v/>
      </c>
      <c r="O56" s="352" t="str">
        <f t="shared" si="13"/>
        <v/>
      </c>
      <c r="P56" s="352" t="str">
        <f t="shared" si="14"/>
        <v/>
      </c>
      <c r="Q56" s="352" t="str">
        <f t="shared" si="15"/>
        <v/>
      </c>
      <c r="R56" s="352" t="str">
        <f t="shared" si="16"/>
        <v/>
      </c>
      <c r="S56" s="352" t="str">
        <f t="shared" si="17"/>
        <v/>
      </c>
      <c r="T56" s="352" t="str">
        <f t="shared" si="18"/>
        <v/>
      </c>
      <c r="U56" s="352" t="str">
        <f t="shared" si="19"/>
        <v/>
      </c>
      <c r="V56" s="352" t="str">
        <f t="shared" si="20"/>
        <v/>
      </c>
      <c r="W56" s="352" t="str">
        <f t="shared" si="21"/>
        <v/>
      </c>
      <c r="X56" s="352" t="str">
        <f t="shared" si="22"/>
        <v/>
      </c>
      <c r="Y56" s="352" t="str">
        <f t="shared" si="23"/>
        <v/>
      </c>
      <c r="Z56" s="352" t="str">
        <f t="shared" si="24"/>
        <v/>
      </c>
      <c r="AA56" s="352" t="str">
        <f t="shared" si="25"/>
        <v/>
      </c>
      <c r="AB56" s="352" t="str">
        <f t="shared" si="26"/>
        <v/>
      </c>
      <c r="AC56" s="352" t="str">
        <f t="shared" si="27"/>
        <v/>
      </c>
      <c r="AD56" s="352" t="str">
        <f t="shared" si="28"/>
        <v/>
      </c>
      <c r="AE56" s="352" t="str">
        <f t="shared" si="29"/>
        <v/>
      </c>
      <c r="AF56" s="352" t="str">
        <f t="shared" si="30"/>
        <v/>
      </c>
      <c r="AG56" s="352" t="str">
        <f t="shared" si="31"/>
        <v/>
      </c>
      <c r="AH56" s="352" t="str">
        <f t="shared" si="32"/>
        <v/>
      </c>
      <c r="AI56" s="353" t="str">
        <f t="shared" si="33"/>
        <v/>
      </c>
    </row>
    <row r="57" spans="1:35" ht="20.100000000000001" customHeight="1" thickBot="1" x14ac:dyDescent="0.25">
      <c r="A57" s="201">
        <v>52</v>
      </c>
      <c r="B57" s="355">
        <v>42</v>
      </c>
      <c r="C57" s="356" t="str">
        <f t="shared" si="1"/>
        <v/>
      </c>
      <c r="D57" s="356" t="str">
        <f t="shared" si="2"/>
        <v/>
      </c>
      <c r="E57" s="356" t="str">
        <f t="shared" si="3"/>
        <v/>
      </c>
      <c r="F57" s="356" t="str">
        <f t="shared" si="4"/>
        <v/>
      </c>
      <c r="G57" s="356" t="str">
        <f t="shared" si="5"/>
        <v/>
      </c>
      <c r="H57" s="356" t="str">
        <f t="shared" si="6"/>
        <v/>
      </c>
      <c r="I57" s="356" t="str">
        <f t="shared" si="7"/>
        <v/>
      </c>
      <c r="J57" s="356" t="str">
        <f t="shared" si="8"/>
        <v/>
      </c>
      <c r="K57" s="356" t="str">
        <f t="shared" si="9"/>
        <v/>
      </c>
      <c r="L57" s="356" t="str">
        <f t="shared" si="10"/>
        <v/>
      </c>
      <c r="M57" s="356" t="str">
        <f t="shared" si="11"/>
        <v/>
      </c>
      <c r="N57" s="356" t="str">
        <f t="shared" si="12"/>
        <v/>
      </c>
      <c r="O57" s="356" t="str">
        <f t="shared" si="13"/>
        <v/>
      </c>
      <c r="P57" s="356" t="str">
        <f t="shared" si="14"/>
        <v/>
      </c>
      <c r="Q57" s="356" t="str">
        <f t="shared" si="15"/>
        <v/>
      </c>
      <c r="R57" s="356" t="str">
        <f t="shared" si="16"/>
        <v/>
      </c>
      <c r="S57" s="356" t="str">
        <f t="shared" si="17"/>
        <v/>
      </c>
      <c r="T57" s="356" t="str">
        <f t="shared" si="18"/>
        <v/>
      </c>
      <c r="U57" s="356" t="str">
        <f t="shared" si="19"/>
        <v/>
      </c>
      <c r="V57" s="356" t="str">
        <f t="shared" si="20"/>
        <v/>
      </c>
      <c r="W57" s="356" t="str">
        <f t="shared" si="21"/>
        <v/>
      </c>
      <c r="X57" s="356" t="str">
        <f t="shared" si="22"/>
        <v/>
      </c>
      <c r="Y57" s="356" t="str">
        <f t="shared" si="23"/>
        <v/>
      </c>
      <c r="Z57" s="356" t="str">
        <f t="shared" si="24"/>
        <v/>
      </c>
      <c r="AA57" s="356" t="str">
        <f t="shared" si="25"/>
        <v/>
      </c>
      <c r="AB57" s="356" t="str">
        <f t="shared" si="26"/>
        <v/>
      </c>
      <c r="AC57" s="356" t="str">
        <f t="shared" si="27"/>
        <v/>
      </c>
      <c r="AD57" s="356" t="str">
        <f t="shared" si="28"/>
        <v/>
      </c>
      <c r="AE57" s="356" t="str">
        <f t="shared" si="29"/>
        <v/>
      </c>
      <c r="AF57" s="356" t="str">
        <f t="shared" si="30"/>
        <v/>
      </c>
      <c r="AG57" s="356" t="str">
        <f t="shared" si="31"/>
        <v/>
      </c>
      <c r="AH57" s="356" t="str">
        <f t="shared" si="32"/>
        <v/>
      </c>
      <c r="AI57" s="357" t="str">
        <f t="shared" si="33"/>
        <v/>
      </c>
    </row>
  </sheetData>
  <sheetProtection algorithmName="SHA-512" hashValue="ICHXK29TDdUuxIazsWqKqHgHwOa/jU0JZPQ9/s+5++grWZu26j16R1AHpM2osZ32Rl3cBSCYZxpSnRu2DVLhXg==" saltValue="SzfmUeVYuEByZ8AQukbVOA==" spinCount="100000" sheet="1" objects="1" scenarios="1"/>
  <mergeCells count="7">
    <mergeCell ref="AE5:AI5"/>
    <mergeCell ref="C5:F5"/>
    <mergeCell ref="G5:J5"/>
    <mergeCell ref="K5:O5"/>
    <mergeCell ref="P5:T5"/>
    <mergeCell ref="U5:Y5"/>
    <mergeCell ref="Z5:AD5"/>
  </mergeCells>
  <phoneticPr fontId="3"/>
  <pageMargins left="0.70866141732283472" right="0.70866141732283472" top="0.74803149606299213" bottom="0.74803149606299213" header="0.31496062992125984" footer="0.31496062992125984"/>
  <pageSetup paperSize="9" scale="4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AI21"/>
  <sheetViews>
    <sheetView showGridLines="0" zoomScaleNormal="100" workbookViewId="0">
      <selection activeCell="C2" sqref="C2"/>
    </sheetView>
  </sheetViews>
  <sheetFormatPr defaultColWidth="9" defaultRowHeight="13.2" x14ac:dyDescent="0.2"/>
  <cols>
    <col min="1" max="1" width="4.6640625" style="201" customWidth="1"/>
    <col min="2" max="2" width="16" style="3" customWidth="1"/>
    <col min="3" max="16384" width="9" style="3"/>
  </cols>
  <sheetData>
    <row r="2" spans="1:35" ht="16.2" x14ac:dyDescent="0.2">
      <c r="B2" s="215" t="s">
        <v>135</v>
      </c>
      <c r="F2" s="216" t="s">
        <v>136</v>
      </c>
    </row>
    <row r="3" spans="1:35" ht="13.8" thickBot="1" x14ac:dyDescent="0.25"/>
    <row r="4" spans="1:35" ht="20.100000000000001" customHeight="1" thickBot="1" x14ac:dyDescent="0.25">
      <c r="B4" s="290" t="str">
        <f>IF('2.職務給賃金表'!B11="","",'2.職務給賃金表'!B11)</f>
        <v>初号金額</v>
      </c>
      <c r="C4" s="291">
        <f>IF('2.職務給賃金表'!C$11="","",'2.職務給賃金表'!C$11)</f>
        <v>188400</v>
      </c>
      <c r="D4" s="292">
        <f>IF('2.職務給賃金表'!D$11="","",'2.職務給賃金表'!D$11)</f>
        <v>199300</v>
      </c>
      <c r="E4" s="292">
        <f>IF('2.職務給賃金表'!E$11="","",'2.職務給賃金表'!E$11)</f>
        <v>210200</v>
      </c>
      <c r="F4" s="293">
        <f>IF('2.職務給賃金表'!F$11="","",'2.職務給賃金表'!F$11)</f>
        <v>221100</v>
      </c>
      <c r="G4" s="291">
        <f>IF('2.職務給賃金表'!G$11="","",'2.職務給賃金表'!G$11)</f>
        <v>234100</v>
      </c>
      <c r="H4" s="292">
        <f>IF('2.職務給賃金表'!H$11="","",'2.職務給賃金表'!H$11)</f>
        <v>242000</v>
      </c>
      <c r="I4" s="292">
        <f>IF('2.職務給賃金表'!I$11="","",'2.職務給賃金表'!I$11)</f>
        <v>249900</v>
      </c>
      <c r="J4" s="293">
        <f>IF('2.職務給賃金表'!J$11="","",'2.職務給賃金表'!J$11)</f>
        <v>257800</v>
      </c>
      <c r="K4" s="291">
        <f>IF('2.職務給賃金表'!K$11="","",'2.職務給賃金表'!K$11)</f>
        <v>269000</v>
      </c>
      <c r="L4" s="292">
        <f>IF('2.職務給賃金表'!L$11="","",'2.職務給賃金表'!L$11)</f>
        <v>277100</v>
      </c>
      <c r="M4" s="292">
        <f>IF('2.職務給賃金表'!M$11="","",'2.職務給賃金表'!M$11)</f>
        <v>285200</v>
      </c>
      <c r="N4" s="292">
        <f>IF('2.職務給賃金表'!N$11="","",'2.職務給賃金表'!N$11)</f>
        <v>293300</v>
      </c>
      <c r="O4" s="293" t="str">
        <f>IF('2.職務給賃金表'!O$11="","",'2.職務給賃金表'!O$11)</f>
        <v/>
      </c>
      <c r="P4" s="291">
        <f>IF('2.職務給賃金表'!P$11="","",'2.職務給賃金表'!P$11)</f>
        <v>305000</v>
      </c>
      <c r="Q4" s="292">
        <f>IF('2.職務給賃金表'!Q$11="","",'2.職務給賃金表'!Q$11)</f>
        <v>321200</v>
      </c>
      <c r="R4" s="292">
        <f>IF('2.職務給賃金表'!R$11="","",'2.職務給賃金表'!R$11)</f>
        <v>337400</v>
      </c>
      <c r="S4" s="292">
        <f>IF('2.職務給賃金表'!S$11="","",'2.職務給賃金表'!S$11)</f>
        <v>353600</v>
      </c>
      <c r="T4" s="293" t="str">
        <f>IF('2.職務給賃金表'!T$11="","",'2.職務給賃金表'!T$11)</f>
        <v/>
      </c>
      <c r="U4" s="291">
        <f>IF('2.職務給賃金表'!U$11="","",'2.職務給賃金表'!U$11)</f>
        <v>407000</v>
      </c>
      <c r="V4" s="292">
        <f>IF('2.職務給賃金表'!V$11="","",'2.職務給賃金表'!V$11)</f>
        <v>424100</v>
      </c>
      <c r="W4" s="292">
        <f>IF('2.職務給賃金表'!W$11="","",'2.職務給賃金表'!W$11)</f>
        <v>440500</v>
      </c>
      <c r="X4" s="292">
        <f>IF('2.職務給賃金表'!X$11="","",'2.職務給賃金表'!X$11)</f>
        <v>456900</v>
      </c>
      <c r="Y4" s="293" t="str">
        <f>IF('2.職務給賃金表'!Y$11="","",'2.職務給賃金表'!Y$11)</f>
        <v/>
      </c>
      <c r="Z4" s="291">
        <f>IF('2.職務給賃金表'!Z$11="","",'2.職務給賃金表'!Z$11)</f>
        <v>520000</v>
      </c>
      <c r="AA4" s="292">
        <f>IF('2.職務給賃金表'!AA$11="","",'2.職務給賃金表'!AA$11)</f>
        <v>538000</v>
      </c>
      <c r="AB4" s="292">
        <f>IF('2.職務給賃金表'!AB$11="","",'2.職務給賃金表'!AB$11)</f>
        <v>556000</v>
      </c>
      <c r="AC4" s="292" t="str">
        <f>IF('2.職務給賃金表'!AC$11="","",'2.職務給賃金表'!AC$11)</f>
        <v/>
      </c>
      <c r="AD4" s="293" t="str">
        <f>IF('2.職務給賃金表'!AD$11="","",'2.職務給賃金表'!AD$11)</f>
        <v/>
      </c>
      <c r="AE4" s="291" t="str">
        <f>IF('2.職務給賃金表'!AE$11="","",'2.職務給賃金表'!AE$11)</f>
        <v/>
      </c>
      <c r="AF4" s="292" t="str">
        <f>IF('2.職務給賃金表'!AF$11="","",'2.職務給賃金表'!AF$11)</f>
        <v/>
      </c>
      <c r="AG4" s="292" t="str">
        <f>IF('2.職務給賃金表'!AG$11="","",'2.職務給賃金表'!AG$11)</f>
        <v/>
      </c>
      <c r="AH4" s="292" t="str">
        <f>IF('2.職務給賃金表'!AH$11="","",'2.職務給賃金表'!AH$11)</f>
        <v/>
      </c>
      <c r="AI4" s="294" t="str">
        <f>IF('2.職務給賃金表'!AI$11="","",'2.職務給賃金表'!AI$11)</f>
        <v/>
      </c>
    </row>
    <row r="5" spans="1:35" ht="20.100000000000001" customHeight="1" thickBot="1" x14ac:dyDescent="0.25">
      <c r="A5" s="201">
        <v>1</v>
      </c>
      <c r="B5" s="295" t="str">
        <f>IF('2.職務給賃金表'!B6="","",'2.職務給賃金表'!B6)</f>
        <v>グレード</v>
      </c>
      <c r="C5" s="296" t="str">
        <f>IF('2.職務給賃金表'!C$6="","",'2.職務給賃金表'!C$6)</f>
        <v>J-1</v>
      </c>
      <c r="D5" s="154" t="str">
        <f>IF('2.職務給賃金表'!D$6="","",'2.職務給賃金表'!D$6)</f>
        <v>J-2</v>
      </c>
      <c r="E5" s="154" t="str">
        <f>IF('2.職務給賃金表'!E$6="","",'2.職務給賃金表'!E$6)</f>
        <v>J-3</v>
      </c>
      <c r="F5" s="155" t="str">
        <f>IF('2.職務給賃金表'!F$6="","",'2.職務給賃金表'!F$6)</f>
        <v>J-4</v>
      </c>
      <c r="G5" s="156" t="str">
        <f>IF('2.職務給賃金表'!G$6="","",'2.職務給賃金表'!G$6)</f>
        <v>C-1</v>
      </c>
      <c r="H5" s="157" t="str">
        <f>IF('2.職務給賃金表'!H$6="","",'2.職務給賃金表'!H$6)</f>
        <v>C-2</v>
      </c>
      <c r="I5" s="157" t="str">
        <f>IF('2.職務給賃金表'!I$6="","",'2.職務給賃金表'!I$6)</f>
        <v>C-3</v>
      </c>
      <c r="J5" s="158" t="str">
        <f>IF('2.職務給賃金表'!J$6="","",'2.職務給賃金表'!J$6)</f>
        <v>C-4</v>
      </c>
      <c r="K5" s="156" t="str">
        <f>IF('2.職務給賃金表'!K$6="","",'2.職務給賃金表'!K$6)</f>
        <v>L-1</v>
      </c>
      <c r="L5" s="157" t="str">
        <f>IF('2.職務給賃金表'!L$6="","",'2.職務給賃金表'!L$6)</f>
        <v>L-2</v>
      </c>
      <c r="M5" s="157" t="str">
        <f>IF('2.職務給賃金表'!M$6="","",'2.職務給賃金表'!M$6)</f>
        <v>L-3</v>
      </c>
      <c r="N5" s="157" t="str">
        <f>IF('2.職務給賃金表'!N$6="","",'2.職務給賃金表'!N$6)</f>
        <v>L-4</v>
      </c>
      <c r="O5" s="159" t="str">
        <f>IF('2.職務給賃金表'!O$6="","",'2.職務給賃金表'!O$6)</f>
        <v/>
      </c>
      <c r="P5" s="160" t="str">
        <f>IF('2.職務給賃金表'!P$6="","",'2.職務給賃金表'!P$6)</f>
        <v>S-1</v>
      </c>
      <c r="Q5" s="161" t="str">
        <f>IF('2.職務給賃金表'!Q$6="","",'2.職務給賃金表'!Q$6)</f>
        <v>S-2</v>
      </c>
      <c r="R5" s="161" t="str">
        <f>IF('2.職務給賃金表'!R$6="","",'2.職務給賃金表'!R$6)</f>
        <v>S-3</v>
      </c>
      <c r="S5" s="161" t="str">
        <f>IF('2.職務給賃金表'!S$6="","",'2.職務給賃金表'!S$6)</f>
        <v>S-4</v>
      </c>
      <c r="T5" s="162" t="s">
        <v>236</v>
      </c>
      <c r="U5" s="160" t="str">
        <f>IF('2.職務給賃金表'!U$6="","",'2.職務給賃金表'!U$6)</f>
        <v>M-1</v>
      </c>
      <c r="V5" s="161" t="str">
        <f>IF('2.職務給賃金表'!V$6="","",'2.職務給賃金表'!V$6)</f>
        <v>M-2</v>
      </c>
      <c r="W5" s="161" t="str">
        <f>IF('2.職務給賃金表'!W$6="","",'2.職務給賃金表'!W$6)</f>
        <v>M-3</v>
      </c>
      <c r="X5" s="161" t="str">
        <f>IF('2.職務給賃金表'!X$6="","",'2.職務給賃金表'!X$6)</f>
        <v>M-4</v>
      </c>
      <c r="Y5" s="162" t="str">
        <f>IF('2.職務給賃金表'!Y$6="","",'2.職務給賃金表'!Y$6)</f>
        <v/>
      </c>
      <c r="Z5" s="160" t="str">
        <f>IF('2.職務給賃金表'!Z$6="","",'2.職務給賃金表'!Z$6)</f>
        <v>E-1</v>
      </c>
      <c r="AA5" s="161" t="str">
        <f>IF('2.職務給賃金表'!AA$6="","",'2.職務給賃金表'!AA$6)</f>
        <v>E-2</v>
      </c>
      <c r="AB5" s="161" t="str">
        <f>IF('2.職務給賃金表'!AB$6="","",'2.職務給賃金表'!AB$6)</f>
        <v>E-3</v>
      </c>
      <c r="AC5" s="161" t="str">
        <f>IF('2.職務給賃金表'!AC$6="","",'2.職務給賃金表'!AC$6)</f>
        <v/>
      </c>
      <c r="AD5" s="162" t="str">
        <f>IF('2.職務給賃金表'!AD$6="","",'2.職務給賃金表'!AD$6)</f>
        <v/>
      </c>
      <c r="AE5" s="160" t="str">
        <f>IF('2.職務給賃金表'!AE$6="","",'2.職務給賃金表'!AE$6)</f>
        <v/>
      </c>
      <c r="AF5" s="161" t="str">
        <f>IF('2.職務給賃金表'!AF$6="","",'2.職務給賃金表'!AF$6)</f>
        <v/>
      </c>
      <c r="AG5" s="161" t="str">
        <f>IF('2.職務給賃金表'!AG$6="","",'2.職務給賃金表'!AG$6)</f>
        <v/>
      </c>
      <c r="AH5" s="161" t="str">
        <f>IF('2.職務給賃金表'!AH$6="","",'2.職務給賃金表'!AH$6)</f>
        <v/>
      </c>
      <c r="AI5" s="162" t="str">
        <f>IF('2.職務給賃金表'!AI$6="","",'2.職務給賃金表'!AI$6)</f>
        <v/>
      </c>
    </row>
    <row r="6" spans="1:35" ht="24.9" customHeight="1" x14ac:dyDescent="0.2">
      <c r="A6" s="201">
        <v>2</v>
      </c>
      <c r="B6" s="179" t="str">
        <f>IF('2.職務給賃金表'!B7="","",'2.職務給賃金表'!B7)</f>
        <v>モデル年数</v>
      </c>
      <c r="C6" s="182">
        <f>IF('2.職務給賃金表'!C7="","",'2.職務給賃金表'!C7)</f>
        <v>1</v>
      </c>
      <c r="D6" s="183">
        <f>IF('2.職務給賃金表'!D7="","",'2.職務給賃金表'!D7)</f>
        <v>1</v>
      </c>
      <c r="E6" s="184">
        <f>IF('2.職務給賃金表'!E7="","",'2.職務給賃金表'!E7)</f>
        <v>1</v>
      </c>
      <c r="F6" s="185">
        <f>IF('2.職務給賃金表'!F7="","",'2.職務給賃金表'!F7)</f>
        <v>1</v>
      </c>
      <c r="G6" s="186">
        <f>IF('2.職務給賃金表'!G7="","",'2.職務給賃金表'!G7)</f>
        <v>1</v>
      </c>
      <c r="H6" s="184">
        <f>IF('2.職務給賃金表'!H7="","",'2.職務給賃金表'!H7)</f>
        <v>1</v>
      </c>
      <c r="I6" s="183">
        <f>IF('2.職務給賃金表'!I7="","",'2.職務給賃金表'!I7)</f>
        <v>1</v>
      </c>
      <c r="J6" s="185">
        <f>IF('2.職務給賃金表'!J7="","",'2.職務給賃金表'!J7)</f>
        <v>1</v>
      </c>
      <c r="K6" s="186">
        <f>IF('2.職務給賃金表'!K7="","",'2.職務給賃金表'!K7)</f>
        <v>1</v>
      </c>
      <c r="L6" s="183">
        <f>IF('2.職務給賃金表'!L7="","",'2.職務給賃金表'!L7)</f>
        <v>1</v>
      </c>
      <c r="M6" s="183">
        <f>IF('2.職務給賃金表'!M7="","",'2.職務給賃金表'!M7)</f>
        <v>1</v>
      </c>
      <c r="N6" s="183">
        <f>IF('2.職務給賃金表'!N7="","",'2.職務給賃金表'!N7)</f>
        <v>1</v>
      </c>
      <c r="O6" s="185" t="str">
        <f>IF('2.職務給賃金表'!O7="","",'2.職務給賃金表'!O7)</f>
        <v/>
      </c>
      <c r="P6" s="186">
        <f>IF('2.職務給賃金表'!P7="","",'2.職務給賃金表'!P7)</f>
        <v>2</v>
      </c>
      <c r="Q6" s="183">
        <f>IF('2.職務給賃金表'!Q7="","",'2.職務給賃金表'!Q7)</f>
        <v>2</v>
      </c>
      <c r="R6" s="183">
        <f>IF('2.職務給賃金表'!R7="","",'2.職務給賃金表'!R7)</f>
        <v>2</v>
      </c>
      <c r="S6" s="183">
        <f>IF('2.職務給賃金表'!S7="","",'2.職務給賃金表'!S7)</f>
        <v>2</v>
      </c>
      <c r="T6" s="185" t="str">
        <f>IF('2.職務給賃金表'!T7="","",'2.職務給賃金表'!T7)</f>
        <v/>
      </c>
      <c r="U6" s="186">
        <f>IF('2.職務給賃金表'!U7="","",'2.職務給賃金表'!U7)</f>
        <v>2</v>
      </c>
      <c r="V6" s="183">
        <f>IF('2.職務給賃金表'!V7="","",'2.職務給賃金表'!V7)</f>
        <v>2</v>
      </c>
      <c r="W6" s="183">
        <f>IF('2.職務給賃金表'!W7="","",'2.職務給賃金表'!W7)</f>
        <v>2</v>
      </c>
      <c r="X6" s="183">
        <f>IF('2.職務給賃金表'!X7="","",'2.職務給賃金表'!X7)</f>
        <v>2</v>
      </c>
      <c r="Y6" s="185" t="str">
        <f>IF('2.職務給賃金表'!Y7="","",'2.職務給賃金表'!Y7)</f>
        <v/>
      </c>
      <c r="Z6" s="186">
        <f>IF('2.職務給賃金表'!Z7="","",'2.職務給賃金表'!Z7)</f>
        <v>2</v>
      </c>
      <c r="AA6" s="183">
        <f>IF('2.職務給賃金表'!AA7="","",'2.職務給賃金表'!AA7)</f>
        <v>2</v>
      </c>
      <c r="AB6" s="183" t="str">
        <f>IF('2.職務給賃金表'!AB7="","",'2.職務給賃金表'!AB7)</f>
        <v>－</v>
      </c>
      <c r="AC6" s="183" t="str">
        <f>IF('2.職務給賃金表'!AC7="","",'2.職務給賃金表'!AC7)</f>
        <v/>
      </c>
      <c r="AD6" s="185" t="str">
        <f>IF('2.職務給賃金表'!AD7="","",'2.職務給賃金表'!AD7)</f>
        <v/>
      </c>
      <c r="AE6" s="186" t="str">
        <f>IF('2.職務給賃金表'!AE7="","",'2.職務給賃金表'!AE7)</f>
        <v/>
      </c>
      <c r="AF6" s="183" t="str">
        <f>IF('2.職務給賃金表'!AF7="","",'2.職務給賃金表'!AF7)</f>
        <v/>
      </c>
      <c r="AG6" s="183" t="str">
        <f>IF('2.職務給賃金表'!AG7="","",'2.職務給賃金表'!AG7)</f>
        <v/>
      </c>
      <c r="AH6" s="183" t="str">
        <f>IF('2.職務給賃金表'!AH7="","",'2.職務給賃金表'!AH7)</f>
        <v/>
      </c>
      <c r="AI6" s="185" t="str">
        <f>IF('2.職務給賃金表'!AI7="","",'2.職務給賃金表'!AI7)</f>
        <v/>
      </c>
    </row>
    <row r="7" spans="1:35" ht="24.9" customHeight="1" x14ac:dyDescent="0.2">
      <c r="A7" s="201">
        <v>3</v>
      </c>
      <c r="B7" s="180" t="str">
        <f>IF('2.職務給賃金表'!B8="","",'2.職務給賃金表'!B8)</f>
        <v>モデル年齢</v>
      </c>
      <c r="C7" s="187">
        <f>IF('2.職務給賃金表'!C8="","",'2.職務給賃金表'!C8)</f>
        <v>18</v>
      </c>
      <c r="D7" s="188">
        <f>IF('2.職務給賃金表'!D8="","",'2.職務給賃金表'!D8)</f>
        <v>19</v>
      </c>
      <c r="E7" s="188">
        <f>IF('2.職務給賃金表'!E8="","",'2.職務給賃金表'!E8)</f>
        <v>20</v>
      </c>
      <c r="F7" s="189">
        <f>IF('2.職務給賃金表'!F8="","",'2.職務給賃金表'!F8)</f>
        <v>21</v>
      </c>
      <c r="G7" s="187">
        <f>IF('2.職務給賃金表'!G8="","",'2.職務給賃金表'!G8)</f>
        <v>22</v>
      </c>
      <c r="H7" s="188">
        <f>IF('2.職務給賃金表'!H8="","",'2.職務給賃金表'!H8)</f>
        <v>23</v>
      </c>
      <c r="I7" s="188">
        <f>IF('2.職務給賃金表'!I8="","",'2.職務給賃金表'!I8)</f>
        <v>24</v>
      </c>
      <c r="J7" s="189">
        <f>IF('2.職務給賃金表'!J8="","",'2.職務給賃金表'!J8)</f>
        <v>25</v>
      </c>
      <c r="K7" s="187">
        <f>IF('2.職務給賃金表'!K8="","",'2.職務給賃金表'!K8)</f>
        <v>26</v>
      </c>
      <c r="L7" s="188">
        <f>IF('2.職務給賃金表'!L8="","",'2.職務給賃金表'!L8)</f>
        <v>27</v>
      </c>
      <c r="M7" s="188">
        <f>IF('2.職務給賃金表'!M8="","",'2.職務給賃金表'!M8)</f>
        <v>28</v>
      </c>
      <c r="N7" s="188">
        <f>IF('2.職務給賃金表'!N8="","",'2.職務給賃金表'!N8)</f>
        <v>29</v>
      </c>
      <c r="O7" s="189" t="str">
        <f>IF('2.職務給賃金表'!O8="","",'2.職務給賃金表'!O8)</f>
        <v/>
      </c>
      <c r="P7" s="187">
        <f>IF('2.職務給賃金表'!P8="","",'2.職務給賃金表'!P8)</f>
        <v>30</v>
      </c>
      <c r="Q7" s="188">
        <f>IF('2.職務給賃金表'!Q8="","",'2.職務給賃金表'!Q8)</f>
        <v>32</v>
      </c>
      <c r="R7" s="188">
        <f>IF('2.職務給賃金表'!R8="","",'2.職務給賃金表'!R8)</f>
        <v>34</v>
      </c>
      <c r="S7" s="188">
        <f>IF('2.職務給賃金表'!S8="","",'2.職務給賃金表'!S8)</f>
        <v>36</v>
      </c>
      <c r="T7" s="189" t="str">
        <f>IF('2.職務給賃金表'!T8="","",'2.職務給賃金表'!T8)</f>
        <v/>
      </c>
      <c r="U7" s="187">
        <f>IF('2.職務給賃金表'!U8="","",'2.職務給賃金表'!U8)</f>
        <v>38</v>
      </c>
      <c r="V7" s="188">
        <f>IF('2.職務給賃金表'!V8="","",'2.職務給賃金表'!V8)</f>
        <v>40</v>
      </c>
      <c r="W7" s="188">
        <f>IF('2.職務給賃金表'!W8="","",'2.職務給賃金表'!W8)</f>
        <v>42</v>
      </c>
      <c r="X7" s="188">
        <f>IF('2.職務給賃金表'!X8="","",'2.職務給賃金表'!X8)</f>
        <v>44</v>
      </c>
      <c r="Y7" s="189" t="str">
        <f>IF('2.職務給賃金表'!Y8="","",'2.職務給賃金表'!Y8)</f>
        <v/>
      </c>
      <c r="Z7" s="187">
        <f>IF('2.職務給賃金表'!Z8="","",'2.職務給賃金表'!Z8)</f>
        <v>46</v>
      </c>
      <c r="AA7" s="188">
        <f>IF('2.職務給賃金表'!AA8="","",'2.職務給賃金表'!AA8)</f>
        <v>48</v>
      </c>
      <c r="AB7" s="188">
        <f>IF('2.職務給賃金表'!AB8="","",'2.職務給賃金表'!AB8)</f>
        <v>50</v>
      </c>
      <c r="AC7" s="188" t="str">
        <f>IF('2.職務給賃金表'!AC8="","",'2.職務給賃金表'!AC8)</f>
        <v/>
      </c>
      <c r="AD7" s="189" t="str">
        <f>IF('2.職務給賃金表'!AD8="","",'2.職務給賃金表'!AD8)</f>
        <v/>
      </c>
      <c r="AE7" s="187" t="str">
        <f>IF('2.職務給賃金表'!AE8="","",'2.職務給賃金表'!AE8)</f>
        <v/>
      </c>
      <c r="AF7" s="188" t="str">
        <f>IF('2.職務給賃金表'!AF8="","",'2.職務給賃金表'!AF8)</f>
        <v/>
      </c>
      <c r="AG7" s="188" t="str">
        <f>IF('2.職務給賃金表'!AG8="","",'2.職務給賃金表'!AG8)</f>
        <v/>
      </c>
      <c r="AH7" s="188" t="str">
        <f>IF('2.職務給賃金表'!AH8="","",'2.職務給賃金表'!AH8)</f>
        <v/>
      </c>
      <c r="AI7" s="189" t="str">
        <f>IF('2.職務給賃金表'!AI8="","",'2.職務給賃金表'!AI8)</f>
        <v/>
      </c>
    </row>
    <row r="8" spans="1:35" ht="24.9" customHeight="1" x14ac:dyDescent="0.2">
      <c r="A8" s="201">
        <v>4</v>
      </c>
      <c r="B8" s="180" t="str">
        <f>IF('2.職務給賃金表'!B9="","",'2.職務給賃金表'!B9)</f>
        <v>昇格昇給額</v>
      </c>
      <c r="C8" s="191" t="str">
        <f>IF('2.職務給賃金表'!C9="","",'2.職務給賃金表'!C9)</f>
        <v/>
      </c>
      <c r="D8" s="192" t="str">
        <f>IF('2.職務給賃金表'!D9="","",'2.職務給賃金表'!D9)</f>
        <v/>
      </c>
      <c r="E8" s="192" t="str">
        <f>IF('2.職務給賃金表'!E9="","",'2.職務給賃金表'!E9)</f>
        <v/>
      </c>
      <c r="F8" s="193" t="str">
        <f>IF('2.職務給賃金表'!F9="","",'2.職務給賃金表'!F9)</f>
        <v/>
      </c>
      <c r="G8" s="191">
        <f>IF('2.職務給賃金表'!G9="","",'2.職務給賃金表'!G9)</f>
        <v>7000</v>
      </c>
      <c r="H8" s="192" t="str">
        <f>IF('2.職務給賃金表'!H9="","",'2.職務給賃金表'!H9)</f>
        <v/>
      </c>
      <c r="I8" s="192" t="str">
        <f>IF('2.職務給賃金表'!I9="","",'2.職務給賃金表'!I9)</f>
        <v/>
      </c>
      <c r="J8" s="193" t="str">
        <f>IF('2.職務給賃金表'!J9="","",'2.職務給賃金表'!J9)</f>
        <v/>
      </c>
      <c r="K8" s="191">
        <f>IF('2.職務給賃金表'!K9="","",'2.職務給賃金表'!K9)</f>
        <v>7000</v>
      </c>
      <c r="L8" s="192" t="str">
        <f>IF('2.職務給賃金表'!L9="","",'2.職務給賃金表'!L9)</f>
        <v/>
      </c>
      <c r="M8" s="192" t="str">
        <f>IF('2.職務給賃金表'!M9="","",'2.職務給賃金表'!M9)</f>
        <v/>
      </c>
      <c r="N8" s="192" t="str">
        <f>IF('2.職務給賃金表'!N9="","",'2.職務給賃金表'!N9)</f>
        <v/>
      </c>
      <c r="O8" s="193" t="str">
        <f>IF('2.職務給賃金表'!O9="","",'2.職務給賃金表'!O9)</f>
        <v/>
      </c>
      <c r="P8" s="191">
        <f>IF('2.職務給賃金表'!P9="","",'2.職務給賃金表'!P9)</f>
        <v>7000</v>
      </c>
      <c r="Q8" s="192" t="str">
        <f>IF('2.職務給賃金表'!Q9="","",'2.職務給賃金表'!Q9)</f>
        <v/>
      </c>
      <c r="R8" s="192" t="str">
        <f>IF('2.職務給賃金表'!R9="","",'2.職務給賃金表'!R9)</f>
        <v/>
      </c>
      <c r="S8" s="192" t="str">
        <f>IF('2.職務給賃金表'!S9="","",'2.職務給賃金表'!S9)</f>
        <v/>
      </c>
      <c r="T8" s="193" t="str">
        <f>IF('2.職務給賃金表'!T9="","",'2.職務給賃金表'!T9)</f>
        <v/>
      </c>
      <c r="U8" s="191">
        <f>IF('2.職務給賃金表'!U9="","",'2.職務給賃金表'!U9)</f>
        <v>22000</v>
      </c>
      <c r="V8" s="192" t="str">
        <f>IF('2.職務給賃金表'!V9="","",'2.職務給賃金表'!V9)</f>
        <v/>
      </c>
      <c r="W8" s="192" t="str">
        <f>IF('2.職務給賃金表'!W9="","",'2.職務給賃金表'!W9)</f>
        <v/>
      </c>
      <c r="X8" s="192" t="str">
        <f>IF('2.職務給賃金表'!X9="","",'2.職務給賃金表'!X9)</f>
        <v/>
      </c>
      <c r="Y8" s="193" t="str">
        <f>IF('2.職務給賃金表'!Y9="","",'2.職務給賃金表'!Y9)</f>
        <v/>
      </c>
      <c r="Z8" s="191">
        <f>IF('2.職務給賃金表'!Z9="","",'2.職務給賃金表'!Z9)</f>
        <v>28000</v>
      </c>
      <c r="AA8" s="192" t="str">
        <f>IF('2.職務給賃金表'!AA9="","",'2.職務給賃金表'!AA9)</f>
        <v/>
      </c>
      <c r="AB8" s="192" t="str">
        <f>IF('2.職務給賃金表'!AB9="","",'2.職務給賃金表'!AB9)</f>
        <v/>
      </c>
      <c r="AC8" s="192" t="str">
        <f>IF('2.職務給賃金表'!AC9="","",'2.職務給賃金表'!AC9)</f>
        <v/>
      </c>
      <c r="AD8" s="193" t="str">
        <f>IF('2.職務給賃金表'!AD9="","",'2.職務給賃金表'!AD9)</f>
        <v/>
      </c>
      <c r="AE8" s="191" t="str">
        <f>IF('2.職務給賃金表'!AE9="","",'2.職務給賃金表'!AE9)</f>
        <v/>
      </c>
      <c r="AF8" s="152" t="str">
        <f>IF('2.職務給賃金表'!AF9="","",'2.職務給賃金表'!AF9)</f>
        <v/>
      </c>
      <c r="AG8" s="152" t="str">
        <f>IF('2.職務給賃金表'!AG9="","",'2.職務給賃金表'!AG9)</f>
        <v/>
      </c>
      <c r="AH8" s="192" t="str">
        <f>IF('2.職務給賃金表'!AH9="","",'2.職務給賃金表'!AH9)</f>
        <v/>
      </c>
      <c r="AI8" s="153" t="str">
        <f>IF('2.職務給賃金表'!AI9="","",'2.職務給賃金表'!AI9)</f>
        <v/>
      </c>
    </row>
    <row r="9" spans="1:35" ht="24.9" customHeight="1" x14ac:dyDescent="0.2">
      <c r="A9" s="201">
        <v>5</v>
      </c>
      <c r="B9" s="180" t="str">
        <f>IF('2.職務給賃金表'!B10="","",'2.職務給賃金表'!B10)</f>
        <v>昇級昇給額</v>
      </c>
      <c r="C9" s="191" t="str">
        <f>IF('2.職務給賃金表'!C10="","",'2.職務給賃金表'!C10)</f>
        <v/>
      </c>
      <c r="D9" s="192">
        <f>IF('2.職務給賃金表'!D10="","",'2.職務給賃金表'!D10)</f>
        <v>4600</v>
      </c>
      <c r="E9" s="192">
        <f>IF('2.職務給賃金表'!E10="","",'2.職務給賃金表'!E10)</f>
        <v>4600</v>
      </c>
      <c r="F9" s="193">
        <f>IF('2.職務給賃金表'!F10="","",'2.職務給賃金表'!F10)</f>
        <v>4600</v>
      </c>
      <c r="G9" s="191" t="str">
        <f>IF('2.職務給賃金表'!G10="","",'2.職務給賃金表'!G10)</f>
        <v/>
      </c>
      <c r="H9" s="192">
        <f>IF('2.職務給賃金表'!H10="","",'2.職務給賃金表'!H10)</f>
        <v>3500</v>
      </c>
      <c r="I9" s="192">
        <f>IF('2.職務給賃金表'!I10="","",'2.職務給賃金表'!I10)</f>
        <v>3500</v>
      </c>
      <c r="J9" s="193">
        <f>IF('2.職務給賃金表'!J10="","",'2.職務給賃金表'!J10)</f>
        <v>3500</v>
      </c>
      <c r="K9" s="191" t="str">
        <f>IF('2.職務給賃金表'!K10="","",'2.職務給賃金表'!K10)</f>
        <v/>
      </c>
      <c r="L9" s="192">
        <f>IF('2.職務給賃金表'!L10="","",'2.職務給賃金表'!L10)</f>
        <v>3600</v>
      </c>
      <c r="M9" s="192">
        <f>IF('2.職務給賃金表'!M10="","",'2.職務給賃金表'!M10)</f>
        <v>3600</v>
      </c>
      <c r="N9" s="192">
        <f>IF('2.職務給賃金表'!N10="","",'2.職務給賃金表'!N10)</f>
        <v>3600</v>
      </c>
      <c r="O9" s="193" t="str">
        <f>IF('2.職務給賃金表'!O10="","",'2.職務給賃金表'!O10)</f>
        <v/>
      </c>
      <c r="P9" s="191" t="str">
        <f>IF('2.職務給賃金表'!P10="","",'2.職務給賃金表'!P10)</f>
        <v/>
      </c>
      <c r="Q9" s="192">
        <f>IF('2.職務給賃金表'!Q10="","",'2.職務給賃金表'!Q10)</f>
        <v>4800</v>
      </c>
      <c r="R9" s="192">
        <f>IF('2.職務給賃金表'!R10="","",'2.職務給賃金表'!R10)</f>
        <v>4800</v>
      </c>
      <c r="S9" s="192">
        <f>IF('2.職務給賃金表'!S10="","",'2.職務給賃金表'!S10)</f>
        <v>4800</v>
      </c>
      <c r="T9" s="193" t="str">
        <f>IF('2.職務給賃金表'!T10="","",'2.職務給賃金表'!T10)</f>
        <v/>
      </c>
      <c r="U9" s="191" t="str">
        <f>IF('2.職務給賃金表'!U10="","",'2.職務給賃金表'!U10)</f>
        <v/>
      </c>
      <c r="V9" s="192">
        <f>IF('2.職務給賃金表'!V10="","",'2.職務給賃金表'!V10)</f>
        <v>5500</v>
      </c>
      <c r="W9" s="192">
        <f>IF('2.職務給賃金表'!W10="","",'2.職務給賃金表'!W10)</f>
        <v>4800</v>
      </c>
      <c r="X9" s="192">
        <f>IF('2.職務給賃金表'!X10="","",'2.職務給賃金表'!X10)</f>
        <v>4800</v>
      </c>
      <c r="Y9" s="193" t="str">
        <f>IF('2.職務給賃金表'!Y10="","",'2.職務給賃金表'!Y10)</f>
        <v/>
      </c>
      <c r="Z9" s="191" t="str">
        <f>IF('2.職務給賃金表'!Z10="","",'2.職務給賃金表'!Z10)</f>
        <v/>
      </c>
      <c r="AA9" s="192">
        <f>IF('2.職務給賃金表'!AA10="","",'2.職務給賃金表'!AA10)</f>
        <v>5800</v>
      </c>
      <c r="AB9" s="192">
        <f>IF('2.職務給賃金表'!AB10="","",'2.職務給賃金表'!AB10)</f>
        <v>5800</v>
      </c>
      <c r="AC9" s="192" t="str">
        <f>IF('2.職務給賃金表'!AC10="","",'2.職務給賃金表'!AC10)</f>
        <v/>
      </c>
      <c r="AD9" s="193" t="str">
        <f>IF('2.職務給賃金表'!AD10="","",'2.職務給賃金表'!AD10)</f>
        <v/>
      </c>
      <c r="AE9" s="191" t="str">
        <f>IF('2.職務給賃金表'!AE10="","",'2.職務給賃金表'!AE10)</f>
        <v/>
      </c>
      <c r="AF9" s="152" t="str">
        <f>IF('2.職務給賃金表'!AF10="","",'2.職務給賃金表'!AF10)</f>
        <v/>
      </c>
      <c r="AG9" s="152" t="str">
        <f>IF('2.職務給賃金表'!AG10="","",'2.職務給賃金表'!AG10)</f>
        <v/>
      </c>
      <c r="AH9" s="192" t="str">
        <f>IF('2.職務給賃金表'!AH10="","",'2.職務給賃金表'!AH10)</f>
        <v/>
      </c>
      <c r="AI9" s="153" t="str">
        <f>IF('2.職務給賃金表'!AI10="","",'2.職務給賃金表'!AI10)</f>
        <v/>
      </c>
    </row>
    <row r="10" spans="1:35" ht="24.9" customHeight="1" x14ac:dyDescent="0.2">
      <c r="A10" s="201">
        <v>6</v>
      </c>
      <c r="B10" s="180" t="str">
        <f>IF('2.職務給賃金表'!B11="","",'2.職務給賃金表'!B11)</f>
        <v>初号金額</v>
      </c>
      <c r="C10" s="191">
        <f>IF('2.職務給賃金表'!C11="","",'2.職務給賃金表'!C11)</f>
        <v>188400</v>
      </c>
      <c r="D10" s="192">
        <f>IF('2.職務給賃金表'!D11="","",'2.職務給賃金表'!D11)</f>
        <v>199300</v>
      </c>
      <c r="E10" s="192">
        <f>IF('2.職務給賃金表'!E11="","",'2.職務給賃金表'!E11)</f>
        <v>210200</v>
      </c>
      <c r="F10" s="193">
        <f>IF('2.職務給賃金表'!F11="","",'2.職務給賃金表'!F11)</f>
        <v>221100</v>
      </c>
      <c r="G10" s="191">
        <f>IF('2.職務給賃金表'!G11="","",'2.職務給賃金表'!G11)</f>
        <v>234100</v>
      </c>
      <c r="H10" s="192">
        <f>IF('2.職務給賃金表'!H11="","",'2.職務給賃金表'!H11)</f>
        <v>242000</v>
      </c>
      <c r="I10" s="192">
        <f>IF('2.職務給賃金表'!I11="","",'2.職務給賃金表'!I11)</f>
        <v>249900</v>
      </c>
      <c r="J10" s="193">
        <f>IF('2.職務給賃金表'!J11="","",'2.職務給賃金表'!J11)</f>
        <v>257800</v>
      </c>
      <c r="K10" s="191">
        <f>IF('2.職務給賃金表'!K11="","",'2.職務給賃金表'!K11)</f>
        <v>269000</v>
      </c>
      <c r="L10" s="192">
        <f>IF('2.職務給賃金表'!L11="","",'2.職務給賃金表'!L11)</f>
        <v>277100</v>
      </c>
      <c r="M10" s="192">
        <f>IF('2.職務給賃金表'!M11="","",'2.職務給賃金表'!M11)</f>
        <v>285200</v>
      </c>
      <c r="N10" s="192">
        <f>IF('2.職務給賃金表'!N11="","",'2.職務給賃金表'!N11)</f>
        <v>293300</v>
      </c>
      <c r="O10" s="193" t="str">
        <f>IF('2.職務給賃金表'!O11="","",'2.職務給賃金表'!O11)</f>
        <v/>
      </c>
      <c r="P10" s="191">
        <f>IF('2.職務給賃金表'!P11="","",'2.職務給賃金表'!P11)</f>
        <v>305000</v>
      </c>
      <c r="Q10" s="192">
        <f>IF('2.職務給賃金表'!Q11="","",'2.職務給賃金表'!Q11)</f>
        <v>321200</v>
      </c>
      <c r="R10" s="192">
        <f>IF('2.職務給賃金表'!R11="","",'2.職務給賃金表'!R11)</f>
        <v>337400</v>
      </c>
      <c r="S10" s="192">
        <f>IF('2.職務給賃金表'!S11="","",'2.職務給賃金表'!S11)</f>
        <v>353600</v>
      </c>
      <c r="T10" s="193" t="str">
        <f>IF('2.職務給賃金表'!T11="","",'2.職務給賃金表'!T11)</f>
        <v/>
      </c>
      <c r="U10" s="191">
        <f>IF('2.職務給賃金表'!U11="","",'2.職務給賃金表'!U11)</f>
        <v>407000</v>
      </c>
      <c r="V10" s="192">
        <f>IF('2.職務給賃金表'!V11="","",'2.職務給賃金表'!V11)</f>
        <v>424100</v>
      </c>
      <c r="W10" s="192">
        <f>IF('2.職務給賃金表'!W11="","",'2.職務給賃金表'!W11)</f>
        <v>440500</v>
      </c>
      <c r="X10" s="192">
        <f>IF('2.職務給賃金表'!X11="","",'2.職務給賃金表'!X11)</f>
        <v>456900</v>
      </c>
      <c r="Y10" s="193" t="str">
        <f>IF('2.職務給賃金表'!Y11="","",'2.職務給賃金表'!Y11)</f>
        <v/>
      </c>
      <c r="Z10" s="191">
        <f>IF('2.職務給賃金表'!Z11="","",'2.職務給賃金表'!Z11)</f>
        <v>520000</v>
      </c>
      <c r="AA10" s="192">
        <f>IF('2.職務給賃金表'!AA11="","",'2.職務給賃金表'!AA11)</f>
        <v>538000</v>
      </c>
      <c r="AB10" s="192">
        <f>IF('2.職務給賃金表'!AB11="","",'2.職務給賃金表'!AB11)</f>
        <v>556000</v>
      </c>
      <c r="AC10" s="192" t="str">
        <f>IF('2.職務給賃金表'!AC11="","",'2.職務給賃金表'!AC11)</f>
        <v/>
      </c>
      <c r="AD10" s="193" t="str">
        <f>IF('2.職務給賃金表'!AD11="","",'2.職務給賃金表'!AD11)</f>
        <v/>
      </c>
      <c r="AE10" s="191" t="str">
        <f>IF('2.職務給賃金表'!AE11="","",'2.職務給賃金表'!AE11)</f>
        <v/>
      </c>
      <c r="AF10" s="152" t="str">
        <f>IF('2.職務給賃金表'!AF11="","",'2.職務給賃金表'!AF11)</f>
        <v/>
      </c>
      <c r="AG10" s="152" t="str">
        <f>IF('2.職務給賃金表'!AG11="","",'2.職務給賃金表'!AG11)</f>
        <v/>
      </c>
      <c r="AH10" s="192" t="str">
        <f>IF('2.職務給賃金表'!AH11="","",'2.職務給賃金表'!AH11)</f>
        <v/>
      </c>
      <c r="AI10" s="153" t="str">
        <f>IF('2.職務給賃金表'!AI11="","",'2.職務給賃金表'!AI11)</f>
        <v/>
      </c>
    </row>
    <row r="11" spans="1:35" ht="24.9" customHeight="1" x14ac:dyDescent="0.2">
      <c r="A11" s="201">
        <v>7</v>
      </c>
      <c r="B11" s="180" t="str">
        <f>IF('2.職務給賃金表'!B12="","",'2.職務給賃金表'!B12)</f>
        <v>習熟昇給額</v>
      </c>
      <c r="C11" s="191">
        <f>IF('2.職務給賃金表'!C12="","",'2.職務給賃金表'!C12)</f>
        <v>6300</v>
      </c>
      <c r="D11" s="192">
        <f>IF('2.職務給賃金表'!D12="","",'2.職務給賃金表'!D12)</f>
        <v>6300</v>
      </c>
      <c r="E11" s="192">
        <f>IF('2.職務給賃金表'!E12="","",'2.職務給賃金表'!E12)</f>
        <v>6300</v>
      </c>
      <c r="F11" s="193">
        <f>IF('2.職務給賃金表'!F12="","",'2.職務給賃金表'!F12)</f>
        <v>6300</v>
      </c>
      <c r="G11" s="191">
        <f>IF('2.職務給賃金表'!G12="","",'2.職務給賃金表'!G12)</f>
        <v>4400</v>
      </c>
      <c r="H11" s="192">
        <f>IF('2.職務給賃金表'!H12="","",'2.職務給賃金表'!H12)</f>
        <v>4400</v>
      </c>
      <c r="I11" s="192">
        <f>IF('2.職務給賃金表'!I12="","",'2.職務給賃金表'!I12)</f>
        <v>4400</v>
      </c>
      <c r="J11" s="193">
        <f>IF('2.職務給賃金表'!J12="","",'2.職務給賃金表'!J12)</f>
        <v>4400</v>
      </c>
      <c r="K11" s="191">
        <f>IF('2.職務給賃金表'!K12="","",'2.職務給賃金表'!K12)</f>
        <v>4500</v>
      </c>
      <c r="L11" s="192">
        <f>IF('2.職務給賃金表'!L12="","",'2.職務給賃金表'!L12)</f>
        <v>4500</v>
      </c>
      <c r="M11" s="192">
        <f>IF('2.職務給賃金表'!M12="","",'2.職務給賃金表'!M12)</f>
        <v>4500</v>
      </c>
      <c r="N11" s="192">
        <f>IF('2.職務給賃金表'!N12="","",'2.職務給賃金表'!N12)</f>
        <v>4500</v>
      </c>
      <c r="O11" s="193" t="str">
        <f>IF('2.職務給賃金表'!O12="","",'2.職務給賃金表'!O12)</f>
        <v/>
      </c>
      <c r="P11" s="191">
        <f>IF('2.職務給賃金表'!P12="","",'2.職務給賃金表'!P12)</f>
        <v>5700</v>
      </c>
      <c r="Q11" s="192">
        <f>IF('2.職務給賃金表'!Q12="","",'2.職務給賃金表'!Q12)</f>
        <v>5700</v>
      </c>
      <c r="R11" s="192">
        <f>IF('2.職務給賃金表'!R12="","",'2.職務給賃金表'!R12)</f>
        <v>5700</v>
      </c>
      <c r="S11" s="192">
        <f>IF('2.職務給賃金表'!S12="","",'2.職務給賃金表'!S12)</f>
        <v>5700</v>
      </c>
      <c r="T11" s="193" t="str">
        <f>IF('2.職務給賃金表'!T12="","",'2.職務給賃金表'!T12)</f>
        <v/>
      </c>
      <c r="U11" s="191">
        <f>IF('2.職務給賃金表'!U12="","",'2.職務給賃金表'!U12)</f>
        <v>5800</v>
      </c>
      <c r="V11" s="192">
        <f>IF('2.職務給賃金表'!V12="","",'2.職務給賃金表'!V12)</f>
        <v>5800</v>
      </c>
      <c r="W11" s="192">
        <f>IF('2.職務給賃金表'!W12="","",'2.職務給賃金表'!W12)</f>
        <v>5800</v>
      </c>
      <c r="X11" s="192">
        <f>IF('2.職務給賃金表'!X12="","",'2.職務給賃金表'!X12)</f>
        <v>5800</v>
      </c>
      <c r="Y11" s="193" t="str">
        <f>IF('2.職務給賃金表'!Y12="","",'2.職務給賃金表'!Y12)</f>
        <v/>
      </c>
      <c r="Z11" s="191">
        <f>IF('2.職務給賃金表'!Z12="","",'2.職務給賃金表'!Z12)</f>
        <v>6100</v>
      </c>
      <c r="AA11" s="192">
        <f>IF('2.職務給賃金表'!AA12="","",'2.職務給賃金表'!AA12)</f>
        <v>6100</v>
      </c>
      <c r="AB11" s="192">
        <f>IF('2.職務給賃金表'!AB12="","",'2.職務給賃金表'!AB12)</f>
        <v>6100</v>
      </c>
      <c r="AC11" s="192" t="str">
        <f>IF('2.職務給賃金表'!AC12="","",'2.職務給賃金表'!AC12)</f>
        <v/>
      </c>
      <c r="AD11" s="193" t="str">
        <f>IF('2.職務給賃金表'!AD12="","",'2.職務給賃金表'!AD12)</f>
        <v/>
      </c>
      <c r="AE11" s="191" t="str">
        <f>IF('2.職務給賃金表'!AE12="","",'2.職務給賃金表'!AE12)</f>
        <v/>
      </c>
      <c r="AF11" s="152" t="str">
        <f>IF('2.職務給賃金表'!AF12="","",'2.職務給賃金表'!AF12)</f>
        <v/>
      </c>
      <c r="AG11" s="152" t="str">
        <f>IF('2.職務給賃金表'!AG12="","",'2.職務給賃金表'!AG12)</f>
        <v/>
      </c>
      <c r="AH11" s="192" t="str">
        <f>IF('2.職務給賃金表'!AH12="","",'2.職務給賃金表'!AH12)</f>
        <v/>
      </c>
      <c r="AI11" s="153" t="str">
        <f>IF('2.職務給賃金表'!AI12="","",'2.職務給賃金表'!AI12)</f>
        <v/>
      </c>
    </row>
    <row r="12" spans="1:35" ht="24.9" customHeight="1" x14ac:dyDescent="0.2">
      <c r="A12" s="201">
        <v>8</v>
      </c>
      <c r="B12" s="180" t="str">
        <f>IF('2.職務給賃金表'!B13="","",'2.職務給賃金表'!B13)</f>
        <v>上限年数</v>
      </c>
      <c r="C12" s="151">
        <f>IF('2.職務給賃金表'!C13="","",'2.職務給賃金表'!C13)</f>
        <v>15</v>
      </c>
      <c r="D12" s="152">
        <f>IF('2.職務給賃金表'!D13="","",'2.職務給賃金表'!D13)</f>
        <v>15</v>
      </c>
      <c r="E12" s="152">
        <f>IF('2.職務給賃金表'!E13="","",'2.職務給賃金表'!E13)</f>
        <v>15</v>
      </c>
      <c r="F12" s="153">
        <f>IF('2.職務給賃金表'!F13="","",'2.職務給賃金表'!F13)</f>
        <v>15</v>
      </c>
      <c r="G12" s="151">
        <f>IF('2.職務給賃金表'!G13="","",'2.職務給賃金表'!G13)</f>
        <v>20</v>
      </c>
      <c r="H12" s="152">
        <f>IF('2.職務給賃金表'!H13="","",'2.職務給賃金表'!H13)</f>
        <v>20</v>
      </c>
      <c r="I12" s="152">
        <f>IF('2.職務給賃金表'!I13="","",'2.職務給賃金表'!I13)</f>
        <v>20</v>
      </c>
      <c r="J12" s="153">
        <f>IF('2.職務給賃金表'!J13="","",'2.職務給賃金表'!J13)</f>
        <v>20</v>
      </c>
      <c r="K12" s="151">
        <f>IF('2.職務給賃金表'!K13="","",'2.職務給賃金表'!K13)</f>
        <v>20</v>
      </c>
      <c r="L12" s="152">
        <f>IF('2.職務給賃金表'!L13="","",'2.職務給賃金表'!L13)</f>
        <v>20</v>
      </c>
      <c r="M12" s="152">
        <f>IF('2.職務給賃金表'!M13="","",'2.職務給賃金表'!M13)</f>
        <v>20</v>
      </c>
      <c r="N12" s="152">
        <f>IF('2.職務給賃金表'!N13="","",'2.職務給賃金表'!N13)</f>
        <v>20</v>
      </c>
      <c r="O12" s="153" t="str">
        <f>IF('2.職務給賃金表'!O13="","",'2.職務給賃金表'!O13)</f>
        <v/>
      </c>
      <c r="P12" s="151">
        <f>IF('2.職務給賃金表'!P13="","",'2.職務給賃金表'!P13)</f>
        <v>20</v>
      </c>
      <c r="Q12" s="152">
        <f>IF('2.職務給賃金表'!Q13="","",'2.職務給賃金表'!Q13)</f>
        <v>20</v>
      </c>
      <c r="R12" s="152">
        <f>IF('2.職務給賃金表'!R13="","",'2.職務給賃金表'!R13)</f>
        <v>20</v>
      </c>
      <c r="S12" s="152">
        <f>IF('2.職務給賃金表'!S13="","",'2.職務給賃金表'!S13)</f>
        <v>20</v>
      </c>
      <c r="T12" s="153" t="str">
        <f>IF('2.職務給賃金表'!T13="","",'2.職務給賃金表'!T13)</f>
        <v/>
      </c>
      <c r="U12" s="151">
        <f>IF('2.職務給賃金表'!U13="","",'2.職務給賃金表'!U13)</f>
        <v>15</v>
      </c>
      <c r="V12" s="152">
        <f>IF('2.職務給賃金表'!V13="","",'2.職務給賃金表'!V13)</f>
        <v>15</v>
      </c>
      <c r="W12" s="152">
        <f>IF('2.職務給賃金表'!W13="","",'2.職務給賃金表'!W13)</f>
        <v>15</v>
      </c>
      <c r="X12" s="152">
        <f>IF('2.職務給賃金表'!X13="","",'2.職務給賃金表'!X13)</f>
        <v>15</v>
      </c>
      <c r="Y12" s="153" t="str">
        <f>IF('2.職務給賃金表'!Y13="","",'2.職務給賃金表'!Y13)</f>
        <v/>
      </c>
      <c r="Z12" s="151">
        <f>IF('2.職務給賃金表'!Z13="","",'2.職務給賃金表'!Z13)</f>
        <v>15</v>
      </c>
      <c r="AA12" s="152">
        <f>IF('2.職務給賃金表'!AA13="","",'2.職務給賃金表'!AA13)</f>
        <v>15</v>
      </c>
      <c r="AB12" s="152">
        <f>IF('2.職務給賃金表'!AB13="","",'2.職務給賃金表'!AB13)</f>
        <v>15</v>
      </c>
      <c r="AC12" s="152" t="str">
        <f>IF('2.職務給賃金表'!AC13="","",'2.職務給賃金表'!AC13)</f>
        <v/>
      </c>
      <c r="AD12" s="153" t="str">
        <f>IF('2.職務給賃金表'!AD13="","",'2.職務給賃金表'!AD13)</f>
        <v/>
      </c>
      <c r="AE12" s="151" t="str">
        <f>IF('2.職務給賃金表'!AE13="","",'2.職務給賃金表'!AE13)</f>
        <v/>
      </c>
      <c r="AF12" s="152" t="str">
        <f>IF('2.職務給賃金表'!AF13="","",'2.職務給賃金表'!AF13)</f>
        <v/>
      </c>
      <c r="AG12" s="152" t="str">
        <f>IF('2.職務給賃金表'!AG13="","",'2.職務給賃金表'!AG13)</f>
        <v/>
      </c>
      <c r="AH12" s="152" t="str">
        <f>IF('2.職務給賃金表'!AH13="","",'2.職務給賃金表'!AH13)</f>
        <v/>
      </c>
      <c r="AI12" s="190" t="str">
        <f>IF('2.職務給賃金表'!AI13="","",'2.職務給賃金表'!AI13)</f>
        <v/>
      </c>
    </row>
    <row r="13" spans="1:35" ht="24.9" customHeight="1" x14ac:dyDescent="0.2">
      <c r="A13" s="201">
        <v>9</v>
      </c>
      <c r="B13" s="180" t="str">
        <f>IF('2.職務給賃金表'!B14="","",'2.職務給賃金表'!B14)</f>
        <v>張り出し
習熟昇給額</v>
      </c>
      <c r="C13" s="191">
        <f>IF('2.職務給賃金表'!C14="","",'2.職務給賃金表'!C14)</f>
        <v>3150</v>
      </c>
      <c r="D13" s="192">
        <f>IF('2.職務給賃金表'!D14="","",'2.職務給賃金表'!D14)</f>
        <v>3150</v>
      </c>
      <c r="E13" s="192">
        <f>IF('2.職務給賃金表'!E14="","",'2.職務給賃金表'!E14)</f>
        <v>3150</v>
      </c>
      <c r="F13" s="193">
        <f>IF('2.職務給賃金表'!F14="","",'2.職務給賃金表'!F14)</f>
        <v>3150</v>
      </c>
      <c r="G13" s="191">
        <f>IF('2.職務給賃金表'!G14="","",'2.職務給賃金表'!G14)</f>
        <v>2200</v>
      </c>
      <c r="H13" s="192">
        <f>IF('2.職務給賃金表'!H14="","",'2.職務給賃金表'!H14)</f>
        <v>2200</v>
      </c>
      <c r="I13" s="192">
        <f>IF('2.職務給賃金表'!I14="","",'2.職務給賃金表'!I14)</f>
        <v>2200</v>
      </c>
      <c r="J13" s="193">
        <f>IF('2.職務給賃金表'!J14="","",'2.職務給賃金表'!J14)</f>
        <v>2200</v>
      </c>
      <c r="K13" s="191">
        <f>IF('2.職務給賃金表'!K14="","",'2.職務給賃金表'!K14)</f>
        <v>2250</v>
      </c>
      <c r="L13" s="192">
        <f>IF('2.職務給賃金表'!L14="","",'2.職務給賃金表'!L14)</f>
        <v>2250</v>
      </c>
      <c r="M13" s="192">
        <f>IF('2.職務給賃金表'!M14="","",'2.職務給賃金表'!M14)</f>
        <v>2250</v>
      </c>
      <c r="N13" s="192">
        <f>IF('2.職務給賃金表'!N14="","",'2.職務給賃金表'!N14)</f>
        <v>2250</v>
      </c>
      <c r="O13" s="193" t="str">
        <f>IF('2.職務給賃金表'!O14="","",'2.職務給賃金表'!O14)</f>
        <v/>
      </c>
      <c r="P13" s="191">
        <f>IF('2.職務給賃金表'!P14="","",'2.職務給賃金表'!P14)</f>
        <v>2850</v>
      </c>
      <c r="Q13" s="192">
        <f>IF('2.職務給賃金表'!Q14="","",'2.職務給賃金表'!Q14)</f>
        <v>2850</v>
      </c>
      <c r="R13" s="192">
        <f>IF('2.職務給賃金表'!R14="","",'2.職務給賃金表'!R14)</f>
        <v>2850</v>
      </c>
      <c r="S13" s="192">
        <f>IF('2.職務給賃金表'!S14="","",'2.職務給賃金表'!S14)</f>
        <v>2850</v>
      </c>
      <c r="T13" s="193" t="str">
        <f>IF('2.職務給賃金表'!T14="","",'2.職務給賃金表'!T14)</f>
        <v/>
      </c>
      <c r="U13" s="191">
        <f>IF('2.職務給賃金表'!U14="","",'2.職務給賃金表'!U14)</f>
        <v>2900</v>
      </c>
      <c r="V13" s="192">
        <f>IF('2.職務給賃金表'!V14="","",'2.職務給賃金表'!V14)</f>
        <v>2900</v>
      </c>
      <c r="W13" s="192">
        <f>IF('2.職務給賃金表'!W14="","",'2.職務給賃金表'!W14)</f>
        <v>2900</v>
      </c>
      <c r="X13" s="192">
        <f>IF('2.職務給賃金表'!X14="","",'2.職務給賃金表'!X14)</f>
        <v>2900</v>
      </c>
      <c r="Y13" s="193" t="str">
        <f>IF('2.職務給賃金表'!Y14="","",'2.職務給賃金表'!Y14)</f>
        <v/>
      </c>
      <c r="Z13" s="191">
        <f>IF('2.職務給賃金表'!Z14="","",'2.職務給賃金表'!Z14)</f>
        <v>3050</v>
      </c>
      <c r="AA13" s="192">
        <f>IF('2.職務給賃金表'!AA14="","",'2.職務給賃金表'!AA14)</f>
        <v>3050</v>
      </c>
      <c r="AB13" s="192">
        <f>IF('2.職務給賃金表'!AB14="","",'2.職務給賃金表'!AB14)</f>
        <v>3050</v>
      </c>
      <c r="AC13" s="192" t="str">
        <f>IF('2.職務給賃金表'!AC14="","",'2.職務給賃金表'!AC14)</f>
        <v/>
      </c>
      <c r="AD13" s="193" t="str">
        <f>IF('2.職務給賃金表'!AD14="","",'2.職務給賃金表'!AD14)</f>
        <v/>
      </c>
      <c r="AE13" s="191" t="str">
        <f>IF('2.職務給賃金表'!AE14="","",'2.職務給賃金表'!AE14)</f>
        <v/>
      </c>
      <c r="AF13" s="192" t="str">
        <f>IF('2.職務給賃金表'!AF14="","",'2.職務給賃金表'!AF14)</f>
        <v/>
      </c>
      <c r="AG13" s="192" t="str">
        <f>IF('2.職務給賃金表'!AG14="","",'2.職務給賃金表'!AG14)</f>
        <v/>
      </c>
      <c r="AH13" s="192" t="str">
        <f>IF('2.職務給賃金表'!AH14="","",'2.職務給賃金表'!AH14)</f>
        <v/>
      </c>
      <c r="AI13" s="193" t="str">
        <f>IF('2.職務給賃金表'!AI14="","",'2.職務給賃金表'!AI14)</f>
        <v/>
      </c>
    </row>
    <row r="14" spans="1:35" ht="24.9" customHeight="1" thickBot="1" x14ac:dyDescent="0.25">
      <c r="A14" s="201">
        <v>10</v>
      </c>
      <c r="B14" s="181" t="str">
        <f>IF('2.職務給賃金表'!B15="","",'2.職務給賃金表'!B15)</f>
        <v>張り出し年数</v>
      </c>
      <c r="C14" s="194">
        <f>IF('2.職務給賃金表'!C15="","",'2.職務給賃金表'!C15)</f>
        <v>12</v>
      </c>
      <c r="D14" s="195">
        <f>IF('2.職務給賃金表'!D15="","",'2.職務給賃金表'!D15)</f>
        <v>11</v>
      </c>
      <c r="E14" s="195">
        <f>IF('2.職務給賃金表'!E15="","",'2.職務給賃金表'!E15)</f>
        <v>10</v>
      </c>
      <c r="F14" s="196">
        <f>IF('2.職務給賃金表'!F15="","",'2.職務給賃金表'!F15)</f>
        <v>9</v>
      </c>
      <c r="G14" s="194">
        <f>IF('2.職務給賃金表'!G15="","",'2.職務給賃金表'!G15)</f>
        <v>8</v>
      </c>
      <c r="H14" s="195">
        <f>IF('2.職務給賃金表'!H15="","",'2.職務給賃金表'!H15)</f>
        <v>7</v>
      </c>
      <c r="I14" s="195">
        <f>IF('2.職務給賃金表'!I15="","",'2.職務給賃金表'!I15)</f>
        <v>6</v>
      </c>
      <c r="J14" s="196">
        <f>IF('2.職務給賃金表'!J15="","",'2.職務給賃金表'!J15)</f>
        <v>5</v>
      </c>
      <c r="K14" s="194">
        <f>IF('2.職務給賃金表'!K15="","",'2.職務給賃金表'!K15)</f>
        <v>9</v>
      </c>
      <c r="L14" s="195">
        <f>IF('2.職務給賃金表'!L15="","",'2.職務給賃金表'!L15)</f>
        <v>8</v>
      </c>
      <c r="M14" s="195">
        <f>IF('2.職務給賃金表'!M15="","",'2.職務給賃金表'!M15)</f>
        <v>7</v>
      </c>
      <c r="N14" s="195">
        <f>IF('2.職務給賃金表'!N15="","",'2.職務給賃金表'!N15)</f>
        <v>6</v>
      </c>
      <c r="O14" s="196" t="str">
        <f>IF('2.職務給賃金表'!O15="","",'2.職務給賃金表'!O15)</f>
        <v/>
      </c>
      <c r="P14" s="194">
        <f>IF('2.職務給賃金表'!P15="","",'2.職務給賃金表'!P15)</f>
        <v>5</v>
      </c>
      <c r="Q14" s="195">
        <f>IF('2.職務給賃金表'!Q15="","",'2.職務給賃金表'!Q15)</f>
        <v>3</v>
      </c>
      <c r="R14" s="195">
        <f>IF('2.職務給賃金表'!R15="","",'2.職務給賃金表'!R15)</f>
        <v>1</v>
      </c>
      <c r="S14" s="195">
        <f>IF('2.職務給賃金表'!S15="","",'2.職務給賃金表'!S15)</f>
        <v>0</v>
      </c>
      <c r="T14" s="196" t="str">
        <f>IF('2.職務給賃金表'!T15="","",'2.職務給賃金表'!T15)</f>
        <v/>
      </c>
      <c r="U14" s="194">
        <f>IF('2.職務給賃金表'!U15="","",'2.職務給賃金表'!U15)</f>
        <v>2</v>
      </c>
      <c r="V14" s="195">
        <f>IF('2.職務給賃金表'!V15="","",'2.職務給賃金表'!V15)</f>
        <v>0</v>
      </c>
      <c r="W14" s="195">
        <f>IF('2.職務給賃金表'!W15="","",'2.職務給賃金表'!W15)</f>
        <v>0</v>
      </c>
      <c r="X14" s="195">
        <f>IF('2.職務給賃金表'!X15="","",'2.職務給賃金表'!X15)</f>
        <v>0</v>
      </c>
      <c r="Y14" s="196" t="str">
        <f>IF('2.職務給賃金表'!Y15="","",'2.職務給賃金表'!Y15)</f>
        <v/>
      </c>
      <c r="Z14" s="194">
        <f>IF('2.職務給賃金表'!Z15="","",'2.職務給賃金表'!Z15)</f>
        <v>0</v>
      </c>
      <c r="AA14" s="195">
        <f>IF('2.職務給賃金表'!AA15="","",'2.職務給賃金表'!AA15)</f>
        <v>0</v>
      </c>
      <c r="AB14" s="195">
        <f>IF('2.職務給賃金表'!AB15="","",'2.職務給賃金表'!AB15)</f>
        <v>0</v>
      </c>
      <c r="AC14" s="195" t="str">
        <f>IF('2.職務給賃金表'!AC15="","",'2.職務給賃金表'!AC15)</f>
        <v/>
      </c>
      <c r="AD14" s="196" t="str">
        <f>IF('2.職務給賃金表'!AD15="","",'2.職務給賃金表'!AD15)</f>
        <v/>
      </c>
      <c r="AE14" s="194" t="str">
        <f>IF('2.職務給賃金表'!AE15="","",'2.職務給賃金表'!AE15)</f>
        <v/>
      </c>
      <c r="AF14" s="195" t="str">
        <f>IF('2.職務給賃金表'!AF15="","",'2.職務給賃金表'!AF15)</f>
        <v/>
      </c>
      <c r="AG14" s="195" t="str">
        <f>IF('2.職務給賃金表'!AG15="","",'2.職務給賃金表'!AG15)</f>
        <v/>
      </c>
      <c r="AH14" s="195" t="str">
        <f>IF('2.職務給賃金表'!AH15="","",'2.職務給賃金表'!AH15)</f>
        <v/>
      </c>
      <c r="AI14" s="196" t="str">
        <f>IF('2.職務給賃金表'!AI15="","",'2.職務給賃金表'!AI15)</f>
        <v/>
      </c>
    </row>
    <row r="16" spans="1:35" ht="18.75" customHeight="1" x14ac:dyDescent="0.2">
      <c r="B16" s="348" t="s">
        <v>191</v>
      </c>
    </row>
    <row r="17" spans="1:35" ht="20.100000000000001" customHeight="1" x14ac:dyDescent="0.2">
      <c r="A17" s="201">
        <v>1</v>
      </c>
      <c r="B17" s="188" t="s">
        <v>193</v>
      </c>
      <c r="C17" s="349" t="str">
        <f>C$5</f>
        <v>J-1</v>
      </c>
      <c r="D17" s="152" t="s">
        <v>75</v>
      </c>
      <c r="E17" s="152" t="s">
        <v>76</v>
      </c>
      <c r="F17" s="152" t="s">
        <v>103</v>
      </c>
      <c r="G17" s="152" t="s">
        <v>104</v>
      </c>
      <c r="H17" s="152" t="s">
        <v>105</v>
      </c>
      <c r="I17" s="152" t="s">
        <v>106</v>
      </c>
      <c r="J17" s="152" t="s">
        <v>107</v>
      </c>
      <c r="K17" s="152" t="s">
        <v>77</v>
      </c>
      <c r="L17" s="152" t="s">
        <v>78</v>
      </c>
      <c r="M17" s="152" t="s">
        <v>79</v>
      </c>
      <c r="N17" s="152" t="s">
        <v>108</v>
      </c>
      <c r="O17" s="152" t="s">
        <v>71</v>
      </c>
      <c r="P17" s="152" t="s">
        <v>80</v>
      </c>
      <c r="Q17" s="152" t="s">
        <v>81</v>
      </c>
      <c r="R17" s="152" t="s">
        <v>109</v>
      </c>
      <c r="S17" s="152" t="s">
        <v>71</v>
      </c>
      <c r="T17" s="152" t="s">
        <v>71</v>
      </c>
      <c r="U17" s="152" t="s">
        <v>82</v>
      </c>
      <c r="V17" s="152" t="s">
        <v>83</v>
      </c>
      <c r="W17" s="152" t="s">
        <v>110</v>
      </c>
      <c r="X17" s="152" t="s">
        <v>111</v>
      </c>
      <c r="Y17" s="152" t="s">
        <v>71</v>
      </c>
      <c r="Z17" s="152" t="s">
        <v>84</v>
      </c>
      <c r="AA17" s="152" t="s">
        <v>85</v>
      </c>
      <c r="AB17" s="152" t="s">
        <v>112</v>
      </c>
      <c r="AC17" s="152" t="s">
        <v>71</v>
      </c>
      <c r="AD17" s="152" t="s">
        <v>71</v>
      </c>
      <c r="AE17" s="152" t="s">
        <v>71</v>
      </c>
      <c r="AF17" s="152" t="s">
        <v>71</v>
      </c>
      <c r="AG17" s="152" t="s">
        <v>71</v>
      </c>
      <c r="AH17" s="152" t="s">
        <v>71</v>
      </c>
      <c r="AI17" s="152" t="s">
        <v>71</v>
      </c>
    </row>
    <row r="18" spans="1:35" ht="24.9" customHeight="1" x14ac:dyDescent="0.2">
      <c r="A18" s="201">
        <v>2</v>
      </c>
      <c r="B18" s="188" t="s">
        <v>192</v>
      </c>
      <c r="C18" s="349">
        <f>IF(C$8="",0,C$8)</f>
        <v>0</v>
      </c>
      <c r="D18" s="349">
        <f t="shared" ref="D18:AI18" si="0">IF(D$8="",0,D$8)</f>
        <v>0</v>
      </c>
      <c r="E18" s="349">
        <f t="shared" si="0"/>
        <v>0</v>
      </c>
      <c r="F18" s="349">
        <f t="shared" si="0"/>
        <v>0</v>
      </c>
      <c r="G18" s="349">
        <f t="shared" si="0"/>
        <v>7000</v>
      </c>
      <c r="H18" s="349">
        <f t="shared" si="0"/>
        <v>0</v>
      </c>
      <c r="I18" s="349">
        <f t="shared" si="0"/>
        <v>0</v>
      </c>
      <c r="J18" s="349">
        <f t="shared" si="0"/>
        <v>0</v>
      </c>
      <c r="K18" s="349">
        <f t="shared" si="0"/>
        <v>7000</v>
      </c>
      <c r="L18" s="349">
        <f t="shared" si="0"/>
        <v>0</v>
      </c>
      <c r="M18" s="349">
        <f t="shared" si="0"/>
        <v>0</v>
      </c>
      <c r="N18" s="349">
        <f t="shared" si="0"/>
        <v>0</v>
      </c>
      <c r="O18" s="349">
        <f t="shared" si="0"/>
        <v>0</v>
      </c>
      <c r="P18" s="349">
        <f t="shared" si="0"/>
        <v>7000</v>
      </c>
      <c r="Q18" s="349">
        <f t="shared" si="0"/>
        <v>0</v>
      </c>
      <c r="R18" s="349">
        <f t="shared" si="0"/>
        <v>0</v>
      </c>
      <c r="S18" s="349">
        <f t="shared" si="0"/>
        <v>0</v>
      </c>
      <c r="T18" s="349">
        <f t="shared" si="0"/>
        <v>0</v>
      </c>
      <c r="U18" s="349">
        <f t="shared" si="0"/>
        <v>22000</v>
      </c>
      <c r="V18" s="349">
        <f t="shared" si="0"/>
        <v>0</v>
      </c>
      <c r="W18" s="349">
        <f t="shared" si="0"/>
        <v>0</v>
      </c>
      <c r="X18" s="349">
        <f t="shared" si="0"/>
        <v>0</v>
      </c>
      <c r="Y18" s="349">
        <f t="shared" si="0"/>
        <v>0</v>
      </c>
      <c r="Z18" s="349">
        <f t="shared" si="0"/>
        <v>28000</v>
      </c>
      <c r="AA18" s="349">
        <f t="shared" si="0"/>
        <v>0</v>
      </c>
      <c r="AB18" s="349">
        <f t="shared" si="0"/>
        <v>0</v>
      </c>
      <c r="AC18" s="349">
        <f t="shared" si="0"/>
        <v>0</v>
      </c>
      <c r="AD18" s="349">
        <f t="shared" si="0"/>
        <v>0</v>
      </c>
      <c r="AE18" s="349">
        <f t="shared" si="0"/>
        <v>0</v>
      </c>
      <c r="AF18" s="349">
        <f t="shared" si="0"/>
        <v>0</v>
      </c>
      <c r="AG18" s="349">
        <f t="shared" si="0"/>
        <v>0</v>
      </c>
      <c r="AH18" s="349">
        <f t="shared" si="0"/>
        <v>0</v>
      </c>
      <c r="AI18" s="349">
        <f t="shared" si="0"/>
        <v>0</v>
      </c>
    </row>
    <row r="19" spans="1:35" ht="24.9" customHeight="1" x14ac:dyDescent="0.2">
      <c r="A19" s="201">
        <v>3</v>
      </c>
      <c r="B19" s="188" t="s">
        <v>194</v>
      </c>
      <c r="C19" s="349">
        <f>IF(C$9="",0,C$9)</f>
        <v>0</v>
      </c>
      <c r="D19" s="349">
        <f t="shared" ref="D19:AI19" si="1">IF(D$9="",0,D$9)</f>
        <v>4600</v>
      </c>
      <c r="E19" s="349">
        <f t="shared" si="1"/>
        <v>4600</v>
      </c>
      <c r="F19" s="349">
        <f t="shared" si="1"/>
        <v>4600</v>
      </c>
      <c r="G19" s="349">
        <f t="shared" si="1"/>
        <v>0</v>
      </c>
      <c r="H19" s="349">
        <f t="shared" si="1"/>
        <v>3500</v>
      </c>
      <c r="I19" s="349">
        <f t="shared" si="1"/>
        <v>3500</v>
      </c>
      <c r="J19" s="349">
        <f t="shared" si="1"/>
        <v>3500</v>
      </c>
      <c r="K19" s="349">
        <f t="shared" si="1"/>
        <v>0</v>
      </c>
      <c r="L19" s="349">
        <f t="shared" si="1"/>
        <v>3600</v>
      </c>
      <c r="M19" s="349">
        <f t="shared" si="1"/>
        <v>3600</v>
      </c>
      <c r="N19" s="349">
        <f t="shared" si="1"/>
        <v>3600</v>
      </c>
      <c r="O19" s="349">
        <f t="shared" si="1"/>
        <v>0</v>
      </c>
      <c r="P19" s="349">
        <f t="shared" si="1"/>
        <v>0</v>
      </c>
      <c r="Q19" s="349">
        <f t="shared" si="1"/>
        <v>4800</v>
      </c>
      <c r="R19" s="349">
        <f t="shared" si="1"/>
        <v>4800</v>
      </c>
      <c r="S19" s="349">
        <f t="shared" si="1"/>
        <v>4800</v>
      </c>
      <c r="T19" s="349">
        <f t="shared" si="1"/>
        <v>0</v>
      </c>
      <c r="U19" s="349">
        <f t="shared" si="1"/>
        <v>0</v>
      </c>
      <c r="V19" s="349">
        <f t="shared" si="1"/>
        <v>5500</v>
      </c>
      <c r="W19" s="349">
        <f t="shared" si="1"/>
        <v>4800</v>
      </c>
      <c r="X19" s="349">
        <f t="shared" si="1"/>
        <v>4800</v>
      </c>
      <c r="Y19" s="349">
        <f t="shared" si="1"/>
        <v>0</v>
      </c>
      <c r="Z19" s="349">
        <f t="shared" si="1"/>
        <v>0</v>
      </c>
      <c r="AA19" s="349">
        <f t="shared" si="1"/>
        <v>5800</v>
      </c>
      <c r="AB19" s="349">
        <f t="shared" si="1"/>
        <v>5800</v>
      </c>
      <c r="AC19" s="349">
        <f t="shared" si="1"/>
        <v>0</v>
      </c>
      <c r="AD19" s="349">
        <f t="shared" si="1"/>
        <v>0</v>
      </c>
      <c r="AE19" s="349">
        <f t="shared" si="1"/>
        <v>0</v>
      </c>
      <c r="AF19" s="349">
        <f t="shared" si="1"/>
        <v>0</v>
      </c>
      <c r="AG19" s="349">
        <f t="shared" si="1"/>
        <v>0</v>
      </c>
      <c r="AH19" s="349">
        <f t="shared" si="1"/>
        <v>0</v>
      </c>
      <c r="AI19" s="349">
        <f t="shared" si="1"/>
        <v>0</v>
      </c>
    </row>
    <row r="20" spans="1:35" ht="24.9" customHeight="1" x14ac:dyDescent="0.2">
      <c r="A20" s="201">
        <v>4</v>
      </c>
      <c r="B20" s="188" t="s">
        <v>195</v>
      </c>
      <c r="C20" s="192">
        <f>C18+C19</f>
        <v>0</v>
      </c>
      <c r="D20" s="192">
        <f t="shared" ref="D20:AI20" si="2">D18+D19</f>
        <v>4600</v>
      </c>
      <c r="E20" s="192">
        <f t="shared" si="2"/>
        <v>4600</v>
      </c>
      <c r="F20" s="192">
        <f t="shared" si="2"/>
        <v>4600</v>
      </c>
      <c r="G20" s="192">
        <f t="shared" si="2"/>
        <v>7000</v>
      </c>
      <c r="H20" s="192">
        <f t="shared" si="2"/>
        <v>3500</v>
      </c>
      <c r="I20" s="192">
        <f t="shared" si="2"/>
        <v>3500</v>
      </c>
      <c r="J20" s="192">
        <f t="shared" si="2"/>
        <v>3500</v>
      </c>
      <c r="K20" s="192">
        <f t="shared" si="2"/>
        <v>7000</v>
      </c>
      <c r="L20" s="192">
        <f t="shared" si="2"/>
        <v>3600</v>
      </c>
      <c r="M20" s="192">
        <f t="shared" si="2"/>
        <v>3600</v>
      </c>
      <c r="N20" s="192">
        <f t="shared" si="2"/>
        <v>3600</v>
      </c>
      <c r="O20" s="192">
        <f t="shared" si="2"/>
        <v>0</v>
      </c>
      <c r="P20" s="192">
        <f t="shared" si="2"/>
        <v>7000</v>
      </c>
      <c r="Q20" s="192">
        <f t="shared" si="2"/>
        <v>4800</v>
      </c>
      <c r="R20" s="192">
        <f t="shared" si="2"/>
        <v>4800</v>
      </c>
      <c r="S20" s="192">
        <f t="shared" si="2"/>
        <v>4800</v>
      </c>
      <c r="T20" s="192">
        <f t="shared" si="2"/>
        <v>0</v>
      </c>
      <c r="U20" s="192">
        <f t="shared" si="2"/>
        <v>22000</v>
      </c>
      <c r="V20" s="192">
        <f t="shared" si="2"/>
        <v>5500</v>
      </c>
      <c r="W20" s="192">
        <f t="shared" si="2"/>
        <v>4800</v>
      </c>
      <c r="X20" s="192">
        <f t="shared" si="2"/>
        <v>4800</v>
      </c>
      <c r="Y20" s="192">
        <f t="shared" si="2"/>
        <v>0</v>
      </c>
      <c r="Z20" s="192">
        <f t="shared" si="2"/>
        <v>28000</v>
      </c>
      <c r="AA20" s="192">
        <f t="shared" si="2"/>
        <v>5800</v>
      </c>
      <c r="AB20" s="192">
        <f t="shared" si="2"/>
        <v>5800</v>
      </c>
      <c r="AC20" s="192">
        <f t="shared" si="2"/>
        <v>0</v>
      </c>
      <c r="AD20" s="192">
        <f t="shared" si="2"/>
        <v>0</v>
      </c>
      <c r="AE20" s="192">
        <f t="shared" si="2"/>
        <v>0</v>
      </c>
      <c r="AF20" s="192">
        <f t="shared" si="2"/>
        <v>0</v>
      </c>
      <c r="AG20" s="192">
        <f t="shared" si="2"/>
        <v>0</v>
      </c>
      <c r="AH20" s="192">
        <f t="shared" si="2"/>
        <v>0</v>
      </c>
      <c r="AI20" s="192">
        <f t="shared" si="2"/>
        <v>0</v>
      </c>
    </row>
    <row r="21" spans="1:35" ht="24.9" customHeight="1" x14ac:dyDescent="0.2">
      <c r="A21" s="201">
        <v>5</v>
      </c>
      <c r="B21" s="188" t="s">
        <v>196</v>
      </c>
      <c r="C21" s="192">
        <f>C19+C20</f>
        <v>0</v>
      </c>
      <c r="D21" s="192">
        <f>C21+D20</f>
        <v>4600</v>
      </c>
      <c r="E21" s="192">
        <f t="shared" ref="E21:AI21" si="3">D21+E20</f>
        <v>9200</v>
      </c>
      <c r="F21" s="192">
        <f t="shared" si="3"/>
        <v>13800</v>
      </c>
      <c r="G21" s="192">
        <f t="shared" si="3"/>
        <v>20800</v>
      </c>
      <c r="H21" s="192">
        <f t="shared" si="3"/>
        <v>24300</v>
      </c>
      <c r="I21" s="192">
        <f t="shared" si="3"/>
        <v>27800</v>
      </c>
      <c r="J21" s="192">
        <f t="shared" si="3"/>
        <v>31300</v>
      </c>
      <c r="K21" s="192">
        <f t="shared" si="3"/>
        <v>38300</v>
      </c>
      <c r="L21" s="192">
        <f t="shared" si="3"/>
        <v>41900</v>
      </c>
      <c r="M21" s="192">
        <f t="shared" si="3"/>
        <v>45500</v>
      </c>
      <c r="N21" s="192">
        <f t="shared" si="3"/>
        <v>49100</v>
      </c>
      <c r="O21" s="192">
        <f t="shared" si="3"/>
        <v>49100</v>
      </c>
      <c r="P21" s="192">
        <f t="shared" si="3"/>
        <v>56100</v>
      </c>
      <c r="Q21" s="192">
        <f t="shared" si="3"/>
        <v>60900</v>
      </c>
      <c r="R21" s="192">
        <f t="shared" si="3"/>
        <v>65700</v>
      </c>
      <c r="S21" s="192">
        <f t="shared" si="3"/>
        <v>70500</v>
      </c>
      <c r="T21" s="192">
        <f t="shared" si="3"/>
        <v>70500</v>
      </c>
      <c r="U21" s="192">
        <f t="shared" si="3"/>
        <v>92500</v>
      </c>
      <c r="V21" s="192">
        <f t="shared" si="3"/>
        <v>98000</v>
      </c>
      <c r="W21" s="192">
        <f t="shared" si="3"/>
        <v>102800</v>
      </c>
      <c r="X21" s="192">
        <f t="shared" si="3"/>
        <v>107600</v>
      </c>
      <c r="Y21" s="192">
        <f t="shared" si="3"/>
        <v>107600</v>
      </c>
      <c r="Z21" s="192">
        <f t="shared" si="3"/>
        <v>135600</v>
      </c>
      <c r="AA21" s="192">
        <f t="shared" si="3"/>
        <v>141400</v>
      </c>
      <c r="AB21" s="192">
        <f t="shared" si="3"/>
        <v>147200</v>
      </c>
      <c r="AC21" s="192">
        <f t="shared" si="3"/>
        <v>147200</v>
      </c>
      <c r="AD21" s="192">
        <f t="shared" si="3"/>
        <v>147200</v>
      </c>
      <c r="AE21" s="192">
        <f t="shared" si="3"/>
        <v>147200</v>
      </c>
      <c r="AF21" s="192">
        <f t="shared" si="3"/>
        <v>147200</v>
      </c>
      <c r="AG21" s="192">
        <f t="shared" si="3"/>
        <v>147200</v>
      </c>
      <c r="AH21" s="192">
        <f t="shared" si="3"/>
        <v>147200</v>
      </c>
      <c r="AI21" s="192">
        <f t="shared" si="3"/>
        <v>147200</v>
      </c>
    </row>
  </sheetData>
  <sheetProtection algorithmName="SHA-512" hashValue="lchjhTKWmQbR5RSb2ZWIRvNTbZfcuyPoRPG76GCKAj2ndzXoD90Hmz8E0YszEolZn6OfDkHQsbwgjDsUbEp5PQ==" saltValue="6D+MUCok9vVcAvwTsHER9A==" spinCount="100000" sheet="1" objects="1" scenarios="1"/>
  <phoneticPr fontId="3"/>
  <printOptions horizontalCentered="1"/>
  <pageMargins left="0.70866141732283472" right="0.70866141732283472" top="0.74803149606299213" bottom="0.74803149606299213" header="0.31496062992125984" footer="0.31496062992125984"/>
  <pageSetup paperSize="9" scale="49" orientation="landscape" verticalDpi="0" r:id="rId1"/>
  <colBreaks count="1" manualBreakCount="1">
    <brk id="30" min="1" max="1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autoPageBreaks="0"/>
  </sheetPr>
  <dimension ref="B2:J37"/>
  <sheetViews>
    <sheetView showGridLines="0" zoomScaleNormal="100" workbookViewId="0">
      <selection activeCell="G35" sqref="G35"/>
    </sheetView>
  </sheetViews>
  <sheetFormatPr defaultColWidth="9" defaultRowHeight="13.2" x14ac:dyDescent="0.2"/>
  <cols>
    <col min="1" max="1" width="3" style="3" customWidth="1"/>
    <col min="2" max="2" width="2.88671875" style="3" customWidth="1"/>
    <col min="3" max="9" width="9.33203125" style="3" customWidth="1"/>
    <col min="10" max="10" width="13" style="3" customWidth="1"/>
    <col min="11" max="16384" width="9" style="3"/>
  </cols>
  <sheetData>
    <row r="2" spans="2:10" ht="13.8" thickBot="1" x14ac:dyDescent="0.25"/>
    <row r="3" spans="2:10" x14ac:dyDescent="0.2">
      <c r="B3" s="300"/>
      <c r="C3" s="399"/>
      <c r="D3" s="399"/>
      <c r="E3" s="399"/>
      <c r="F3" s="399"/>
      <c r="G3" s="399"/>
      <c r="H3" s="399"/>
      <c r="I3" s="399"/>
      <c r="J3" s="302"/>
    </row>
    <row r="4" spans="2:10" ht="14.4" x14ac:dyDescent="0.2">
      <c r="B4" s="303"/>
      <c r="C4" s="400" t="s">
        <v>50</v>
      </c>
      <c r="D4" s="50"/>
      <c r="E4" s="50"/>
      <c r="F4" s="50"/>
      <c r="G4" s="50"/>
      <c r="H4" s="50"/>
      <c r="I4" s="50"/>
      <c r="J4" s="306"/>
    </row>
    <row r="5" spans="2:10" x14ac:dyDescent="0.2">
      <c r="B5" s="303"/>
      <c r="C5" s="50"/>
      <c r="D5" s="50"/>
      <c r="E5" s="50"/>
      <c r="F5" s="50"/>
      <c r="G5" s="50"/>
      <c r="H5" s="50"/>
      <c r="I5" s="50"/>
      <c r="J5" s="306"/>
    </row>
    <row r="6" spans="2:10" x14ac:dyDescent="0.2">
      <c r="B6" s="303"/>
      <c r="C6" s="401" t="s">
        <v>51</v>
      </c>
      <c r="D6" s="50"/>
      <c r="E6" s="50"/>
      <c r="F6" s="50"/>
      <c r="G6" s="50"/>
      <c r="H6" s="50"/>
      <c r="I6" s="50"/>
      <c r="J6" s="306"/>
    </row>
    <row r="7" spans="2:10" x14ac:dyDescent="0.2">
      <c r="B7" s="303"/>
      <c r="C7" s="50" t="s">
        <v>52</v>
      </c>
      <c r="D7" s="50"/>
      <c r="E7" s="50"/>
      <c r="F7" s="50"/>
      <c r="G7" s="50"/>
      <c r="H7" s="50"/>
      <c r="I7" s="50"/>
      <c r="J7" s="306"/>
    </row>
    <row r="8" spans="2:10" x14ac:dyDescent="0.2">
      <c r="B8" s="303"/>
      <c r="C8" s="50" t="s">
        <v>53</v>
      </c>
      <c r="D8" s="50"/>
      <c r="E8" s="50"/>
      <c r="F8" s="50"/>
      <c r="G8" s="50"/>
      <c r="H8" s="50"/>
      <c r="I8" s="50"/>
      <c r="J8" s="306"/>
    </row>
    <row r="9" spans="2:10" x14ac:dyDescent="0.2">
      <c r="B9" s="303"/>
      <c r="C9" s="50" t="s">
        <v>54</v>
      </c>
      <c r="D9" s="50"/>
      <c r="E9" s="50"/>
      <c r="F9" s="50"/>
      <c r="G9" s="50"/>
      <c r="H9" s="50"/>
      <c r="I9" s="50"/>
      <c r="J9" s="306"/>
    </row>
    <row r="10" spans="2:10" x14ac:dyDescent="0.2">
      <c r="B10" s="303"/>
      <c r="C10" s="50"/>
      <c r="D10" s="50"/>
      <c r="E10" s="50"/>
      <c r="F10" s="50"/>
      <c r="G10" s="50"/>
      <c r="H10" s="50"/>
      <c r="I10" s="50"/>
      <c r="J10" s="306"/>
    </row>
    <row r="11" spans="2:10" x14ac:dyDescent="0.2">
      <c r="B11" s="303"/>
      <c r="C11" s="401" t="s">
        <v>55</v>
      </c>
      <c r="D11" s="50"/>
      <c r="E11" s="50"/>
      <c r="F11" s="50"/>
      <c r="G11" s="50"/>
      <c r="H11" s="50"/>
      <c r="I11" s="50"/>
      <c r="J11" s="306"/>
    </row>
    <row r="12" spans="2:10" x14ac:dyDescent="0.2">
      <c r="B12" s="303"/>
      <c r="C12" s="50" t="s">
        <v>56</v>
      </c>
      <c r="D12" s="50"/>
      <c r="E12" s="50"/>
      <c r="F12" s="50"/>
      <c r="G12" s="50"/>
      <c r="H12" s="50"/>
      <c r="I12" s="50"/>
      <c r="J12" s="306"/>
    </row>
    <row r="13" spans="2:10" x14ac:dyDescent="0.2">
      <c r="B13" s="303"/>
      <c r="C13" s="50" t="s">
        <v>57</v>
      </c>
      <c r="D13" s="50"/>
      <c r="E13" s="50"/>
      <c r="F13" s="50"/>
      <c r="G13" s="50"/>
      <c r="H13" s="50"/>
      <c r="I13" s="50"/>
      <c r="J13" s="306"/>
    </row>
    <row r="14" spans="2:10" x14ac:dyDescent="0.2">
      <c r="B14" s="303"/>
      <c r="C14" s="50"/>
      <c r="D14" s="50"/>
      <c r="E14" s="50"/>
      <c r="F14" s="50"/>
      <c r="G14" s="50"/>
      <c r="H14" s="50"/>
      <c r="I14" s="50"/>
      <c r="J14" s="306"/>
    </row>
    <row r="15" spans="2:10" x14ac:dyDescent="0.2">
      <c r="B15" s="303"/>
      <c r="C15" s="401" t="s">
        <v>58</v>
      </c>
      <c r="D15" s="50"/>
      <c r="E15" s="50"/>
      <c r="F15" s="50"/>
      <c r="G15" s="50"/>
      <c r="H15" s="50"/>
      <c r="I15" s="50"/>
      <c r="J15" s="306"/>
    </row>
    <row r="16" spans="2:10" x14ac:dyDescent="0.2">
      <c r="B16" s="303"/>
      <c r="C16" s="50" t="s">
        <v>59</v>
      </c>
      <c r="D16" s="50"/>
      <c r="E16" s="50"/>
      <c r="F16" s="50"/>
      <c r="G16" s="50"/>
      <c r="H16" s="50"/>
      <c r="I16" s="50"/>
      <c r="J16" s="306"/>
    </row>
    <row r="17" spans="2:10" x14ac:dyDescent="0.2">
      <c r="B17" s="303"/>
      <c r="C17" s="50" t="s">
        <v>65</v>
      </c>
      <c r="D17" s="50"/>
      <c r="E17" s="50"/>
      <c r="F17" s="50"/>
      <c r="G17" s="50"/>
      <c r="H17" s="50"/>
      <c r="I17" s="50"/>
      <c r="J17" s="306"/>
    </row>
    <row r="18" spans="2:10" x14ac:dyDescent="0.2">
      <c r="B18" s="303"/>
      <c r="C18" s="50"/>
      <c r="D18" s="50"/>
      <c r="E18" s="50"/>
      <c r="F18" s="50"/>
      <c r="G18" s="50"/>
      <c r="H18" s="50"/>
      <c r="I18" s="50"/>
      <c r="J18" s="306"/>
    </row>
    <row r="19" spans="2:10" x14ac:dyDescent="0.2">
      <c r="B19" s="303"/>
      <c r="C19" s="50"/>
      <c r="D19" s="50" t="s">
        <v>60</v>
      </c>
      <c r="E19" s="50"/>
      <c r="F19" s="50"/>
      <c r="G19" s="50"/>
      <c r="H19" s="50"/>
      <c r="I19" s="50"/>
      <c r="J19" s="306"/>
    </row>
    <row r="20" spans="2:10" x14ac:dyDescent="0.2">
      <c r="B20" s="303"/>
      <c r="C20" s="50"/>
      <c r="D20" s="50" t="s">
        <v>61</v>
      </c>
      <c r="E20" s="50"/>
      <c r="F20" s="50"/>
      <c r="G20" s="469">
        <v>45962</v>
      </c>
      <c r="H20" s="469"/>
      <c r="I20" s="50"/>
      <c r="J20" s="306"/>
    </row>
    <row r="21" spans="2:10" ht="13.8" thickBot="1" x14ac:dyDescent="0.25">
      <c r="B21" s="332"/>
      <c r="C21" s="402"/>
      <c r="D21" s="402"/>
      <c r="E21" s="402"/>
      <c r="F21" s="402"/>
      <c r="G21" s="402"/>
      <c r="H21" s="402"/>
      <c r="I21" s="402"/>
      <c r="J21" s="334"/>
    </row>
    <row r="22" spans="2:10" x14ac:dyDescent="0.2">
      <c r="C22" s="1"/>
      <c r="D22" s="1"/>
      <c r="E22" s="1"/>
      <c r="F22" s="1"/>
      <c r="G22" s="15"/>
      <c r="H22" s="1"/>
      <c r="I22" s="1"/>
    </row>
    <row r="23" spans="2:10" x14ac:dyDescent="0.2">
      <c r="C23" s="1"/>
      <c r="D23" s="1"/>
      <c r="E23" s="1"/>
      <c r="F23" s="1"/>
      <c r="G23" s="1"/>
      <c r="H23" s="1"/>
      <c r="I23" s="1"/>
    </row>
    <row r="24" spans="2:10" x14ac:dyDescent="0.2">
      <c r="C24" s="1"/>
      <c r="D24" s="15"/>
      <c r="E24" s="1"/>
      <c r="F24" s="1"/>
      <c r="G24" s="1"/>
      <c r="H24" s="1"/>
    </row>
    <row r="25" spans="2:10" x14ac:dyDescent="0.2">
      <c r="C25" s="1"/>
      <c r="D25" s="1"/>
      <c r="E25" s="1"/>
      <c r="F25" s="1"/>
      <c r="G25" s="1"/>
      <c r="H25" s="1"/>
    </row>
    <row r="26" spans="2:10" x14ac:dyDescent="0.2">
      <c r="C26" s="1"/>
      <c r="D26" s="1"/>
      <c r="E26" s="1"/>
      <c r="F26" s="1"/>
      <c r="G26" s="1"/>
      <c r="H26" s="1"/>
    </row>
    <row r="37" spans="3:3" x14ac:dyDescent="0.2">
      <c r="C37" s="16"/>
    </row>
  </sheetData>
  <sheetProtection sheet="1" objects="1" scenarios="1"/>
  <mergeCells count="1">
    <mergeCell ref="G20:H20"/>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説明</vt:lpstr>
      <vt:lpstr>1.メイン</vt:lpstr>
      <vt:lpstr>2.職務給賃金表</vt:lpstr>
      <vt:lpstr>3.参照データ</vt:lpstr>
      <vt:lpstr>4.使用上の注意</vt:lpstr>
      <vt:lpstr>'1.メイン'!Print_Area</vt:lpstr>
      <vt:lpstr>'2.職務給賃金表'!Print_Area</vt:lpstr>
      <vt:lpstr>'3.参照データ'!Print_Area</vt:lpstr>
      <vt:lpstr>'4.使用上の注意'!Print_Area</vt:lpstr>
      <vt:lpstr>説明!Print_Area</vt:lpstr>
      <vt:lpstr>'1.メイン'!Print_Titles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2012-02-23T06:55:23Z</cp:lastPrinted>
  <dcterms:created xsi:type="dcterms:W3CDTF">2004-12-02T07:08:49Z</dcterms:created>
  <dcterms:modified xsi:type="dcterms:W3CDTF">2026-02-15T01:44:13Z</dcterms:modified>
</cp:coreProperties>
</file>