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STORES（HPカード決済サービス）\23-2賃金ソフト（保護ありお試し版）STORES用\職務・職責給体系設計ソフト〇\"/>
    </mc:Choice>
  </mc:AlternateContent>
  <xr:revisionPtr revIDLastSave="0" documentId="13_ncr:1_{3EBB4144-955B-4628-AE10-6E4276C2E5CC}" xr6:coauthVersionLast="47" xr6:coauthVersionMax="47" xr10:uidLastSave="{00000000-0000-0000-0000-000000000000}"/>
  <bookViews>
    <workbookView xWindow="-108" yWindow="-108" windowWidth="23256" windowHeight="12456" tabRatio="623" xr2:uid="{00000000-000D-0000-FFFF-FFFF00000000}"/>
  </bookViews>
  <sheets>
    <sheet name="説明" sheetId="11" r:id="rId1"/>
    <sheet name="1.メイン" sheetId="9" r:id="rId2"/>
    <sheet name="2.職務給賃金表" sheetId="18" r:id="rId3"/>
    <sheet name="3.参照データ" sheetId="21" r:id="rId4"/>
    <sheet name="4.使用上の注意" sheetId="12" r:id="rId5"/>
  </sheets>
  <definedNames>
    <definedName name="_xlnm.Print_Area" localSheetId="1">'1.メイン'!$A$2:$BC$49</definedName>
    <definedName name="_xlnm.Print_Area" localSheetId="2">'2.職務給賃金表'!$B$1:$AI$57</definedName>
    <definedName name="_xlnm.Print_Area" localSheetId="3">'3.参照データ'!$B$2:$AI$14</definedName>
    <definedName name="_xlnm.Print_Area" localSheetId="4">'4.使用上の注意'!$B$3:$J$21</definedName>
    <definedName name="_xlnm.Print_Area" localSheetId="0">説明!$B$2:$M$47</definedName>
    <definedName name="_xlnm.Print_Titles" localSheetId="1">'1.メイン'!$C:$C</definedName>
    <definedName name="_xlnm.Print_Titles" localSheetId="2">'2.職務給賃金表'!$B:$B</definedName>
  </definedNames>
  <calcPr calcId="191029"/>
</workbook>
</file>

<file path=xl/calcChain.xml><?xml version="1.0" encoding="utf-8"?>
<calcChain xmlns="http://schemas.openxmlformats.org/spreadsheetml/2006/main">
  <c r="AU38" i="9" l="1"/>
  <c r="AT38" i="9"/>
  <c r="AU34" i="9"/>
  <c r="K34" i="9"/>
  <c r="AU30" i="9"/>
  <c r="AT30" i="9"/>
  <c r="AU26" i="9"/>
  <c r="AT26" i="9"/>
  <c r="AU22" i="9"/>
  <c r="AT22" i="9"/>
  <c r="AU18" i="9"/>
  <c r="AT18" i="9"/>
  <c r="AU14" i="9"/>
  <c r="AT14" i="9"/>
  <c r="M10" i="9"/>
  <c r="K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I57" i="18"/>
  <c r="AH57" i="18"/>
  <c r="AG57" i="18"/>
  <c r="AF57" i="18"/>
  <c r="AE57" i="18"/>
  <c r="AD57" i="18"/>
  <c r="AC57" i="18"/>
  <c r="AB57" i="18"/>
  <c r="AA57" i="18"/>
  <c r="Z57" i="18"/>
  <c r="Y57" i="18"/>
  <c r="X57" i="18"/>
  <c r="W57" i="18"/>
  <c r="V57" i="18"/>
  <c r="U57" i="18"/>
  <c r="T57" i="18"/>
  <c r="S57" i="18"/>
  <c r="R57" i="18"/>
  <c r="Q57" i="18"/>
  <c r="P57" i="18"/>
  <c r="O57" i="18"/>
  <c r="N57" i="18"/>
  <c r="M57" i="18"/>
  <c r="L57" i="18"/>
  <c r="K57" i="18"/>
  <c r="J57" i="18"/>
  <c r="I57" i="18"/>
  <c r="H57" i="18"/>
  <c r="G57" i="18"/>
  <c r="F57" i="18"/>
  <c r="E57" i="18"/>
  <c r="D57" i="18"/>
  <c r="C57" i="18"/>
  <c r="AI56" i="18"/>
  <c r="AH56" i="18"/>
  <c r="AG56" i="18"/>
  <c r="AF56" i="18"/>
  <c r="AE56" i="18"/>
  <c r="AD56" i="18"/>
  <c r="AC56" i="18"/>
  <c r="AB56" i="18"/>
  <c r="AA56" i="18"/>
  <c r="Z56" i="18"/>
  <c r="Y56" i="18"/>
  <c r="X56" i="18"/>
  <c r="W56" i="18"/>
  <c r="V56" i="18"/>
  <c r="U56" i="18"/>
  <c r="T56" i="18"/>
  <c r="S56" i="18"/>
  <c r="R56" i="18"/>
  <c r="Q56" i="18"/>
  <c r="P56" i="18"/>
  <c r="O56" i="18"/>
  <c r="N56" i="18"/>
  <c r="M56" i="18"/>
  <c r="L56" i="18"/>
  <c r="K56" i="18"/>
  <c r="J56" i="18"/>
  <c r="I56" i="18"/>
  <c r="H56" i="18"/>
  <c r="G56" i="18"/>
  <c r="F56" i="18"/>
  <c r="E56" i="18"/>
  <c r="D56" i="18"/>
  <c r="C56" i="18"/>
  <c r="AI55" i="18"/>
  <c r="AH55" i="18"/>
  <c r="AG55" i="18"/>
  <c r="AF55" i="18"/>
  <c r="AE55" i="18"/>
  <c r="AD55" i="18"/>
  <c r="AC55" i="18"/>
  <c r="AB55" i="18"/>
  <c r="AA55" i="18"/>
  <c r="Z55" i="18"/>
  <c r="Y55" i="18"/>
  <c r="X55" i="18"/>
  <c r="W55" i="18"/>
  <c r="V55" i="18"/>
  <c r="U55" i="18"/>
  <c r="T55" i="18"/>
  <c r="S55" i="18"/>
  <c r="R55" i="18"/>
  <c r="Q55" i="18"/>
  <c r="P55" i="18"/>
  <c r="O55" i="18"/>
  <c r="N55" i="18"/>
  <c r="M55" i="18"/>
  <c r="L55" i="18"/>
  <c r="K55" i="18"/>
  <c r="J55" i="18"/>
  <c r="I55" i="18"/>
  <c r="H55" i="18"/>
  <c r="G55" i="18"/>
  <c r="F55" i="18"/>
  <c r="E55" i="18"/>
  <c r="D55" i="18"/>
  <c r="C55" i="18"/>
  <c r="AI54" i="18"/>
  <c r="AH54" i="18"/>
  <c r="AG54" i="18"/>
  <c r="AF54" i="18"/>
  <c r="AE54" i="18"/>
  <c r="AD54" i="18"/>
  <c r="AC54" i="18"/>
  <c r="AB54" i="18"/>
  <c r="AA54" i="18"/>
  <c r="Z54" i="18"/>
  <c r="Y54" i="18"/>
  <c r="X54" i="18"/>
  <c r="W54" i="18"/>
  <c r="V54" i="18"/>
  <c r="U54" i="18"/>
  <c r="T54" i="18"/>
  <c r="S54" i="18"/>
  <c r="R54" i="18"/>
  <c r="Q54" i="18"/>
  <c r="P54" i="18"/>
  <c r="O54" i="18"/>
  <c r="N54" i="18"/>
  <c r="M54" i="18"/>
  <c r="L54" i="18"/>
  <c r="K54" i="18"/>
  <c r="J54" i="18"/>
  <c r="I54" i="18"/>
  <c r="H54" i="18"/>
  <c r="G54" i="18"/>
  <c r="F54" i="18"/>
  <c r="E54" i="18"/>
  <c r="D54" i="18"/>
  <c r="C54" i="18"/>
  <c r="AI53" i="18"/>
  <c r="AH53" i="18"/>
  <c r="AG53" i="18"/>
  <c r="AF53" i="18"/>
  <c r="AE53" i="18"/>
  <c r="AD53" i="18"/>
  <c r="AC53" i="18"/>
  <c r="AB53" i="18"/>
  <c r="AA53" i="18"/>
  <c r="Z53" i="18"/>
  <c r="Y53" i="18"/>
  <c r="X53" i="18"/>
  <c r="W53" i="18"/>
  <c r="V53" i="18"/>
  <c r="U53" i="18"/>
  <c r="T53" i="18"/>
  <c r="S53" i="18"/>
  <c r="R53" i="18"/>
  <c r="Q53" i="18"/>
  <c r="P53" i="18"/>
  <c r="O53" i="18"/>
  <c r="N53" i="18"/>
  <c r="M53" i="18"/>
  <c r="L53" i="18"/>
  <c r="K53" i="18"/>
  <c r="J53" i="18"/>
  <c r="I53" i="18"/>
  <c r="H53" i="18"/>
  <c r="G53" i="18"/>
  <c r="F53" i="18"/>
  <c r="E53" i="18"/>
  <c r="D53" i="18"/>
  <c r="C53" i="18"/>
  <c r="AI52" i="18"/>
  <c r="AH52" i="18"/>
  <c r="AG52" i="18"/>
  <c r="AF52" i="18"/>
  <c r="AE52" i="18"/>
  <c r="AD52" i="18"/>
  <c r="AC52" i="18"/>
  <c r="AB52" i="18"/>
  <c r="AA52" i="18"/>
  <c r="Z52" i="18"/>
  <c r="Y52" i="18"/>
  <c r="X52" i="18"/>
  <c r="W52" i="18"/>
  <c r="V52" i="18"/>
  <c r="U52" i="18"/>
  <c r="T52" i="18"/>
  <c r="S52" i="18"/>
  <c r="R52" i="18"/>
  <c r="Q52" i="18"/>
  <c r="P52" i="18"/>
  <c r="O52" i="18"/>
  <c r="N52" i="18"/>
  <c r="M52" i="18"/>
  <c r="L52" i="18"/>
  <c r="K52" i="18"/>
  <c r="J52" i="18"/>
  <c r="I52" i="18"/>
  <c r="H52" i="18"/>
  <c r="G52" i="18"/>
  <c r="F52" i="18"/>
  <c r="E52" i="18"/>
  <c r="D52" i="18"/>
  <c r="C52" i="18"/>
  <c r="AI51" i="18"/>
  <c r="AH51" i="18"/>
  <c r="AG51" i="18"/>
  <c r="AF51" i="18"/>
  <c r="AE51" i="18"/>
  <c r="AD51" i="18"/>
  <c r="AC51" i="18"/>
  <c r="AB51" i="18"/>
  <c r="AA51" i="18"/>
  <c r="Z51" i="18"/>
  <c r="Y51" i="18"/>
  <c r="X51" i="18"/>
  <c r="W51" i="18"/>
  <c r="V51" i="18"/>
  <c r="U51" i="18"/>
  <c r="T51" i="18"/>
  <c r="S51" i="18"/>
  <c r="R51" i="18"/>
  <c r="Q51" i="18"/>
  <c r="P51" i="18"/>
  <c r="O51" i="18"/>
  <c r="N51" i="18"/>
  <c r="M51" i="18"/>
  <c r="L51" i="18"/>
  <c r="K51" i="18"/>
  <c r="J51" i="18"/>
  <c r="I51" i="18"/>
  <c r="H51" i="18"/>
  <c r="G51" i="18"/>
  <c r="F51" i="18"/>
  <c r="E51" i="18"/>
  <c r="D51" i="18"/>
  <c r="C51" i="18"/>
  <c r="AI50" i="18"/>
  <c r="AH50" i="18"/>
  <c r="AG50" i="18"/>
  <c r="AF50" i="18"/>
  <c r="AE50" i="18"/>
  <c r="AD50" i="18"/>
  <c r="AC50" i="18"/>
  <c r="AB50" i="18"/>
  <c r="AA50" i="18"/>
  <c r="Z50" i="18"/>
  <c r="Y50" i="18"/>
  <c r="X50" i="18"/>
  <c r="W50" i="18"/>
  <c r="V50" i="18"/>
  <c r="U50" i="18"/>
  <c r="T50" i="18"/>
  <c r="S50" i="18"/>
  <c r="R50" i="18"/>
  <c r="Q50" i="18"/>
  <c r="P50" i="18"/>
  <c r="O50" i="18"/>
  <c r="N50" i="18"/>
  <c r="M50" i="18"/>
  <c r="L50" i="18"/>
  <c r="K50" i="18"/>
  <c r="J50" i="18"/>
  <c r="I50" i="18"/>
  <c r="H50" i="18"/>
  <c r="G50" i="18"/>
  <c r="F50" i="18"/>
  <c r="E50" i="18"/>
  <c r="D50" i="18"/>
  <c r="C50" i="18"/>
  <c r="AI49" i="18"/>
  <c r="AH49" i="18"/>
  <c r="AG49" i="18"/>
  <c r="AF49" i="18"/>
  <c r="AE49" i="18"/>
  <c r="AD49" i="18"/>
  <c r="AC49" i="18"/>
  <c r="AB49" i="18"/>
  <c r="AA49" i="18"/>
  <c r="Z49" i="18"/>
  <c r="Y49" i="18"/>
  <c r="X49" i="18"/>
  <c r="W49" i="18"/>
  <c r="V49" i="18"/>
  <c r="U49" i="18"/>
  <c r="T49" i="18"/>
  <c r="S49" i="18"/>
  <c r="R49" i="18"/>
  <c r="Q49" i="18"/>
  <c r="P49" i="18"/>
  <c r="O49" i="18"/>
  <c r="N49" i="18"/>
  <c r="M49" i="18"/>
  <c r="L49" i="18"/>
  <c r="K49" i="18"/>
  <c r="J49" i="18"/>
  <c r="I49" i="18"/>
  <c r="H49" i="18"/>
  <c r="G49" i="18"/>
  <c r="F49" i="18"/>
  <c r="E49" i="18"/>
  <c r="D49" i="18"/>
  <c r="C49" i="18"/>
  <c r="AI48" i="18"/>
  <c r="AH48" i="18"/>
  <c r="AG48" i="18"/>
  <c r="AF48" i="18"/>
  <c r="AE48" i="18"/>
  <c r="AD48" i="18"/>
  <c r="AC48" i="18"/>
  <c r="AB48" i="18"/>
  <c r="AA48" i="18"/>
  <c r="Z48" i="18"/>
  <c r="Y48" i="18"/>
  <c r="X48" i="18"/>
  <c r="W48" i="18"/>
  <c r="V48" i="18"/>
  <c r="U48" i="18"/>
  <c r="T48" i="18"/>
  <c r="S48" i="18"/>
  <c r="R48" i="18"/>
  <c r="Q48" i="18"/>
  <c r="P48" i="18"/>
  <c r="O48" i="18"/>
  <c r="N48" i="18"/>
  <c r="M48" i="18"/>
  <c r="L48" i="18"/>
  <c r="K48" i="18"/>
  <c r="J48" i="18"/>
  <c r="I48" i="18"/>
  <c r="H48" i="18"/>
  <c r="G48" i="18"/>
  <c r="F48" i="18"/>
  <c r="E48" i="18"/>
  <c r="D48" i="18"/>
  <c r="C48" i="18"/>
  <c r="AI47" i="18"/>
  <c r="AH47" i="18"/>
  <c r="AG47" i="18"/>
  <c r="AF47" i="18"/>
  <c r="AE47" i="18"/>
  <c r="AD47" i="18"/>
  <c r="AC47" i="18"/>
  <c r="AB47" i="18"/>
  <c r="AA47" i="18"/>
  <c r="Z47" i="18"/>
  <c r="Y47" i="18"/>
  <c r="X47" i="18"/>
  <c r="W47" i="18"/>
  <c r="V47" i="18"/>
  <c r="U47" i="18"/>
  <c r="T47" i="18"/>
  <c r="S47" i="18"/>
  <c r="R47" i="18"/>
  <c r="Q47" i="18"/>
  <c r="P47" i="18"/>
  <c r="O47" i="18"/>
  <c r="N47" i="18"/>
  <c r="M47" i="18"/>
  <c r="L47" i="18"/>
  <c r="K47" i="18"/>
  <c r="J47" i="18"/>
  <c r="I47" i="18"/>
  <c r="H47" i="18"/>
  <c r="G47" i="18"/>
  <c r="F47" i="18"/>
  <c r="E47" i="18"/>
  <c r="D47" i="18"/>
  <c r="C47" i="18"/>
  <c r="AI46" i="18"/>
  <c r="AH46" i="18"/>
  <c r="AG46" i="18"/>
  <c r="AF46" i="18"/>
  <c r="AE46" i="18"/>
  <c r="AD46" i="18"/>
  <c r="AC46" i="18"/>
  <c r="AB46" i="18"/>
  <c r="AA46" i="18"/>
  <c r="Z46" i="18"/>
  <c r="Y46" i="18"/>
  <c r="X46" i="18"/>
  <c r="W46" i="18"/>
  <c r="V46" i="18"/>
  <c r="U46" i="18"/>
  <c r="T46" i="18"/>
  <c r="S46" i="18"/>
  <c r="R46" i="18"/>
  <c r="Q46" i="18"/>
  <c r="P46" i="18"/>
  <c r="O46" i="18"/>
  <c r="N46" i="18"/>
  <c r="M46" i="18"/>
  <c r="L46" i="18"/>
  <c r="K46" i="18"/>
  <c r="J46" i="18"/>
  <c r="I46" i="18"/>
  <c r="H46" i="18"/>
  <c r="G46" i="18"/>
  <c r="F46" i="18"/>
  <c r="E46" i="18"/>
  <c r="D46" i="18"/>
  <c r="C46" i="18"/>
  <c r="AI45" i="18"/>
  <c r="AH45" i="18"/>
  <c r="AG45" i="18"/>
  <c r="AF45" i="18"/>
  <c r="AE45" i="18"/>
  <c r="AD45" i="18"/>
  <c r="AC45" i="18"/>
  <c r="AB45" i="18"/>
  <c r="AA45" i="18"/>
  <c r="Z45" i="18"/>
  <c r="Y45" i="18"/>
  <c r="X45" i="18"/>
  <c r="W45" i="18"/>
  <c r="V45" i="18"/>
  <c r="U45" i="18"/>
  <c r="T45" i="18"/>
  <c r="S45" i="18"/>
  <c r="R45" i="18"/>
  <c r="Q45" i="18"/>
  <c r="P45" i="18"/>
  <c r="O45" i="18"/>
  <c r="N45" i="18"/>
  <c r="M45" i="18"/>
  <c r="L45" i="18"/>
  <c r="J45" i="18"/>
  <c r="I45" i="18"/>
  <c r="H45" i="18"/>
  <c r="G45" i="18"/>
  <c r="F45" i="18"/>
  <c r="E45" i="18"/>
  <c r="D45" i="18"/>
  <c r="C45" i="18"/>
  <c r="AI44" i="18"/>
  <c r="AH44" i="18"/>
  <c r="AG44" i="18"/>
  <c r="AF44" i="18"/>
  <c r="AE44" i="18"/>
  <c r="AD44" i="18"/>
  <c r="AC44" i="18"/>
  <c r="AB44" i="18"/>
  <c r="AA44" i="18"/>
  <c r="Z44" i="18"/>
  <c r="Y44" i="18"/>
  <c r="X44" i="18"/>
  <c r="W44" i="18"/>
  <c r="V44" i="18"/>
  <c r="U44" i="18"/>
  <c r="T44" i="18"/>
  <c r="S44" i="18"/>
  <c r="R44" i="18"/>
  <c r="Q44" i="18"/>
  <c r="P44" i="18"/>
  <c r="O44" i="18"/>
  <c r="N44" i="18"/>
  <c r="M44" i="18"/>
  <c r="J44" i="18"/>
  <c r="I44" i="18"/>
  <c r="H44" i="18"/>
  <c r="F44" i="18"/>
  <c r="E44" i="18"/>
  <c r="D44" i="18"/>
  <c r="C44" i="18"/>
  <c r="AI43" i="18"/>
  <c r="AH43" i="18"/>
  <c r="AG43" i="18"/>
  <c r="AF43" i="18"/>
  <c r="AE43" i="18"/>
  <c r="AD43" i="18"/>
  <c r="AC43" i="18"/>
  <c r="AB43" i="18"/>
  <c r="AA43" i="18"/>
  <c r="Z43" i="18"/>
  <c r="Y43" i="18"/>
  <c r="X43" i="18"/>
  <c r="W43" i="18"/>
  <c r="V43" i="18"/>
  <c r="U43" i="18"/>
  <c r="T43" i="18"/>
  <c r="S43" i="18"/>
  <c r="R43" i="18"/>
  <c r="Q43" i="18"/>
  <c r="P43" i="18"/>
  <c r="O43" i="18"/>
  <c r="N43" i="18"/>
  <c r="J43" i="18"/>
  <c r="I43" i="18"/>
  <c r="F43" i="18"/>
  <c r="E43" i="18"/>
  <c r="D43" i="18"/>
  <c r="AI42" i="18"/>
  <c r="AH42" i="18"/>
  <c r="AG42" i="18"/>
  <c r="AF42" i="18"/>
  <c r="AE42" i="18"/>
  <c r="AD42" i="18"/>
  <c r="AC42" i="18"/>
  <c r="AB42" i="18"/>
  <c r="AA42" i="18"/>
  <c r="Z42" i="18"/>
  <c r="Y42" i="18"/>
  <c r="X42" i="18"/>
  <c r="W42" i="18"/>
  <c r="V42" i="18"/>
  <c r="U42" i="18"/>
  <c r="T42" i="18"/>
  <c r="S42" i="18"/>
  <c r="R42" i="18"/>
  <c r="Q42" i="18"/>
  <c r="P42" i="18"/>
  <c r="O42" i="18"/>
  <c r="J42" i="18"/>
  <c r="F42" i="18"/>
  <c r="E42" i="18"/>
  <c r="AI41" i="18"/>
  <c r="AH41" i="18"/>
  <c r="AG41" i="18"/>
  <c r="AF41" i="18"/>
  <c r="AE41" i="18"/>
  <c r="AD41" i="18"/>
  <c r="AC41" i="18"/>
  <c r="AB41" i="18"/>
  <c r="AA41" i="18"/>
  <c r="Z41" i="18"/>
  <c r="Y41" i="18"/>
  <c r="X41" i="18"/>
  <c r="W41" i="18"/>
  <c r="V41" i="18"/>
  <c r="U41" i="18"/>
  <c r="T41" i="18"/>
  <c r="S41" i="18"/>
  <c r="R41" i="18"/>
  <c r="Q41" i="18"/>
  <c r="O41" i="18"/>
  <c r="F41" i="18"/>
  <c r="AI40" i="18"/>
  <c r="AH40" i="18"/>
  <c r="AG40" i="18"/>
  <c r="AF40" i="18"/>
  <c r="AE40" i="18"/>
  <c r="AD40" i="18"/>
  <c r="AC40" i="18"/>
  <c r="AB40" i="18"/>
  <c r="AA40" i="18"/>
  <c r="Z40" i="18"/>
  <c r="Y40" i="18"/>
  <c r="X40" i="18"/>
  <c r="W40" i="18"/>
  <c r="V40" i="18"/>
  <c r="U40" i="18"/>
  <c r="T40" i="18"/>
  <c r="S40" i="18"/>
  <c r="R40" i="18"/>
  <c r="Q40" i="18"/>
  <c r="O40" i="18"/>
  <c r="AI39" i="18"/>
  <c r="AH39" i="18"/>
  <c r="AG39" i="18"/>
  <c r="AF39" i="18"/>
  <c r="AE39" i="18"/>
  <c r="AD39" i="18"/>
  <c r="AC39" i="18"/>
  <c r="AB39" i="18"/>
  <c r="AA39" i="18"/>
  <c r="Z39" i="18"/>
  <c r="Y39" i="18"/>
  <c r="X39" i="18"/>
  <c r="W39" i="18"/>
  <c r="V39" i="18"/>
  <c r="U39" i="18"/>
  <c r="T39" i="18"/>
  <c r="S39" i="18"/>
  <c r="R39" i="18"/>
  <c r="O39" i="18"/>
  <c r="AI38" i="18"/>
  <c r="AH38" i="18"/>
  <c r="AG38" i="18"/>
  <c r="AF38" i="18"/>
  <c r="AE38" i="18"/>
  <c r="AD38" i="18"/>
  <c r="AC38" i="18"/>
  <c r="AB38" i="18"/>
  <c r="AA38" i="18"/>
  <c r="Z38" i="18"/>
  <c r="Y38" i="18"/>
  <c r="X38" i="18"/>
  <c r="W38" i="18"/>
  <c r="V38" i="18"/>
  <c r="U38" i="18"/>
  <c r="T38" i="18"/>
  <c r="S38" i="18"/>
  <c r="R38" i="18"/>
  <c r="O38" i="18"/>
  <c r="AI37" i="18"/>
  <c r="AH37" i="18"/>
  <c r="AG37" i="18"/>
  <c r="AF37" i="18"/>
  <c r="AE37" i="18"/>
  <c r="AD37" i="18"/>
  <c r="AC37" i="18"/>
  <c r="AB37" i="18"/>
  <c r="AA37" i="18"/>
  <c r="Z37" i="18"/>
  <c r="Y37" i="18"/>
  <c r="X37" i="18"/>
  <c r="W37" i="18"/>
  <c r="V37" i="18"/>
  <c r="U37" i="18"/>
  <c r="T37" i="18"/>
  <c r="S37" i="18"/>
  <c r="O37" i="18"/>
  <c r="AI36" i="18"/>
  <c r="AH36" i="18"/>
  <c r="AG36" i="18"/>
  <c r="AF36" i="18"/>
  <c r="AE36" i="18"/>
  <c r="AD36" i="18"/>
  <c r="AC36" i="18"/>
  <c r="AB36" i="18"/>
  <c r="AA36" i="18"/>
  <c r="Z36" i="18"/>
  <c r="Y36" i="18"/>
  <c r="X36" i="18"/>
  <c r="W36" i="18"/>
  <c r="V36" i="18"/>
  <c r="U36" i="18"/>
  <c r="O36" i="18"/>
  <c r="AI35" i="18"/>
  <c r="AH35" i="18"/>
  <c r="AG35" i="18"/>
  <c r="AF35" i="18"/>
  <c r="AE35" i="18"/>
  <c r="AD35" i="18"/>
  <c r="AC35" i="18"/>
  <c r="AB35" i="18"/>
  <c r="AA35" i="18"/>
  <c r="Z35" i="18"/>
  <c r="Y35" i="18"/>
  <c r="X35" i="18"/>
  <c r="W35" i="18"/>
  <c r="V35" i="18"/>
  <c r="O35" i="18"/>
  <c r="AI34" i="18"/>
  <c r="AH34" i="18"/>
  <c r="AG34" i="18"/>
  <c r="AF34" i="18"/>
  <c r="AE34" i="18"/>
  <c r="AD34" i="18"/>
  <c r="AC34" i="18"/>
  <c r="AB34" i="18"/>
  <c r="AA34" i="18"/>
  <c r="Z34" i="18"/>
  <c r="Y34" i="18"/>
  <c r="X34" i="18"/>
  <c r="W34" i="18"/>
  <c r="V34" i="18"/>
  <c r="O34" i="18"/>
  <c r="AI33" i="18"/>
  <c r="AH33" i="18"/>
  <c r="AG33" i="18"/>
  <c r="AF33" i="18"/>
  <c r="AE33" i="18"/>
  <c r="AD33" i="18"/>
  <c r="AC33" i="18"/>
  <c r="AB33" i="18"/>
  <c r="AA33" i="18"/>
  <c r="Z33" i="18"/>
  <c r="Y33" i="18"/>
  <c r="X33" i="18"/>
  <c r="W33" i="18"/>
  <c r="O33" i="18"/>
  <c r="AI32" i="18"/>
  <c r="AH32" i="18"/>
  <c r="AG32" i="18"/>
  <c r="AF32" i="18"/>
  <c r="AE32" i="18"/>
  <c r="AD32" i="18"/>
  <c r="AC32" i="18"/>
  <c r="AB32" i="18"/>
  <c r="AA32" i="18"/>
  <c r="Z32" i="18"/>
  <c r="Y32" i="18"/>
  <c r="X32" i="18"/>
  <c r="W32" i="18"/>
  <c r="O32" i="18"/>
  <c r="AI31" i="18"/>
  <c r="AH31" i="18"/>
  <c r="AG31" i="18"/>
  <c r="AF31" i="18"/>
  <c r="AE31" i="18"/>
  <c r="AD31" i="18"/>
  <c r="AC31" i="18"/>
  <c r="Y31" i="18"/>
  <c r="O31" i="18"/>
  <c r="AI30" i="18"/>
  <c r="AH30" i="18"/>
  <c r="AG30" i="18"/>
  <c r="AF30" i="18"/>
  <c r="AE30" i="18"/>
  <c r="AD30" i="18"/>
  <c r="AC30" i="18"/>
  <c r="Y30" i="18"/>
  <c r="O30" i="18"/>
  <c r="AI29" i="18"/>
  <c r="AH29" i="18"/>
  <c r="AG29" i="18"/>
  <c r="AF29" i="18"/>
  <c r="AE29" i="18"/>
  <c r="AD29" i="18"/>
  <c r="AC29" i="18"/>
  <c r="Y29" i="18"/>
  <c r="O29" i="18"/>
  <c r="AI28" i="18"/>
  <c r="AH28" i="18"/>
  <c r="AG28" i="18"/>
  <c r="AF28" i="18"/>
  <c r="AE28" i="18"/>
  <c r="AD28" i="18"/>
  <c r="AC28" i="18"/>
  <c r="Y28" i="18"/>
  <c r="O28" i="18"/>
  <c r="AI27" i="18"/>
  <c r="AH27" i="18"/>
  <c r="AG27" i="18"/>
  <c r="AF27" i="18"/>
  <c r="AE27" i="18"/>
  <c r="AD27" i="18"/>
  <c r="AC27" i="18"/>
  <c r="Y27" i="18"/>
  <c r="O27" i="18"/>
  <c r="AI26" i="18"/>
  <c r="AH26" i="18"/>
  <c r="AG26" i="18"/>
  <c r="AF26" i="18"/>
  <c r="AE26" i="18"/>
  <c r="AD26" i="18"/>
  <c r="AC26" i="18"/>
  <c r="Y26" i="18"/>
  <c r="O26" i="18"/>
  <c r="AI25" i="18"/>
  <c r="AH25" i="18"/>
  <c r="AG25" i="18"/>
  <c r="AF25" i="18"/>
  <c r="AE25" i="18"/>
  <c r="AD25" i="18"/>
  <c r="AC25" i="18"/>
  <c r="Y25" i="18"/>
  <c r="O25" i="18"/>
  <c r="AI24" i="18"/>
  <c r="AH24" i="18"/>
  <c r="AG24" i="18"/>
  <c r="AF24" i="18"/>
  <c r="AE24" i="18"/>
  <c r="AD24" i="18"/>
  <c r="AC24" i="18"/>
  <c r="Y24" i="18"/>
  <c r="O24" i="18"/>
  <c r="AI23" i="18"/>
  <c r="AH23" i="18"/>
  <c r="AG23" i="18"/>
  <c r="AF23" i="18"/>
  <c r="AE23" i="18"/>
  <c r="AD23" i="18"/>
  <c r="AC23" i="18"/>
  <c r="Y23" i="18"/>
  <c r="O23" i="18"/>
  <c r="AI22" i="18"/>
  <c r="AH22" i="18"/>
  <c r="AG22" i="18"/>
  <c r="AF22" i="18"/>
  <c r="AE22" i="18"/>
  <c r="AD22" i="18"/>
  <c r="AC22" i="18"/>
  <c r="Y22" i="18"/>
  <c r="O22" i="18"/>
  <c r="AI21" i="18"/>
  <c r="AH21" i="18"/>
  <c r="AG21" i="18"/>
  <c r="AF21" i="18"/>
  <c r="AE21" i="18"/>
  <c r="AD21" i="18"/>
  <c r="AC21" i="18"/>
  <c r="Y21" i="18"/>
  <c r="O21" i="18"/>
  <c r="AI20" i="18"/>
  <c r="AH20" i="18"/>
  <c r="AG20" i="18"/>
  <c r="AF20" i="18"/>
  <c r="AE20" i="18"/>
  <c r="AD20" i="18"/>
  <c r="AC20" i="18"/>
  <c r="Y20" i="18"/>
  <c r="O20" i="18"/>
  <c r="AI19" i="18"/>
  <c r="AH19" i="18"/>
  <c r="AG19" i="18"/>
  <c r="AF19" i="18"/>
  <c r="AE19" i="18"/>
  <c r="AD19" i="18"/>
  <c r="AC19" i="18"/>
  <c r="Y19" i="18"/>
  <c r="O19" i="18"/>
  <c r="AI18" i="18"/>
  <c r="AH18" i="18"/>
  <c r="AG18" i="18"/>
  <c r="AF18" i="18"/>
  <c r="AE18" i="18"/>
  <c r="AD18" i="18"/>
  <c r="AC18" i="18"/>
  <c r="Y18" i="18"/>
  <c r="O18" i="18"/>
  <c r="AI17" i="18"/>
  <c r="AH17" i="18"/>
  <c r="AG17" i="18"/>
  <c r="AF17" i="18"/>
  <c r="AE17" i="18"/>
  <c r="AD17" i="18"/>
  <c r="AC17" i="18"/>
  <c r="Y17" i="18"/>
  <c r="O17" i="18"/>
  <c r="AI16" i="18"/>
  <c r="AH16" i="18"/>
  <c r="AG16" i="18"/>
  <c r="AF16" i="18"/>
  <c r="AE16" i="18"/>
  <c r="AD16" i="18"/>
  <c r="AC16" i="18"/>
  <c r="AB16" i="18"/>
  <c r="AB17" i="18" s="1"/>
  <c r="AB18" i="18" s="1"/>
  <c r="AB19" i="18" s="1"/>
  <c r="AB20" i="18" s="1"/>
  <c r="AB21" i="18" s="1"/>
  <c r="AB22" i="18" s="1"/>
  <c r="AB23" i="18" s="1"/>
  <c r="AB24" i="18" s="1"/>
  <c r="AB25" i="18" s="1"/>
  <c r="AB26" i="18" s="1"/>
  <c r="AB27" i="18" s="1"/>
  <c r="AB28" i="18" s="1"/>
  <c r="AB29" i="18" s="1"/>
  <c r="AB30" i="18" s="1"/>
  <c r="AB31" i="18" s="1"/>
  <c r="AA16" i="18"/>
  <c r="AA17" i="18" s="1"/>
  <c r="AA18" i="18" s="1"/>
  <c r="AA19" i="18" s="1"/>
  <c r="AA20" i="18" s="1"/>
  <c r="AA21" i="18" s="1"/>
  <c r="AA22" i="18" s="1"/>
  <c r="AA23" i="18" s="1"/>
  <c r="AA24" i="18" s="1"/>
  <c r="AA25" i="18" s="1"/>
  <c r="AA26" i="18" s="1"/>
  <c r="AA27" i="18" s="1"/>
  <c r="AA28" i="18" s="1"/>
  <c r="AA29" i="18" s="1"/>
  <c r="AA30" i="18" s="1"/>
  <c r="AA31" i="18" s="1"/>
  <c r="Z16" i="18"/>
  <c r="Z17" i="18" s="1"/>
  <c r="Z18" i="18" s="1"/>
  <c r="Z19" i="18" s="1"/>
  <c r="Z20" i="18" s="1"/>
  <c r="Z21" i="18" s="1"/>
  <c r="Z22" i="18" s="1"/>
  <c r="Z23" i="18" s="1"/>
  <c r="Z24" i="18" s="1"/>
  <c r="Z25" i="18" s="1"/>
  <c r="Z26" i="18" s="1"/>
  <c r="Z27" i="18" s="1"/>
  <c r="Z28" i="18" s="1"/>
  <c r="Z29" i="18" s="1"/>
  <c r="Z30" i="18" s="1"/>
  <c r="Z31" i="18" s="1"/>
  <c r="Y16" i="18"/>
  <c r="X16" i="18"/>
  <c r="X17" i="18" s="1"/>
  <c r="X18" i="18" s="1"/>
  <c r="X19" i="18" s="1"/>
  <c r="X20" i="18" s="1"/>
  <c r="X21" i="18" s="1"/>
  <c r="X22" i="18" s="1"/>
  <c r="X23" i="18" s="1"/>
  <c r="X24" i="18" s="1"/>
  <c r="X25" i="18" s="1"/>
  <c r="X26" i="18" s="1"/>
  <c r="X27" i="18" s="1"/>
  <c r="X28" i="18" s="1"/>
  <c r="X29" i="18" s="1"/>
  <c r="X30" i="18" s="1"/>
  <c r="X31" i="18" s="1"/>
  <c r="W16" i="18"/>
  <c r="W17" i="18" s="1"/>
  <c r="W18" i="18" s="1"/>
  <c r="W19" i="18" s="1"/>
  <c r="W20" i="18" s="1"/>
  <c r="W21" i="18" s="1"/>
  <c r="W22" i="18" s="1"/>
  <c r="W23" i="18" s="1"/>
  <c r="W24" i="18" s="1"/>
  <c r="W25" i="18" s="1"/>
  <c r="W26" i="18" s="1"/>
  <c r="W27" i="18" s="1"/>
  <c r="W28" i="18" s="1"/>
  <c r="W29" i="18" s="1"/>
  <c r="W30" i="18" s="1"/>
  <c r="W31" i="18" s="1"/>
  <c r="V16" i="18"/>
  <c r="V17" i="18" s="1"/>
  <c r="V18" i="18" s="1"/>
  <c r="V19" i="18" s="1"/>
  <c r="V20" i="18" s="1"/>
  <c r="V21" i="18" s="1"/>
  <c r="V22" i="18" s="1"/>
  <c r="V23" i="18" s="1"/>
  <c r="V24" i="18" s="1"/>
  <c r="V25" i="18" s="1"/>
  <c r="V26" i="18" s="1"/>
  <c r="V27" i="18" s="1"/>
  <c r="V28" i="18" s="1"/>
  <c r="V29" i="18" s="1"/>
  <c r="V30" i="18" s="1"/>
  <c r="V31" i="18" s="1"/>
  <c r="V32" i="18" s="1"/>
  <c r="V33" i="18" s="1"/>
  <c r="U16" i="18"/>
  <c r="U17" i="18" s="1"/>
  <c r="U18" i="18" s="1"/>
  <c r="U19" i="18" s="1"/>
  <c r="U20" i="18" s="1"/>
  <c r="U21" i="18" s="1"/>
  <c r="U22" i="18" s="1"/>
  <c r="U23" i="18" s="1"/>
  <c r="U24" i="18" s="1"/>
  <c r="U25" i="18" s="1"/>
  <c r="U26" i="18" s="1"/>
  <c r="U27" i="18" s="1"/>
  <c r="U28" i="18" s="1"/>
  <c r="U29" i="18" s="1"/>
  <c r="U30" i="18" s="1"/>
  <c r="U31" i="18" s="1"/>
  <c r="U32" i="18" s="1"/>
  <c r="U33" i="18" s="1"/>
  <c r="U34" i="18" s="1"/>
  <c r="U35" i="18" s="1"/>
  <c r="T16" i="18"/>
  <c r="T17" i="18" s="1"/>
  <c r="T18" i="18" s="1"/>
  <c r="T19" i="18" s="1"/>
  <c r="T20" i="18" s="1"/>
  <c r="T21" i="18" s="1"/>
  <c r="T22" i="18" s="1"/>
  <c r="T23" i="18" s="1"/>
  <c r="T24" i="18" s="1"/>
  <c r="T25" i="18" s="1"/>
  <c r="T26" i="18" s="1"/>
  <c r="T27" i="18" s="1"/>
  <c r="T28" i="18" s="1"/>
  <c r="T29" i="18" s="1"/>
  <c r="T30" i="18" s="1"/>
  <c r="T31" i="18" s="1"/>
  <c r="T32" i="18" s="1"/>
  <c r="T33" i="18" s="1"/>
  <c r="T34" i="18" s="1"/>
  <c r="T35" i="18" s="1"/>
  <c r="T36" i="18" s="1"/>
  <c r="S16" i="18"/>
  <c r="S17" i="18" s="1"/>
  <c r="S18" i="18" s="1"/>
  <c r="S19" i="18" s="1"/>
  <c r="S20" i="18" s="1"/>
  <c r="S21" i="18" s="1"/>
  <c r="S22" i="18" s="1"/>
  <c r="S23" i="18" s="1"/>
  <c r="S24" i="18" s="1"/>
  <c r="S25" i="18" s="1"/>
  <c r="S26" i="18" s="1"/>
  <c r="S27" i="18" s="1"/>
  <c r="S28" i="18" s="1"/>
  <c r="S29" i="18" s="1"/>
  <c r="S30" i="18" s="1"/>
  <c r="S31" i="18" s="1"/>
  <c r="S32" i="18" s="1"/>
  <c r="S33" i="18" s="1"/>
  <c r="S34" i="18" s="1"/>
  <c r="S35" i="18" s="1"/>
  <c r="S36" i="18" s="1"/>
  <c r="R16" i="18"/>
  <c r="R17" i="18" s="1"/>
  <c r="R18" i="18" s="1"/>
  <c r="R19" i="18" s="1"/>
  <c r="R20" i="18" s="1"/>
  <c r="R21" i="18" s="1"/>
  <c r="R22" i="18" s="1"/>
  <c r="R23" i="18" s="1"/>
  <c r="R24" i="18" s="1"/>
  <c r="R25" i="18" s="1"/>
  <c r="R26" i="18" s="1"/>
  <c r="R27" i="18" s="1"/>
  <c r="R28" i="18" s="1"/>
  <c r="R29" i="18" s="1"/>
  <c r="R30" i="18" s="1"/>
  <c r="R31" i="18" s="1"/>
  <c r="R32" i="18" s="1"/>
  <c r="R33" i="18" s="1"/>
  <c r="R34" i="18" s="1"/>
  <c r="R35" i="18" s="1"/>
  <c r="R36" i="18" s="1"/>
  <c r="R37" i="18" s="1"/>
  <c r="Q16" i="18"/>
  <c r="Q17" i="18" s="1"/>
  <c r="Q18" i="18" s="1"/>
  <c r="Q19" i="18" s="1"/>
  <c r="Q20" i="18" s="1"/>
  <c r="Q21" i="18" s="1"/>
  <c r="Q22" i="18" s="1"/>
  <c r="Q23" i="18" s="1"/>
  <c r="Q24" i="18" s="1"/>
  <c r="Q25" i="18" s="1"/>
  <c r="Q26" i="18" s="1"/>
  <c r="Q27" i="18" s="1"/>
  <c r="Q28" i="18" s="1"/>
  <c r="Q29" i="18" s="1"/>
  <c r="Q30" i="18" s="1"/>
  <c r="Q31" i="18" s="1"/>
  <c r="Q32" i="18" s="1"/>
  <c r="Q33" i="18" s="1"/>
  <c r="Q34" i="18" s="1"/>
  <c r="Q35" i="18" s="1"/>
  <c r="Q36" i="18" s="1"/>
  <c r="Q37" i="18" s="1"/>
  <c r="Q38" i="18" s="1"/>
  <c r="Q39" i="18" s="1"/>
  <c r="P16" i="18"/>
  <c r="P17" i="18" s="1"/>
  <c r="P18" i="18" s="1"/>
  <c r="P19" i="18" s="1"/>
  <c r="P20" i="18" s="1"/>
  <c r="P21" i="18" s="1"/>
  <c r="P22" i="18" s="1"/>
  <c r="P23" i="18" s="1"/>
  <c r="P24" i="18" s="1"/>
  <c r="P25" i="18" s="1"/>
  <c r="P26" i="18" s="1"/>
  <c r="P27" i="18" s="1"/>
  <c r="P28" i="18" s="1"/>
  <c r="P29" i="18" s="1"/>
  <c r="P30" i="18" s="1"/>
  <c r="P31" i="18" s="1"/>
  <c r="P32" i="18" s="1"/>
  <c r="P33" i="18" s="1"/>
  <c r="P34" i="18" s="1"/>
  <c r="P35" i="18" s="1"/>
  <c r="P36" i="18" s="1"/>
  <c r="P37" i="18" s="1"/>
  <c r="P38" i="18" s="1"/>
  <c r="P39" i="18" s="1"/>
  <c r="P40" i="18" s="1"/>
  <c r="P41" i="18" s="1"/>
  <c r="O16" i="18"/>
  <c r="N16" i="18"/>
  <c r="N17" i="18" s="1"/>
  <c r="N18" i="18" s="1"/>
  <c r="N19" i="18" s="1"/>
  <c r="N20" i="18" s="1"/>
  <c r="N21" i="18" s="1"/>
  <c r="N22" i="18" s="1"/>
  <c r="N23" i="18" s="1"/>
  <c r="N24" i="18" s="1"/>
  <c r="N25" i="18" s="1"/>
  <c r="N26" i="18" s="1"/>
  <c r="N27" i="18" s="1"/>
  <c r="N28" i="18" s="1"/>
  <c r="N29" i="18" s="1"/>
  <c r="N30" i="18" s="1"/>
  <c r="N31" i="18" s="1"/>
  <c r="N32" i="18" s="1"/>
  <c r="N33" i="18" s="1"/>
  <c r="N34" i="18" s="1"/>
  <c r="N35" i="18" s="1"/>
  <c r="N36" i="18" s="1"/>
  <c r="N37" i="18" s="1"/>
  <c r="N38" i="18" s="1"/>
  <c r="N39" i="18" s="1"/>
  <c r="N40" i="18" s="1"/>
  <c r="N41" i="18" s="1"/>
  <c r="N42" i="18" s="1"/>
  <c r="M16" i="18"/>
  <c r="M17" i="18" s="1"/>
  <c r="M18" i="18" s="1"/>
  <c r="M19" i="18" s="1"/>
  <c r="M20" i="18" s="1"/>
  <c r="M21" i="18" s="1"/>
  <c r="M22" i="18" s="1"/>
  <c r="M23" i="18" s="1"/>
  <c r="M24" i="18" s="1"/>
  <c r="M25" i="18" s="1"/>
  <c r="M26" i="18" s="1"/>
  <c r="M27" i="18" s="1"/>
  <c r="M28" i="18" s="1"/>
  <c r="M29" i="18" s="1"/>
  <c r="M30" i="18" s="1"/>
  <c r="M31" i="18" s="1"/>
  <c r="M32" i="18" s="1"/>
  <c r="M33" i="18" s="1"/>
  <c r="M34" i="18" s="1"/>
  <c r="M35" i="18" s="1"/>
  <c r="M36" i="18" s="1"/>
  <c r="M37" i="18" s="1"/>
  <c r="M38" i="18" s="1"/>
  <c r="M39" i="18" s="1"/>
  <c r="M40" i="18" s="1"/>
  <c r="M41" i="18" s="1"/>
  <c r="M42" i="18" s="1"/>
  <c r="M43" i="18" s="1"/>
  <c r="L16" i="18"/>
  <c r="L17" i="18" s="1"/>
  <c r="L18" i="18" s="1"/>
  <c r="L19" i="18" s="1"/>
  <c r="L20" i="18" s="1"/>
  <c r="L21" i="18" s="1"/>
  <c r="L22" i="18" s="1"/>
  <c r="L23" i="18" s="1"/>
  <c r="L24" i="18" s="1"/>
  <c r="L25" i="18" s="1"/>
  <c r="L26" i="18" s="1"/>
  <c r="L27" i="18" s="1"/>
  <c r="L28" i="18" s="1"/>
  <c r="L29" i="18" s="1"/>
  <c r="L30" i="18" s="1"/>
  <c r="L31" i="18" s="1"/>
  <c r="L32" i="18" s="1"/>
  <c r="L33" i="18" s="1"/>
  <c r="L34" i="18" s="1"/>
  <c r="L35" i="18" s="1"/>
  <c r="L36" i="18" s="1"/>
  <c r="L37" i="18" s="1"/>
  <c r="L38" i="18" s="1"/>
  <c r="L39" i="18" s="1"/>
  <c r="L40" i="18" s="1"/>
  <c r="L41" i="18" s="1"/>
  <c r="L42" i="18" s="1"/>
  <c r="L43" i="18" s="1"/>
  <c r="L44" i="18" s="1"/>
  <c r="K16" i="18"/>
  <c r="K17" i="18" s="1"/>
  <c r="K18" i="18" s="1"/>
  <c r="K19" i="18" s="1"/>
  <c r="K20" i="18" s="1"/>
  <c r="K21" i="18" s="1"/>
  <c r="K22" i="18" s="1"/>
  <c r="K23" i="18" s="1"/>
  <c r="K24" i="18" s="1"/>
  <c r="K25" i="18" s="1"/>
  <c r="K26" i="18" s="1"/>
  <c r="K27" i="18" s="1"/>
  <c r="K28" i="18" s="1"/>
  <c r="K29" i="18" s="1"/>
  <c r="K30" i="18" s="1"/>
  <c r="K31" i="18" s="1"/>
  <c r="K32" i="18" s="1"/>
  <c r="K33" i="18" s="1"/>
  <c r="K34" i="18" s="1"/>
  <c r="K35" i="18" s="1"/>
  <c r="K36" i="18" s="1"/>
  <c r="K37" i="18" s="1"/>
  <c r="K38" i="18" s="1"/>
  <c r="K39" i="18" s="1"/>
  <c r="K40" i="18" s="1"/>
  <c r="K41" i="18" s="1"/>
  <c r="K42" i="18" s="1"/>
  <c r="K43" i="18" s="1"/>
  <c r="K44" i="18" s="1"/>
  <c r="K45" i="18" s="1"/>
  <c r="J16" i="18"/>
  <c r="J17" i="18" s="1"/>
  <c r="J18" i="18" s="1"/>
  <c r="J19" i="18" s="1"/>
  <c r="J20" i="18" s="1"/>
  <c r="J21" i="18" s="1"/>
  <c r="J22" i="18" s="1"/>
  <c r="J23" i="18" s="1"/>
  <c r="J24" i="18" s="1"/>
  <c r="J25" i="18" s="1"/>
  <c r="J26" i="18" s="1"/>
  <c r="J27" i="18" s="1"/>
  <c r="J28" i="18" s="1"/>
  <c r="J29" i="18" s="1"/>
  <c r="J30" i="18" s="1"/>
  <c r="J31" i="18" s="1"/>
  <c r="J32" i="18" s="1"/>
  <c r="J33" i="18" s="1"/>
  <c r="J34" i="18" s="1"/>
  <c r="J35" i="18" s="1"/>
  <c r="J36" i="18" s="1"/>
  <c r="J37" i="18" s="1"/>
  <c r="J38" i="18" s="1"/>
  <c r="J39" i="18" s="1"/>
  <c r="J40" i="18" s="1"/>
  <c r="J41" i="18" s="1"/>
  <c r="I16" i="18"/>
  <c r="I17" i="18" s="1"/>
  <c r="I18" i="18" s="1"/>
  <c r="I19" i="18" s="1"/>
  <c r="I20" i="18" s="1"/>
  <c r="I21" i="18" s="1"/>
  <c r="I22" i="18" s="1"/>
  <c r="I23" i="18" s="1"/>
  <c r="I24" i="18" s="1"/>
  <c r="I25" i="18" s="1"/>
  <c r="I26" i="18" s="1"/>
  <c r="I27" i="18" s="1"/>
  <c r="I28" i="18" s="1"/>
  <c r="I29" i="18" s="1"/>
  <c r="I30" i="18" s="1"/>
  <c r="I31" i="18" s="1"/>
  <c r="I32" i="18" s="1"/>
  <c r="I33" i="18" s="1"/>
  <c r="I34" i="18" s="1"/>
  <c r="I35" i="18" s="1"/>
  <c r="I36" i="18" s="1"/>
  <c r="I37" i="18" s="1"/>
  <c r="I38" i="18" s="1"/>
  <c r="I39" i="18" s="1"/>
  <c r="I40" i="18" s="1"/>
  <c r="I41" i="18" s="1"/>
  <c r="I42" i="18" s="1"/>
  <c r="H16" i="18"/>
  <c r="H17" i="18" s="1"/>
  <c r="H18" i="18" s="1"/>
  <c r="H19" i="18" s="1"/>
  <c r="H20" i="18" s="1"/>
  <c r="H21" i="18" s="1"/>
  <c r="H22" i="18" s="1"/>
  <c r="H23" i="18" s="1"/>
  <c r="H24" i="18" s="1"/>
  <c r="H25" i="18" s="1"/>
  <c r="H26" i="18" s="1"/>
  <c r="H27" i="18" s="1"/>
  <c r="H28" i="18" s="1"/>
  <c r="H29" i="18" s="1"/>
  <c r="H30" i="18" s="1"/>
  <c r="H31" i="18" s="1"/>
  <c r="H32" i="18" s="1"/>
  <c r="H33" i="18" s="1"/>
  <c r="H34" i="18" s="1"/>
  <c r="H35" i="18" s="1"/>
  <c r="H36" i="18" s="1"/>
  <c r="H37" i="18" s="1"/>
  <c r="H38" i="18" s="1"/>
  <c r="H39" i="18" s="1"/>
  <c r="H40" i="18" s="1"/>
  <c r="H41" i="18" s="1"/>
  <c r="H42" i="18" s="1"/>
  <c r="H43" i="18" s="1"/>
  <c r="G16" i="18"/>
  <c r="G17" i="18" s="1"/>
  <c r="G18" i="18" s="1"/>
  <c r="G19" i="18" s="1"/>
  <c r="G20" i="18" s="1"/>
  <c r="G21" i="18" s="1"/>
  <c r="G22" i="18" s="1"/>
  <c r="G23" i="18" s="1"/>
  <c r="G24" i="18" s="1"/>
  <c r="G25" i="18" s="1"/>
  <c r="G26" i="18" s="1"/>
  <c r="G27" i="18" s="1"/>
  <c r="G28" i="18" s="1"/>
  <c r="G29" i="18" s="1"/>
  <c r="G30" i="18" s="1"/>
  <c r="G31" i="18" s="1"/>
  <c r="G32" i="18" s="1"/>
  <c r="G33" i="18" s="1"/>
  <c r="G34" i="18" s="1"/>
  <c r="G35" i="18" s="1"/>
  <c r="G36" i="18" s="1"/>
  <c r="G37" i="18" s="1"/>
  <c r="G38" i="18" s="1"/>
  <c r="G39" i="18" s="1"/>
  <c r="G40" i="18" s="1"/>
  <c r="G41" i="18" s="1"/>
  <c r="G42" i="18" s="1"/>
  <c r="G43" i="18" s="1"/>
  <c r="G44" i="18" s="1"/>
  <c r="F16" i="18"/>
  <c r="F17" i="18" s="1"/>
  <c r="F18" i="18" s="1"/>
  <c r="F19" i="18" s="1"/>
  <c r="F20" i="18" s="1"/>
  <c r="F21" i="18" s="1"/>
  <c r="F22" i="18" s="1"/>
  <c r="F23" i="18" s="1"/>
  <c r="F24" i="18" s="1"/>
  <c r="F25" i="18" s="1"/>
  <c r="F26" i="18" s="1"/>
  <c r="F27" i="18" s="1"/>
  <c r="F28" i="18" s="1"/>
  <c r="F29" i="18" s="1"/>
  <c r="F30" i="18" s="1"/>
  <c r="F31" i="18" s="1"/>
  <c r="F32" i="18" s="1"/>
  <c r="F33" i="18" s="1"/>
  <c r="F34" i="18" s="1"/>
  <c r="F35" i="18" s="1"/>
  <c r="F36" i="18" s="1"/>
  <c r="F37" i="18" s="1"/>
  <c r="F38" i="18" s="1"/>
  <c r="F39" i="18" s="1"/>
  <c r="F40" i="18" s="1"/>
  <c r="E16" i="18"/>
  <c r="E17" i="18" s="1"/>
  <c r="E18" i="18" s="1"/>
  <c r="E19" i="18" s="1"/>
  <c r="E20" i="18" s="1"/>
  <c r="E21" i="18" s="1"/>
  <c r="E22" i="18" s="1"/>
  <c r="E23" i="18" s="1"/>
  <c r="E24" i="18" s="1"/>
  <c r="E25" i="18" s="1"/>
  <c r="E26" i="18" s="1"/>
  <c r="E27" i="18" s="1"/>
  <c r="E28" i="18" s="1"/>
  <c r="E29" i="18" s="1"/>
  <c r="E30" i="18" s="1"/>
  <c r="E31" i="18" s="1"/>
  <c r="E32" i="18" s="1"/>
  <c r="E33" i="18" s="1"/>
  <c r="E34" i="18" s="1"/>
  <c r="E35" i="18" s="1"/>
  <c r="E36" i="18" s="1"/>
  <c r="E37" i="18" s="1"/>
  <c r="E38" i="18" s="1"/>
  <c r="E39" i="18" s="1"/>
  <c r="E40" i="18" s="1"/>
  <c r="E41" i="18" s="1"/>
  <c r="D16" i="18"/>
  <c r="D17" i="18" s="1"/>
  <c r="D18" i="18" s="1"/>
  <c r="D19" i="18" s="1"/>
  <c r="D20" i="18" s="1"/>
  <c r="D21" i="18" s="1"/>
  <c r="D22" i="18" s="1"/>
  <c r="D23" i="18" s="1"/>
  <c r="D24" i="18" s="1"/>
  <c r="D25" i="18" s="1"/>
  <c r="D26" i="18" s="1"/>
  <c r="D27" i="18" s="1"/>
  <c r="D28" i="18" s="1"/>
  <c r="D29" i="18" s="1"/>
  <c r="D30" i="18" s="1"/>
  <c r="D31" i="18" s="1"/>
  <c r="D32" i="18" s="1"/>
  <c r="D33" i="18" s="1"/>
  <c r="D34" i="18" s="1"/>
  <c r="D35" i="18" s="1"/>
  <c r="D36" i="18" s="1"/>
  <c r="D37" i="18" s="1"/>
  <c r="D38" i="18" s="1"/>
  <c r="D39" i="18" s="1"/>
  <c r="D40" i="18" s="1"/>
  <c r="D41" i="18" s="1"/>
  <c r="D42" i="18" s="1"/>
  <c r="C16" i="18"/>
  <c r="C17" i="18" s="1"/>
  <c r="C18" i="18" s="1"/>
  <c r="C19" i="18" s="1"/>
  <c r="C20" i="18" s="1"/>
  <c r="C21" i="18" s="1"/>
  <c r="C22" i="18" s="1"/>
  <c r="C23" i="18" s="1"/>
  <c r="C24" i="18" s="1"/>
  <c r="C25" i="18" s="1"/>
  <c r="C26" i="18" s="1"/>
  <c r="C27" i="18" s="1"/>
  <c r="C28" i="18" s="1"/>
  <c r="C29" i="18" s="1"/>
  <c r="C30" i="18" s="1"/>
  <c r="C31" i="18" s="1"/>
  <c r="C32" i="18" s="1"/>
  <c r="C33" i="18" s="1"/>
  <c r="C34" i="18" s="1"/>
  <c r="C35" i="18" s="1"/>
  <c r="C36" i="18" s="1"/>
  <c r="C37" i="18" s="1"/>
  <c r="C38" i="18" s="1"/>
  <c r="C39" i="18" s="1"/>
  <c r="C40" i="18" s="1"/>
  <c r="C41" i="18" s="1"/>
  <c r="C42" i="18" s="1"/>
  <c r="C43" i="18" s="1"/>
  <c r="Q6" i="9"/>
  <c r="O6" i="9"/>
  <c r="AI14" i="21"/>
  <c r="AH14" i="21"/>
  <c r="AG14" i="21"/>
  <c r="AF14" i="21"/>
  <c r="AE14" i="21"/>
  <c r="AD14" i="21"/>
  <c r="AC14" i="21"/>
  <c r="AB14" i="21"/>
  <c r="AA14" i="21"/>
  <c r="Z14" i="21"/>
  <c r="Y14" i="21"/>
  <c r="X14" i="21"/>
  <c r="W14" i="21"/>
  <c r="V14" i="21"/>
  <c r="U14" i="21"/>
  <c r="T14" i="21"/>
  <c r="S14" i="21"/>
  <c r="R14" i="21"/>
  <c r="Q14" i="21"/>
  <c r="P14" i="21"/>
  <c r="O14" i="21"/>
  <c r="N14" i="21"/>
  <c r="M14" i="21"/>
  <c r="L14" i="21"/>
  <c r="K14" i="21"/>
  <c r="J14" i="21"/>
  <c r="I14" i="21"/>
  <c r="H14" i="21"/>
  <c r="G14" i="21"/>
  <c r="F14" i="21"/>
  <c r="E14" i="21"/>
  <c r="D14" i="21"/>
  <c r="C14" i="21"/>
  <c r="AI13" i="21"/>
  <c r="AH13" i="21"/>
  <c r="AG13" i="21"/>
  <c r="AF13" i="21"/>
  <c r="AE13" i="21"/>
  <c r="AD13" i="21"/>
  <c r="AC13" i="21"/>
  <c r="AB13" i="21"/>
  <c r="AA13" i="21"/>
  <c r="Z13" i="21"/>
  <c r="Y13" i="21"/>
  <c r="X13" i="21"/>
  <c r="W13" i="21"/>
  <c r="V13" i="21"/>
  <c r="U13" i="21"/>
  <c r="T13" i="21"/>
  <c r="S13" i="21"/>
  <c r="R13" i="21"/>
  <c r="Q13" i="21"/>
  <c r="P13" i="21"/>
  <c r="O13" i="21"/>
  <c r="N13" i="21"/>
  <c r="M13" i="21"/>
  <c r="L13" i="21"/>
  <c r="K13" i="21"/>
  <c r="J13" i="21"/>
  <c r="I13" i="21"/>
  <c r="H13" i="21"/>
  <c r="G13" i="21"/>
  <c r="F13" i="21"/>
  <c r="E13" i="21"/>
  <c r="D13" i="21"/>
  <c r="C13" i="21"/>
  <c r="AI12" i="21"/>
  <c r="AH12" i="21"/>
  <c r="AG12" i="21"/>
  <c r="AF12" i="21"/>
  <c r="AE12" i="21"/>
  <c r="AD12" i="21"/>
  <c r="AC12" i="21"/>
  <c r="AB12" i="21"/>
  <c r="AA12" i="21"/>
  <c r="Z12" i="21"/>
  <c r="Y12" i="21"/>
  <c r="X12" i="21"/>
  <c r="W12" i="21"/>
  <c r="V12" i="21"/>
  <c r="U12" i="21"/>
  <c r="T12" i="21"/>
  <c r="S12" i="21"/>
  <c r="R12" i="21"/>
  <c r="Q12" i="21"/>
  <c r="P12" i="21"/>
  <c r="O12" i="21"/>
  <c r="N12" i="21"/>
  <c r="M12" i="21"/>
  <c r="L12" i="21"/>
  <c r="K12" i="21"/>
  <c r="J12" i="21"/>
  <c r="I12" i="21"/>
  <c r="H12" i="21"/>
  <c r="G12" i="21"/>
  <c r="F12" i="21"/>
  <c r="E12" i="21"/>
  <c r="D12" i="21"/>
  <c r="C12" i="21"/>
  <c r="AI11" i="21"/>
  <c r="AH11" i="21"/>
  <c r="AG11" i="21"/>
  <c r="AF11" i="21"/>
  <c r="AE11" i="21"/>
  <c r="AD11" i="21"/>
  <c r="AC11" i="21"/>
  <c r="AB11" i="21"/>
  <c r="AA11" i="21"/>
  <c r="Z11" i="21"/>
  <c r="Y11" i="21"/>
  <c r="X11" i="21"/>
  <c r="W11" i="21"/>
  <c r="V11" i="21"/>
  <c r="U11" i="21"/>
  <c r="T11" i="21"/>
  <c r="S11" i="21"/>
  <c r="R11" i="21"/>
  <c r="Q11" i="21"/>
  <c r="P11" i="21"/>
  <c r="O11" i="21"/>
  <c r="N11" i="21"/>
  <c r="M11" i="21"/>
  <c r="L11" i="21"/>
  <c r="K11" i="21"/>
  <c r="J11" i="21"/>
  <c r="I11" i="21"/>
  <c r="H11" i="21"/>
  <c r="G11" i="21"/>
  <c r="F11" i="21"/>
  <c r="E11" i="21"/>
  <c r="D11" i="21"/>
  <c r="C11" i="21"/>
  <c r="AI10" i="21"/>
  <c r="AH10" i="21"/>
  <c r="AG10" i="21"/>
  <c r="AF10" i="21"/>
  <c r="AE10" i="21"/>
  <c r="AD10" i="21"/>
  <c r="AC10" i="21"/>
  <c r="AB10" i="21"/>
  <c r="AA10" i="21"/>
  <c r="Z10" i="21"/>
  <c r="Y10" i="21"/>
  <c r="X10" i="21"/>
  <c r="W10" i="21"/>
  <c r="V10" i="21"/>
  <c r="U10" i="21"/>
  <c r="T10" i="21"/>
  <c r="S10" i="21"/>
  <c r="R10" i="21"/>
  <c r="Q10" i="21"/>
  <c r="P10" i="21"/>
  <c r="O10" i="21"/>
  <c r="N10" i="21"/>
  <c r="M10" i="21"/>
  <c r="L10" i="21"/>
  <c r="K10" i="21"/>
  <c r="J10" i="21"/>
  <c r="I10" i="21"/>
  <c r="H10" i="21"/>
  <c r="G10" i="21"/>
  <c r="F10" i="21"/>
  <c r="E10" i="21"/>
  <c r="D10" i="21"/>
  <c r="C10" i="21"/>
  <c r="AI9" i="21"/>
  <c r="AH9" i="21"/>
  <c r="AG9" i="21"/>
  <c r="AF9" i="21"/>
  <c r="AE9" i="21"/>
  <c r="AD9" i="21"/>
  <c r="AC9" i="21"/>
  <c r="AB9" i="21"/>
  <c r="AA9" i="21"/>
  <c r="Z9" i="21"/>
  <c r="Y9" i="21"/>
  <c r="X9" i="21"/>
  <c r="W9" i="21"/>
  <c r="V9" i="21"/>
  <c r="U9" i="21"/>
  <c r="T9" i="21"/>
  <c r="S9" i="21"/>
  <c r="R9" i="21"/>
  <c r="Q9" i="21"/>
  <c r="P9" i="21"/>
  <c r="O9" i="21"/>
  <c r="N9" i="21"/>
  <c r="M9" i="21"/>
  <c r="L9" i="21"/>
  <c r="K9" i="21"/>
  <c r="J9" i="21"/>
  <c r="I9" i="21"/>
  <c r="H9" i="21"/>
  <c r="G9" i="21"/>
  <c r="F9" i="21"/>
  <c r="E9" i="21"/>
  <c r="D9" i="21"/>
  <c r="C9" i="21"/>
  <c r="AI8" i="21"/>
  <c r="AH8" i="21"/>
  <c r="AG8" i="21"/>
  <c r="AF8" i="21"/>
  <c r="AE8" i="21"/>
  <c r="AD8" i="21"/>
  <c r="AC8" i="21"/>
  <c r="AB8" i="21"/>
  <c r="AA8" i="21"/>
  <c r="Z8" i="21"/>
  <c r="Y8" i="21"/>
  <c r="X8" i="21"/>
  <c r="W8" i="21"/>
  <c r="V8" i="21"/>
  <c r="U8" i="21"/>
  <c r="T8" i="21"/>
  <c r="S8" i="21"/>
  <c r="R8" i="21"/>
  <c r="Q8" i="21"/>
  <c r="P8" i="21"/>
  <c r="O8" i="21"/>
  <c r="N8" i="21"/>
  <c r="M8" i="21"/>
  <c r="L8" i="21"/>
  <c r="K8" i="21"/>
  <c r="J8" i="21"/>
  <c r="I8" i="21"/>
  <c r="H8" i="21"/>
  <c r="G8" i="21"/>
  <c r="F8" i="21"/>
  <c r="E8" i="21"/>
  <c r="D8" i="21"/>
  <c r="C8" i="21"/>
  <c r="AI7" i="21"/>
  <c r="AH7" i="21"/>
  <c r="AG7" i="21"/>
  <c r="AF7" i="21"/>
  <c r="AE7" i="21"/>
  <c r="AD7" i="21"/>
  <c r="AC7" i="21"/>
  <c r="AB7" i="21"/>
  <c r="AA7" i="21"/>
  <c r="Z7" i="21"/>
  <c r="Y7" i="21"/>
  <c r="X7" i="21"/>
  <c r="W7" i="21"/>
  <c r="V7" i="21"/>
  <c r="U7" i="21"/>
  <c r="T7" i="21"/>
  <c r="S7" i="21"/>
  <c r="R7" i="21"/>
  <c r="Q7" i="21"/>
  <c r="P7" i="21"/>
  <c r="O7" i="21"/>
  <c r="N7" i="21"/>
  <c r="M7" i="21"/>
  <c r="L7" i="21"/>
  <c r="K7" i="21"/>
  <c r="J7" i="21"/>
  <c r="I7" i="21"/>
  <c r="H7" i="21"/>
  <c r="G7" i="21"/>
  <c r="F7" i="21"/>
  <c r="E7" i="21"/>
  <c r="D7" i="21"/>
  <c r="C7" i="21"/>
  <c r="AI6" i="21"/>
  <c r="AH6" i="21"/>
  <c r="AG6" i="21"/>
  <c r="AF6" i="21"/>
  <c r="AE6" i="21"/>
  <c r="AD6" i="21"/>
  <c r="AC6" i="21"/>
  <c r="AB6" i="21"/>
  <c r="AA6" i="21"/>
  <c r="Z6" i="21"/>
  <c r="Y6" i="21"/>
  <c r="X6" i="21"/>
  <c r="W6" i="21"/>
  <c r="V6" i="21"/>
  <c r="U6" i="21"/>
  <c r="T6" i="21"/>
  <c r="S6" i="21"/>
  <c r="R6" i="21"/>
  <c r="Q6" i="21"/>
  <c r="P6" i="21"/>
  <c r="O6" i="21"/>
  <c r="N6" i="21"/>
  <c r="M6" i="21"/>
  <c r="L6" i="21"/>
  <c r="K6" i="21"/>
  <c r="J6" i="21"/>
  <c r="I6" i="21"/>
  <c r="H6" i="21"/>
  <c r="G6" i="21"/>
  <c r="F6" i="21"/>
  <c r="E6" i="21"/>
  <c r="D6" i="21"/>
  <c r="C6" i="21"/>
  <c r="B14" i="21"/>
  <c r="B13" i="21"/>
  <c r="B12" i="21"/>
  <c r="B11" i="21"/>
  <c r="B10" i="21"/>
  <c r="B9" i="21"/>
  <c r="B8" i="21"/>
  <c r="B7" i="21"/>
  <c r="B6" i="21"/>
  <c r="B5" i="21"/>
  <c r="B4" i="21"/>
  <c r="AT209" i="9"/>
  <c r="AS209" i="9"/>
  <c r="AW209" i="9" s="1"/>
  <c r="AX209" i="9" s="1"/>
  <c r="AT208" i="9"/>
  <c r="AS208" i="9"/>
  <c r="AW208" i="9" s="1"/>
  <c r="AX208" i="9" s="1"/>
  <c r="AT207" i="9"/>
  <c r="AS207" i="9"/>
  <c r="AW207" i="9" s="1"/>
  <c r="AX207" i="9" s="1"/>
  <c r="AT206" i="9"/>
  <c r="AS206" i="9"/>
  <c r="AW206" i="9" s="1"/>
  <c r="AX206" i="9" s="1"/>
  <c r="AT205" i="9"/>
  <c r="AS205" i="9"/>
  <c r="AW205" i="9" s="1"/>
  <c r="BC205" i="9" s="1"/>
  <c r="AT204" i="9"/>
  <c r="AS204" i="9"/>
  <c r="AW204" i="9" s="1"/>
  <c r="AX204" i="9" s="1"/>
  <c r="AT203" i="9"/>
  <c r="AS203" i="9"/>
  <c r="AW203" i="9" s="1"/>
  <c r="AX203" i="9" s="1"/>
  <c r="AT202" i="9"/>
  <c r="AS202" i="9"/>
  <c r="AW202" i="9" s="1"/>
  <c r="BB202" i="9" s="1"/>
  <c r="AT201" i="9"/>
  <c r="AS201" i="9"/>
  <c r="AW201" i="9" s="1"/>
  <c r="AX201" i="9" s="1"/>
  <c r="AT200" i="9"/>
  <c r="AS200" i="9"/>
  <c r="AW200" i="9" s="1"/>
  <c r="AZ200" i="9" s="1"/>
  <c r="AT199" i="9"/>
  <c r="AS199" i="9"/>
  <c r="AW199" i="9" s="1"/>
  <c r="AX199" i="9" s="1"/>
  <c r="AT198" i="9"/>
  <c r="AS198" i="9"/>
  <c r="AW198" i="9" s="1"/>
  <c r="BC198" i="9" s="1"/>
  <c r="AT197" i="9"/>
  <c r="AS197" i="9"/>
  <c r="AW197" i="9" s="1"/>
  <c r="BA197" i="9" s="1"/>
  <c r="AT196" i="9"/>
  <c r="AS196" i="9"/>
  <c r="AW196" i="9" s="1"/>
  <c r="AT195" i="9"/>
  <c r="AS195" i="9"/>
  <c r="AW195" i="9" s="1"/>
  <c r="AX195" i="9" s="1"/>
  <c r="AT194" i="9"/>
  <c r="AS194" i="9"/>
  <c r="AW194" i="9" s="1"/>
  <c r="AX194" i="9" s="1"/>
  <c r="AV209" i="9"/>
  <c r="AU209" i="9"/>
  <c r="AV208" i="9"/>
  <c r="AU208" i="9"/>
  <c r="AV207" i="9"/>
  <c r="AU207" i="9"/>
  <c r="AV206" i="9"/>
  <c r="AU206" i="9"/>
  <c r="AV205" i="9"/>
  <c r="AU205" i="9"/>
  <c r="AV204" i="9"/>
  <c r="AU204" i="9"/>
  <c r="AV203" i="9"/>
  <c r="AU203" i="9"/>
  <c r="AV202" i="9"/>
  <c r="AU202" i="9"/>
  <c r="AV201" i="9"/>
  <c r="AU201" i="9"/>
  <c r="AV200" i="9"/>
  <c r="AU200" i="9"/>
  <c r="AV199" i="9"/>
  <c r="AU199" i="9"/>
  <c r="AV198" i="9"/>
  <c r="AU198" i="9"/>
  <c r="AV197" i="9"/>
  <c r="AU197" i="9"/>
  <c r="AV196" i="9"/>
  <c r="AU196" i="9"/>
  <c r="AV195" i="9"/>
  <c r="AU195" i="9"/>
  <c r="AV194" i="9"/>
  <c r="AU194" i="9"/>
  <c r="AV193" i="9"/>
  <c r="AU193" i="9"/>
  <c r="AT193" i="9"/>
  <c r="AS193" i="9"/>
  <c r="AW193" i="9" s="1"/>
  <c r="AX193" i="9" s="1"/>
  <c r="AV192" i="9"/>
  <c r="AU192" i="9"/>
  <c r="AT192" i="9"/>
  <c r="AS192" i="9"/>
  <c r="AW192" i="9" s="1"/>
  <c r="BA192" i="9" s="1"/>
  <c r="AV191" i="9"/>
  <c r="AU191" i="9"/>
  <c r="AT191" i="9"/>
  <c r="AS191" i="9"/>
  <c r="AW191" i="9" s="1"/>
  <c r="BC191" i="9" s="1"/>
  <c r="AV190" i="9"/>
  <c r="AU190" i="9"/>
  <c r="AT190" i="9"/>
  <c r="AS190" i="9"/>
  <c r="AW190" i="9" s="1"/>
  <c r="BB190" i="9" s="1"/>
  <c r="AV189" i="9"/>
  <c r="AU189" i="9"/>
  <c r="AT189" i="9"/>
  <c r="AS189" i="9"/>
  <c r="AW189" i="9" s="1"/>
  <c r="BB189" i="9" s="1"/>
  <c r="AV188" i="9"/>
  <c r="AU188" i="9"/>
  <c r="AT188" i="9"/>
  <c r="AS188" i="9"/>
  <c r="AW188" i="9" s="1"/>
  <c r="AZ188" i="9" s="1"/>
  <c r="AV187" i="9"/>
  <c r="AU187" i="9"/>
  <c r="AT187" i="9"/>
  <c r="AS187" i="9"/>
  <c r="AW187" i="9" s="1"/>
  <c r="AZ187" i="9" s="1"/>
  <c r="AV186" i="9"/>
  <c r="AU186" i="9"/>
  <c r="AT186" i="9"/>
  <c r="AS186" i="9"/>
  <c r="AW186" i="9" s="1"/>
  <c r="AV185" i="9"/>
  <c r="AU185" i="9"/>
  <c r="AT185" i="9"/>
  <c r="AS185" i="9"/>
  <c r="AW185" i="9" s="1"/>
  <c r="AY185" i="9" s="1"/>
  <c r="AV184" i="9"/>
  <c r="AU184" i="9"/>
  <c r="AT184" i="9"/>
  <c r="AS184" i="9"/>
  <c r="AW184" i="9" s="1"/>
  <c r="AZ184" i="9" s="1"/>
  <c r="AV183" i="9"/>
  <c r="AU183" i="9"/>
  <c r="AT183" i="9"/>
  <c r="AS183" i="9"/>
  <c r="AW183" i="9" s="1"/>
  <c r="BB183" i="9" s="1"/>
  <c r="AV182" i="9"/>
  <c r="AU182" i="9"/>
  <c r="AT182" i="9"/>
  <c r="AS182" i="9"/>
  <c r="AW182" i="9" s="1"/>
  <c r="BB182" i="9" s="1"/>
  <c r="AV181" i="9"/>
  <c r="AU181" i="9"/>
  <c r="AT181" i="9"/>
  <c r="AS181" i="9"/>
  <c r="AW181" i="9" s="1"/>
  <c r="AX181" i="9" s="1"/>
  <c r="AV180" i="9"/>
  <c r="AU180" i="9"/>
  <c r="AT180" i="9"/>
  <c r="AS180" i="9"/>
  <c r="AW180" i="9" s="1"/>
  <c r="AZ180" i="9" s="1"/>
  <c r="AV179" i="9"/>
  <c r="AU179" i="9"/>
  <c r="AT179" i="9"/>
  <c r="AS179" i="9"/>
  <c r="AW179" i="9" s="1"/>
  <c r="BC179" i="9" s="1"/>
  <c r="AV178" i="9"/>
  <c r="AU178" i="9"/>
  <c r="AT178" i="9"/>
  <c r="AS178" i="9"/>
  <c r="AW178" i="9" s="1"/>
  <c r="BB178" i="9" s="1"/>
  <c r="AV177" i="9"/>
  <c r="AU177" i="9"/>
  <c r="AT177" i="9"/>
  <c r="AS177" i="9"/>
  <c r="AW177" i="9" s="1"/>
  <c r="AY177" i="9" s="1"/>
  <c r="AV176" i="9"/>
  <c r="AU176" i="9"/>
  <c r="AT176" i="9"/>
  <c r="AS176" i="9"/>
  <c r="AW176" i="9" s="1"/>
  <c r="AY176" i="9" s="1"/>
  <c r="AV175" i="9"/>
  <c r="AU175" i="9"/>
  <c r="AT175" i="9"/>
  <c r="AS175" i="9"/>
  <c r="AW175" i="9" s="1"/>
  <c r="BB175" i="9" s="1"/>
  <c r="AV174" i="9"/>
  <c r="AU174" i="9"/>
  <c r="AT174" i="9"/>
  <c r="AS174" i="9"/>
  <c r="AW174" i="9" s="1"/>
  <c r="AV173" i="9"/>
  <c r="AU173" i="9"/>
  <c r="AT173" i="9"/>
  <c r="AS173" i="9"/>
  <c r="AW173" i="9" s="1"/>
  <c r="BB173" i="9" s="1"/>
  <c r="AV172" i="9"/>
  <c r="AU172" i="9"/>
  <c r="AT172" i="9"/>
  <c r="AS172" i="9"/>
  <c r="AW172" i="9" s="1"/>
  <c r="AV171" i="9"/>
  <c r="AU171" i="9"/>
  <c r="AT171" i="9"/>
  <c r="AS171" i="9"/>
  <c r="AW171" i="9" s="1"/>
  <c r="AV170" i="9"/>
  <c r="AU170" i="9"/>
  <c r="AT170" i="9"/>
  <c r="AS170" i="9"/>
  <c r="AW170" i="9" s="1"/>
  <c r="AZ170" i="9" s="1"/>
  <c r="AV169" i="9"/>
  <c r="AU169" i="9"/>
  <c r="AT169" i="9"/>
  <c r="AS169" i="9"/>
  <c r="AW169" i="9" s="1"/>
  <c r="AV168" i="9"/>
  <c r="AU168" i="9"/>
  <c r="AT168" i="9"/>
  <c r="AS168" i="9"/>
  <c r="AW168" i="9" s="1"/>
  <c r="BB168" i="9" s="1"/>
  <c r="AV167" i="9"/>
  <c r="AU167" i="9"/>
  <c r="AT167" i="9"/>
  <c r="AS167" i="9"/>
  <c r="AW167" i="9" s="1"/>
  <c r="AV166" i="9"/>
  <c r="AU166" i="9"/>
  <c r="AT166" i="9"/>
  <c r="AS166" i="9"/>
  <c r="AW166" i="9" s="1"/>
  <c r="BB166" i="9" s="1"/>
  <c r="AV165" i="9"/>
  <c r="AU165" i="9"/>
  <c r="AT165" i="9"/>
  <c r="AS165" i="9"/>
  <c r="AW165" i="9" s="1"/>
  <c r="AV164" i="9"/>
  <c r="AU164" i="9"/>
  <c r="AT164" i="9"/>
  <c r="AS164" i="9"/>
  <c r="AW164" i="9" s="1"/>
  <c r="BC164" i="9" s="1"/>
  <c r="AV163" i="9"/>
  <c r="AU163" i="9"/>
  <c r="AT163" i="9"/>
  <c r="AS163" i="9"/>
  <c r="AW163" i="9" s="1"/>
  <c r="AV162" i="9"/>
  <c r="AU162" i="9"/>
  <c r="AT162" i="9"/>
  <c r="AS162" i="9"/>
  <c r="AW162" i="9" s="1"/>
  <c r="AY162" i="9" s="1"/>
  <c r="AV161" i="9"/>
  <c r="AU161" i="9"/>
  <c r="AT161" i="9"/>
  <c r="AS161" i="9"/>
  <c r="AW161" i="9" s="1"/>
  <c r="AV160" i="9"/>
  <c r="AU160" i="9"/>
  <c r="AT160" i="9"/>
  <c r="AS160" i="9"/>
  <c r="AW160" i="9" s="1"/>
  <c r="BA160" i="9" s="1"/>
  <c r="AV159" i="9"/>
  <c r="AU159" i="9"/>
  <c r="AT159" i="9"/>
  <c r="AS159" i="9"/>
  <c r="AW159" i="9" s="1"/>
  <c r="AV158" i="9"/>
  <c r="AU158" i="9"/>
  <c r="AT158" i="9"/>
  <c r="AS158" i="9"/>
  <c r="AW158" i="9" s="1"/>
  <c r="BC158" i="9" s="1"/>
  <c r="AV157" i="9"/>
  <c r="AU157" i="9"/>
  <c r="AT157" i="9"/>
  <c r="AS157" i="9"/>
  <c r="AW157" i="9" s="1"/>
  <c r="BA157" i="9" s="1"/>
  <c r="AV156" i="9"/>
  <c r="AU156" i="9"/>
  <c r="AT156" i="9"/>
  <c r="AS156" i="9"/>
  <c r="AW156" i="9" s="1"/>
  <c r="BA156" i="9" s="1"/>
  <c r="AV155" i="9"/>
  <c r="AU155" i="9"/>
  <c r="AT155" i="9"/>
  <c r="AS155" i="9"/>
  <c r="AW155" i="9" s="1"/>
  <c r="AV154" i="9"/>
  <c r="AU154" i="9"/>
  <c r="AT154" i="9"/>
  <c r="AS154" i="9"/>
  <c r="AW154" i="9" s="1"/>
  <c r="AV153" i="9"/>
  <c r="AU153" i="9"/>
  <c r="AT153" i="9"/>
  <c r="AS153" i="9"/>
  <c r="AW153" i="9" s="1"/>
  <c r="AV152" i="9"/>
  <c r="AU152" i="9"/>
  <c r="AT152" i="9"/>
  <c r="AS152" i="9"/>
  <c r="AW152" i="9" s="1"/>
  <c r="AY152" i="9" s="1"/>
  <c r="AV151" i="9"/>
  <c r="AU151" i="9"/>
  <c r="AT151" i="9"/>
  <c r="AS151" i="9"/>
  <c r="AW151" i="9" s="1"/>
  <c r="AX151" i="9" s="1"/>
  <c r="AV150" i="9"/>
  <c r="AU150" i="9"/>
  <c r="AT150" i="9"/>
  <c r="AS150" i="9"/>
  <c r="AW150" i="9" s="1"/>
  <c r="BA150" i="9" s="1"/>
  <c r="AV149" i="9"/>
  <c r="AU149" i="9"/>
  <c r="AT149" i="9"/>
  <c r="AS149" i="9"/>
  <c r="AW149" i="9" s="1"/>
  <c r="AV148" i="9"/>
  <c r="AU148" i="9"/>
  <c r="AT148" i="9"/>
  <c r="AS148" i="9"/>
  <c r="AW148" i="9" s="1"/>
  <c r="AV147" i="9"/>
  <c r="AU147" i="9"/>
  <c r="AT147" i="9"/>
  <c r="AS147" i="9"/>
  <c r="AW147" i="9" s="1"/>
  <c r="AV146" i="9"/>
  <c r="AU146" i="9"/>
  <c r="AT146" i="9"/>
  <c r="AS146" i="9"/>
  <c r="AW146" i="9" s="1"/>
  <c r="BC146" i="9" s="1"/>
  <c r="AV145" i="9"/>
  <c r="AU145" i="9"/>
  <c r="AT145" i="9"/>
  <c r="AS145" i="9"/>
  <c r="AW145" i="9" s="1"/>
  <c r="AV144" i="9"/>
  <c r="AU144" i="9"/>
  <c r="AT144" i="9"/>
  <c r="AS144" i="9"/>
  <c r="AW144" i="9" s="1"/>
  <c r="AZ144" i="9" s="1"/>
  <c r="AV143" i="9"/>
  <c r="AU143" i="9"/>
  <c r="AT143" i="9"/>
  <c r="AS143" i="9"/>
  <c r="AW143" i="9" s="1"/>
  <c r="BA143" i="9" s="1"/>
  <c r="AV142" i="9"/>
  <c r="AU142" i="9"/>
  <c r="AT142" i="9"/>
  <c r="AS142" i="9"/>
  <c r="AW142" i="9" s="1"/>
  <c r="AY142" i="9" s="1"/>
  <c r="AV141" i="9"/>
  <c r="AU141" i="9"/>
  <c r="AT141" i="9"/>
  <c r="AS141" i="9"/>
  <c r="AW141" i="9" s="1"/>
  <c r="AV140" i="9"/>
  <c r="AU140" i="9"/>
  <c r="AT140" i="9"/>
  <c r="AS140" i="9"/>
  <c r="AW140" i="9" s="1"/>
  <c r="BA140" i="9" s="1"/>
  <c r="AV139" i="9"/>
  <c r="AU139" i="9"/>
  <c r="AT139" i="9"/>
  <c r="AS139" i="9"/>
  <c r="AW139" i="9" s="1"/>
  <c r="AV138" i="9"/>
  <c r="AU138" i="9"/>
  <c r="AT138" i="9"/>
  <c r="AS138" i="9"/>
  <c r="AW138" i="9" s="1"/>
  <c r="BC138" i="9" s="1"/>
  <c r="AV137" i="9"/>
  <c r="AU137" i="9"/>
  <c r="AT137" i="9"/>
  <c r="AS137" i="9"/>
  <c r="AW137" i="9" s="1"/>
  <c r="AV136" i="9"/>
  <c r="AU136" i="9"/>
  <c r="AT136" i="9"/>
  <c r="AS136" i="9"/>
  <c r="AW136" i="9" s="1"/>
  <c r="AV135" i="9"/>
  <c r="AU135" i="9"/>
  <c r="AT135" i="9"/>
  <c r="AS135" i="9"/>
  <c r="AW135" i="9" s="1"/>
  <c r="AV134" i="9"/>
  <c r="AU134" i="9"/>
  <c r="AT134" i="9"/>
  <c r="AS134" i="9"/>
  <c r="AW134" i="9" s="1"/>
  <c r="AZ134" i="9" s="1"/>
  <c r="AV133" i="9"/>
  <c r="AU133" i="9"/>
  <c r="AT133" i="9"/>
  <c r="AS133" i="9"/>
  <c r="AW133" i="9" s="1"/>
  <c r="BA133" i="9" s="1"/>
  <c r="AV132" i="9"/>
  <c r="AU132" i="9"/>
  <c r="AT132" i="9"/>
  <c r="AS132" i="9"/>
  <c r="AW132" i="9" s="1"/>
  <c r="AX132" i="9" s="1"/>
  <c r="AV131" i="9"/>
  <c r="AU131" i="9"/>
  <c r="AT131" i="9"/>
  <c r="AS131" i="9"/>
  <c r="AW131" i="9" s="1"/>
  <c r="AV130" i="9"/>
  <c r="AU130" i="9"/>
  <c r="AT130" i="9"/>
  <c r="AS130" i="9"/>
  <c r="AW130" i="9" s="1"/>
  <c r="BA130" i="9" s="1"/>
  <c r="AV129" i="9"/>
  <c r="AU129" i="9"/>
  <c r="AT129" i="9"/>
  <c r="AS129" i="9"/>
  <c r="AW129" i="9" s="1"/>
  <c r="AV128" i="9"/>
  <c r="AU128" i="9"/>
  <c r="AT128" i="9"/>
  <c r="AS128" i="9"/>
  <c r="AW128" i="9" s="1"/>
  <c r="AZ128" i="9" s="1"/>
  <c r="AV127" i="9"/>
  <c r="AU127" i="9"/>
  <c r="AT127" i="9"/>
  <c r="AS127" i="9"/>
  <c r="AW127" i="9" s="1"/>
  <c r="AY127" i="9" s="1"/>
  <c r="AV126" i="9"/>
  <c r="AU126" i="9"/>
  <c r="AT126" i="9"/>
  <c r="AS126" i="9"/>
  <c r="AW126" i="9" s="1"/>
  <c r="BC126" i="9" s="1"/>
  <c r="AV125" i="9"/>
  <c r="AU125" i="9"/>
  <c r="AT125" i="9"/>
  <c r="AS125" i="9"/>
  <c r="AW125" i="9" s="1"/>
  <c r="AX125" i="9" s="1"/>
  <c r="AV124" i="9"/>
  <c r="AU124" i="9"/>
  <c r="AT124" i="9"/>
  <c r="AS124" i="9"/>
  <c r="AW124" i="9" s="1"/>
  <c r="BA124" i="9" s="1"/>
  <c r="AV123" i="9"/>
  <c r="AU123" i="9"/>
  <c r="AT123" i="9"/>
  <c r="AS123" i="9"/>
  <c r="AW123" i="9" s="1"/>
  <c r="AV122" i="9"/>
  <c r="AU122" i="9"/>
  <c r="AT122" i="9"/>
  <c r="AS122" i="9"/>
  <c r="AW122" i="9" s="1"/>
  <c r="AZ122" i="9" s="1"/>
  <c r="AV121" i="9"/>
  <c r="AU121" i="9"/>
  <c r="AT121" i="9"/>
  <c r="AS121" i="9"/>
  <c r="AW121" i="9" s="1"/>
  <c r="AV120" i="9"/>
  <c r="AU120" i="9"/>
  <c r="AT120" i="9"/>
  <c r="AS120" i="9"/>
  <c r="AW120" i="9" s="1"/>
  <c r="BC120" i="9" s="1"/>
  <c r="AV119" i="9"/>
  <c r="AU119" i="9"/>
  <c r="AT119" i="9"/>
  <c r="AS119" i="9"/>
  <c r="AW119" i="9" s="1"/>
  <c r="AX119" i="9" s="1"/>
  <c r="AV118" i="9"/>
  <c r="AU118" i="9"/>
  <c r="AT118" i="9"/>
  <c r="AS118" i="9"/>
  <c r="AW118" i="9" s="1"/>
  <c r="AV117" i="9"/>
  <c r="AU117" i="9"/>
  <c r="AT117" i="9"/>
  <c r="AS117" i="9"/>
  <c r="AW117" i="9" s="1"/>
  <c r="AZ117" i="9" s="1"/>
  <c r="AV116" i="9"/>
  <c r="AU116" i="9"/>
  <c r="AT116" i="9"/>
  <c r="AS116" i="9"/>
  <c r="AW116" i="9" s="1"/>
  <c r="BB116" i="9" s="1"/>
  <c r="AV115" i="9"/>
  <c r="AU115" i="9"/>
  <c r="AT115" i="9"/>
  <c r="AS115" i="9"/>
  <c r="AW115" i="9" s="1"/>
  <c r="BB115" i="9" s="1"/>
  <c r="AV114" i="9"/>
  <c r="AU114" i="9"/>
  <c r="AT114" i="9"/>
  <c r="AS114" i="9"/>
  <c r="AW114" i="9" s="1"/>
  <c r="AZ114" i="9" s="1"/>
  <c r="AV113" i="9"/>
  <c r="AU113" i="9"/>
  <c r="AT113" i="9"/>
  <c r="AS113" i="9"/>
  <c r="AW113" i="9" s="1"/>
  <c r="AV112" i="9"/>
  <c r="AU112" i="9"/>
  <c r="AT112" i="9"/>
  <c r="AS112" i="9"/>
  <c r="AW112" i="9" s="1"/>
  <c r="AY112" i="9" s="1"/>
  <c r="AV111" i="9"/>
  <c r="AU111" i="9"/>
  <c r="AT111" i="9"/>
  <c r="AS111" i="9"/>
  <c r="AW111" i="9" s="1"/>
  <c r="BA111" i="9" s="1"/>
  <c r="AV110" i="9"/>
  <c r="AU110" i="9"/>
  <c r="AT110" i="9"/>
  <c r="AS110" i="9"/>
  <c r="AW110" i="9" s="1"/>
  <c r="BB110" i="9" s="1"/>
  <c r="AV109" i="9"/>
  <c r="AU109" i="9"/>
  <c r="AT109" i="9"/>
  <c r="AS109" i="9"/>
  <c r="AW109" i="9" s="1"/>
  <c r="BC109" i="9" s="1"/>
  <c r="AV108" i="9"/>
  <c r="AU108" i="9"/>
  <c r="AT108" i="9"/>
  <c r="AS108" i="9"/>
  <c r="AW108" i="9" s="1"/>
  <c r="AV107" i="9"/>
  <c r="AU107" i="9"/>
  <c r="AT107" i="9"/>
  <c r="AS107" i="9"/>
  <c r="AW107" i="9" s="1"/>
  <c r="AV106" i="9"/>
  <c r="AU106" i="9"/>
  <c r="AT106" i="9"/>
  <c r="AS106" i="9"/>
  <c r="AW106" i="9" s="1"/>
  <c r="AZ106" i="9" s="1"/>
  <c r="AV105" i="9"/>
  <c r="AU105" i="9"/>
  <c r="AT105" i="9"/>
  <c r="AS105" i="9"/>
  <c r="AW105" i="9" s="1"/>
  <c r="AY105" i="9" s="1"/>
  <c r="AV104" i="9"/>
  <c r="AU104" i="9"/>
  <c r="AT104" i="9"/>
  <c r="AS104" i="9"/>
  <c r="AW104" i="9" s="1"/>
  <c r="AX104" i="9" s="1"/>
  <c r="AV103" i="9"/>
  <c r="AU103" i="9"/>
  <c r="AT103" i="9"/>
  <c r="AS103" i="9"/>
  <c r="AW103" i="9" s="1"/>
  <c r="AY103" i="9" s="1"/>
  <c r="AV102" i="9"/>
  <c r="AU102" i="9"/>
  <c r="AT102" i="9"/>
  <c r="AS102" i="9"/>
  <c r="AW102" i="9" s="1"/>
  <c r="AX102" i="9" s="1"/>
  <c r="AV101" i="9"/>
  <c r="AU101" i="9"/>
  <c r="AT101" i="9"/>
  <c r="AS101" i="9"/>
  <c r="AW101" i="9" s="1"/>
  <c r="BA101" i="9" s="1"/>
  <c r="AV100" i="9"/>
  <c r="AU100" i="9"/>
  <c r="AT100" i="9"/>
  <c r="AS100" i="9"/>
  <c r="AW100" i="9" s="1"/>
  <c r="AY100" i="9" s="1"/>
  <c r="AV99" i="9"/>
  <c r="AU99" i="9"/>
  <c r="AT99" i="9"/>
  <c r="AS99" i="9"/>
  <c r="AW99" i="9" s="1"/>
  <c r="AV98" i="9"/>
  <c r="AU98" i="9"/>
  <c r="AT98" i="9"/>
  <c r="AS98" i="9"/>
  <c r="AW98" i="9" s="1"/>
  <c r="BB98" i="9" s="1"/>
  <c r="AV97" i="9"/>
  <c r="AU97" i="9"/>
  <c r="AT97" i="9"/>
  <c r="AS97" i="9"/>
  <c r="AW97" i="9" s="1"/>
  <c r="AZ97" i="9" s="1"/>
  <c r="AV96" i="9"/>
  <c r="AU96" i="9"/>
  <c r="AT96" i="9"/>
  <c r="AS96" i="9"/>
  <c r="AW96" i="9" s="1"/>
  <c r="AX96" i="9" s="1"/>
  <c r="AV95" i="9"/>
  <c r="AU95" i="9"/>
  <c r="AT95" i="9"/>
  <c r="AS95" i="9"/>
  <c r="AW95" i="9" s="1"/>
  <c r="AV94" i="9"/>
  <c r="AU94" i="9"/>
  <c r="AT94" i="9"/>
  <c r="AS94" i="9"/>
  <c r="AW94" i="9" s="1"/>
  <c r="AX94" i="9" s="1"/>
  <c r="AV93" i="9"/>
  <c r="AU93" i="9"/>
  <c r="AT93" i="9"/>
  <c r="AS93" i="9"/>
  <c r="AW93" i="9" s="1"/>
  <c r="AX93" i="9" s="1"/>
  <c r="AV92" i="9"/>
  <c r="AU92" i="9"/>
  <c r="AT92" i="9"/>
  <c r="AS92" i="9"/>
  <c r="AW92" i="9" s="1"/>
  <c r="AY92" i="9" s="1"/>
  <c r="AV91" i="9"/>
  <c r="AU91" i="9"/>
  <c r="AT91" i="9"/>
  <c r="AS91" i="9"/>
  <c r="AW91" i="9" s="1"/>
  <c r="AZ91" i="9" s="1"/>
  <c r="AV90" i="9"/>
  <c r="AU90" i="9"/>
  <c r="AT90" i="9"/>
  <c r="AS90" i="9"/>
  <c r="AW90" i="9" s="1"/>
  <c r="AX90" i="9" s="1"/>
  <c r="AV89" i="9"/>
  <c r="AU89" i="9"/>
  <c r="AT89" i="9"/>
  <c r="AS89" i="9"/>
  <c r="AW89" i="9" s="1"/>
  <c r="BC89" i="9" s="1"/>
  <c r="AV88" i="9"/>
  <c r="AU88" i="9"/>
  <c r="AT88" i="9"/>
  <c r="AS88" i="9"/>
  <c r="AW88" i="9" s="1"/>
  <c r="BB88" i="9" s="1"/>
  <c r="AV87" i="9"/>
  <c r="AU87" i="9"/>
  <c r="AT87" i="9"/>
  <c r="AS87" i="9"/>
  <c r="AW87" i="9" s="1"/>
  <c r="AV86" i="9"/>
  <c r="AU86" i="9"/>
  <c r="AT86" i="9"/>
  <c r="AS86" i="9"/>
  <c r="AW86" i="9" s="1"/>
  <c r="BB86" i="9" s="1"/>
  <c r="AV85" i="9"/>
  <c r="AU85" i="9"/>
  <c r="AT85" i="9"/>
  <c r="AS85" i="9"/>
  <c r="AW85" i="9" s="1"/>
  <c r="BC85" i="9" s="1"/>
  <c r="AV84" i="9"/>
  <c r="AU84" i="9"/>
  <c r="AT84" i="9"/>
  <c r="AS84" i="9"/>
  <c r="AW84" i="9" s="1"/>
  <c r="BB84" i="9" s="1"/>
  <c r="AV83" i="9"/>
  <c r="AU83" i="9"/>
  <c r="AT83" i="9"/>
  <c r="AS83" i="9"/>
  <c r="AW83" i="9" s="1"/>
  <c r="AX83" i="9" s="1"/>
  <c r="AV82" i="9"/>
  <c r="AU82" i="9"/>
  <c r="AT82" i="9"/>
  <c r="AS82" i="9"/>
  <c r="AW82" i="9" s="1"/>
  <c r="BA82" i="9" s="1"/>
  <c r="AV81" i="9"/>
  <c r="AU81" i="9"/>
  <c r="AT81" i="9"/>
  <c r="AS81" i="9"/>
  <c r="AW81" i="9" s="1"/>
  <c r="BA81" i="9" s="1"/>
  <c r="AV80" i="9"/>
  <c r="AU80" i="9"/>
  <c r="AT80" i="9"/>
  <c r="AS80" i="9"/>
  <c r="AW80" i="9" s="1"/>
  <c r="BB80" i="9" s="1"/>
  <c r="AV79" i="9"/>
  <c r="AU79" i="9"/>
  <c r="AT79" i="9"/>
  <c r="AS79" i="9"/>
  <c r="AW79" i="9" s="1"/>
  <c r="AV78" i="9"/>
  <c r="AU78" i="9"/>
  <c r="AT78" i="9"/>
  <c r="AS78" i="9"/>
  <c r="AW78" i="9" s="1"/>
  <c r="AZ78" i="9" s="1"/>
  <c r="AV77" i="9"/>
  <c r="AU77" i="9"/>
  <c r="AT77" i="9"/>
  <c r="AS77" i="9"/>
  <c r="AW77" i="9" s="1"/>
  <c r="AY77" i="9" s="1"/>
  <c r="AV76" i="9"/>
  <c r="AU76" i="9"/>
  <c r="AT76" i="9"/>
  <c r="AS76" i="9"/>
  <c r="AW76" i="9" s="1"/>
  <c r="AX76" i="9" s="1"/>
  <c r="AV75" i="9"/>
  <c r="AU75" i="9"/>
  <c r="AT75" i="9"/>
  <c r="AS75" i="9"/>
  <c r="AW75" i="9" s="1"/>
  <c r="AX75" i="9" s="1"/>
  <c r="AV74" i="9"/>
  <c r="AU74" i="9"/>
  <c r="AT74" i="9"/>
  <c r="AS74" i="9"/>
  <c r="AW74" i="9" s="1"/>
  <c r="AY74" i="9" s="1"/>
  <c r="AV73" i="9"/>
  <c r="AU73" i="9"/>
  <c r="AT73" i="9"/>
  <c r="AS73" i="9"/>
  <c r="AW73" i="9" s="1"/>
  <c r="AX73" i="9" s="1"/>
  <c r="AV72" i="9"/>
  <c r="AU72" i="9"/>
  <c r="AT72" i="9"/>
  <c r="AS72" i="9"/>
  <c r="AW72" i="9" s="1"/>
  <c r="AX72" i="9" s="1"/>
  <c r="AV71" i="9"/>
  <c r="AU71" i="9"/>
  <c r="AT71" i="9"/>
  <c r="AS71" i="9"/>
  <c r="AW71" i="9" s="1"/>
  <c r="AY71" i="9" s="1"/>
  <c r="AV70" i="9"/>
  <c r="AU70" i="9"/>
  <c r="AT70" i="9"/>
  <c r="AS70" i="9"/>
  <c r="AW70" i="9" s="1"/>
  <c r="AX70" i="9" s="1"/>
  <c r="AV69" i="9"/>
  <c r="AU69" i="9"/>
  <c r="AT69" i="9"/>
  <c r="AS69" i="9"/>
  <c r="AW69" i="9" s="1"/>
  <c r="AV68" i="9"/>
  <c r="AU68" i="9"/>
  <c r="AT68" i="9"/>
  <c r="AS68" i="9"/>
  <c r="AW68" i="9" s="1"/>
  <c r="AX68" i="9" s="1"/>
  <c r="AV67" i="9"/>
  <c r="AU67" i="9"/>
  <c r="AT67" i="9"/>
  <c r="AS67" i="9"/>
  <c r="AW67" i="9" s="1"/>
  <c r="AX67" i="9" s="1"/>
  <c r="AV66" i="9"/>
  <c r="AU66" i="9"/>
  <c r="AT66" i="9"/>
  <c r="AS66" i="9"/>
  <c r="AW66" i="9" s="1"/>
  <c r="AX66" i="9" s="1"/>
  <c r="AV65" i="9"/>
  <c r="AU65" i="9"/>
  <c r="AT65" i="9"/>
  <c r="AS65" i="9"/>
  <c r="AW65" i="9" s="1"/>
  <c r="AX65" i="9" s="1"/>
  <c r="AV64" i="9"/>
  <c r="AU64" i="9"/>
  <c r="AT64" i="9"/>
  <c r="AS64" i="9"/>
  <c r="AW64" i="9" s="1"/>
  <c r="BB64" i="9" s="1"/>
  <c r="AV63" i="9"/>
  <c r="AU63" i="9"/>
  <c r="AT63" i="9"/>
  <c r="AS63" i="9"/>
  <c r="AW63" i="9" s="1"/>
  <c r="AX63" i="9" s="1"/>
  <c r="AV62" i="9"/>
  <c r="AU62" i="9"/>
  <c r="AT62" i="9"/>
  <c r="AS62" i="9"/>
  <c r="AW62" i="9" s="1"/>
  <c r="AX62" i="9" s="1"/>
  <c r="AV61" i="9"/>
  <c r="AU61" i="9"/>
  <c r="AT61" i="9"/>
  <c r="AS61" i="9"/>
  <c r="AW61" i="9" s="1"/>
  <c r="AV60" i="9"/>
  <c r="AU60" i="9"/>
  <c r="AT60" i="9"/>
  <c r="AS60" i="9"/>
  <c r="AW60" i="9" s="1"/>
  <c r="AX60" i="9" s="1"/>
  <c r="AV59" i="9"/>
  <c r="AU59" i="9"/>
  <c r="AT59" i="9"/>
  <c r="AS59" i="9"/>
  <c r="AW59" i="9" s="1"/>
  <c r="AX59" i="9" s="1"/>
  <c r="AV58" i="9"/>
  <c r="AU58" i="9"/>
  <c r="AT58" i="9"/>
  <c r="AS58" i="9"/>
  <c r="AW58" i="9" s="1"/>
  <c r="AZ58" i="9" s="1"/>
  <c r="AV57" i="9"/>
  <c r="AU57" i="9"/>
  <c r="AT57" i="9"/>
  <c r="AS57" i="9"/>
  <c r="AW57" i="9" s="1"/>
  <c r="AX57" i="9" s="1"/>
  <c r="AV56" i="9"/>
  <c r="AU56" i="9"/>
  <c r="AT56" i="9"/>
  <c r="AS56" i="9"/>
  <c r="AW56" i="9" s="1"/>
  <c r="AZ56" i="9" s="1"/>
  <c r="AV55" i="9"/>
  <c r="AU55" i="9"/>
  <c r="AT55" i="9"/>
  <c r="AS55" i="9"/>
  <c r="AW55" i="9" s="1"/>
  <c r="AZ55" i="9" s="1"/>
  <c r="AV54" i="9"/>
  <c r="AU54" i="9"/>
  <c r="AT54" i="9"/>
  <c r="AS54" i="9"/>
  <c r="AW54" i="9" s="1"/>
  <c r="AX54" i="9" s="1"/>
  <c r="AV53" i="9"/>
  <c r="AU53" i="9"/>
  <c r="AT53" i="9"/>
  <c r="AS53" i="9"/>
  <c r="AW53" i="9" s="1"/>
  <c r="AX53" i="9" s="1"/>
  <c r="AV52" i="9"/>
  <c r="AU52" i="9"/>
  <c r="AT52" i="9"/>
  <c r="AS52" i="9"/>
  <c r="AW52" i="9" s="1"/>
  <c r="BA52" i="9" s="1"/>
  <c r="AV51" i="9"/>
  <c r="AU51" i="9"/>
  <c r="AT51" i="9"/>
  <c r="AS51" i="9"/>
  <c r="AW51" i="9" s="1"/>
  <c r="AX51" i="9" s="1"/>
  <c r="AV50" i="9"/>
  <c r="AU50" i="9"/>
  <c r="AT50" i="9"/>
  <c r="AS50" i="9"/>
  <c r="AW50" i="9" s="1"/>
  <c r="BC50" i="9" s="1"/>
  <c r="AV49" i="9"/>
  <c r="AU49" i="9"/>
  <c r="AT49" i="9"/>
  <c r="AS49" i="9"/>
  <c r="AW49" i="9" s="1"/>
  <c r="AX49" i="9" s="1"/>
  <c r="AV48" i="9"/>
  <c r="AU48" i="9"/>
  <c r="AT48" i="9"/>
  <c r="AS48" i="9"/>
  <c r="AW48" i="9" s="1"/>
  <c r="BA48" i="9" s="1"/>
  <c r="AV47" i="9"/>
  <c r="AU47" i="9"/>
  <c r="AT47" i="9"/>
  <c r="AS47" i="9"/>
  <c r="AW47" i="9" s="1"/>
  <c r="BC47" i="9" s="1"/>
  <c r="AV46" i="9"/>
  <c r="AU46" i="9"/>
  <c r="AT46" i="9"/>
  <c r="AS46" i="9"/>
  <c r="AW46" i="9" s="1"/>
  <c r="AX46" i="9" s="1"/>
  <c r="AV45" i="9"/>
  <c r="AU45" i="9"/>
  <c r="AT45" i="9"/>
  <c r="AS45" i="9"/>
  <c r="AV44" i="9"/>
  <c r="AU44" i="9"/>
  <c r="AT44" i="9"/>
  <c r="AS44" i="9"/>
  <c r="AV43" i="9"/>
  <c r="AU43" i="9"/>
  <c r="AT43" i="9"/>
  <c r="AS43" i="9"/>
  <c r="AV42" i="9"/>
  <c r="AU42" i="9"/>
  <c r="AT42" i="9"/>
  <c r="AS42" i="9"/>
  <c r="AW42" i="9" s="1"/>
  <c r="BA42" i="9" s="1"/>
  <c r="AV41" i="9"/>
  <c r="AU41" i="9"/>
  <c r="AT41" i="9"/>
  <c r="AS41" i="9"/>
  <c r="AV40" i="9"/>
  <c r="AU40" i="9"/>
  <c r="AT40" i="9"/>
  <c r="AS40" i="9"/>
  <c r="AV39" i="9"/>
  <c r="AU39" i="9"/>
  <c r="AT39" i="9"/>
  <c r="AS39" i="9"/>
  <c r="AV38" i="9"/>
  <c r="AV37" i="9"/>
  <c r="AU37" i="9"/>
  <c r="AT37" i="9"/>
  <c r="AS37" i="9"/>
  <c r="AV36" i="9"/>
  <c r="AU36" i="9"/>
  <c r="AT36" i="9"/>
  <c r="AS36" i="9"/>
  <c r="AV35" i="9"/>
  <c r="AU35" i="9"/>
  <c r="AT35" i="9"/>
  <c r="AS35" i="9"/>
  <c r="AV34" i="9"/>
  <c r="AV33" i="9"/>
  <c r="AU33" i="9"/>
  <c r="AT33" i="9"/>
  <c r="AS33" i="9"/>
  <c r="AV32" i="9"/>
  <c r="AU32" i="9"/>
  <c r="AT32" i="9"/>
  <c r="AS32" i="9"/>
  <c r="AV31" i="9"/>
  <c r="AU31" i="9"/>
  <c r="AT31" i="9"/>
  <c r="AS31" i="9"/>
  <c r="AV30" i="9"/>
  <c r="AV29" i="9"/>
  <c r="AU29" i="9"/>
  <c r="AT29" i="9"/>
  <c r="AS29" i="9"/>
  <c r="AV28" i="9"/>
  <c r="AU28" i="9"/>
  <c r="AT28" i="9"/>
  <c r="AS28" i="9"/>
  <c r="AV27" i="9"/>
  <c r="AU27" i="9"/>
  <c r="AT27" i="9"/>
  <c r="AS27" i="9"/>
  <c r="AV26" i="9"/>
  <c r="AV25" i="9"/>
  <c r="AU25" i="9"/>
  <c r="AT25" i="9"/>
  <c r="AS25" i="9"/>
  <c r="AV24" i="9"/>
  <c r="AU24" i="9"/>
  <c r="AT24" i="9"/>
  <c r="AS24" i="9"/>
  <c r="AV23" i="9"/>
  <c r="AU23" i="9"/>
  <c r="AT23" i="9"/>
  <c r="AS23" i="9"/>
  <c r="AV22" i="9"/>
  <c r="AV21" i="9"/>
  <c r="AU21" i="9"/>
  <c r="AT21" i="9"/>
  <c r="AS21" i="9"/>
  <c r="AV20" i="9"/>
  <c r="AU20" i="9"/>
  <c r="AT20" i="9"/>
  <c r="AS20" i="9"/>
  <c r="AV19" i="9"/>
  <c r="AU19" i="9"/>
  <c r="AT19" i="9"/>
  <c r="AS19" i="9"/>
  <c r="AV18" i="9"/>
  <c r="AV17" i="9"/>
  <c r="AU17" i="9"/>
  <c r="AT17" i="9"/>
  <c r="AS17" i="9"/>
  <c r="AV16" i="9"/>
  <c r="AU16" i="9"/>
  <c r="AT16" i="9"/>
  <c r="AS16" i="9"/>
  <c r="AV15" i="9"/>
  <c r="AU15" i="9"/>
  <c r="AT15" i="9"/>
  <c r="AS15" i="9"/>
  <c r="AV14" i="9"/>
  <c r="AV13" i="9"/>
  <c r="AU13" i="9"/>
  <c r="AT13" i="9"/>
  <c r="AS13" i="9"/>
  <c r="AV12" i="9"/>
  <c r="AU12" i="9"/>
  <c r="AT12" i="9"/>
  <c r="AS12" i="9"/>
  <c r="AV11" i="9"/>
  <c r="AU11" i="9"/>
  <c r="AT11" i="9"/>
  <c r="AS11" i="9"/>
  <c r="Z209" i="9"/>
  <c r="AB209" i="9" s="1"/>
  <c r="Y209" i="9"/>
  <c r="X209" i="9"/>
  <c r="W209" i="9"/>
  <c r="R209" i="9"/>
  <c r="N209" i="9"/>
  <c r="M209" i="9"/>
  <c r="L209" i="9"/>
  <c r="K209" i="9"/>
  <c r="J209" i="9"/>
  <c r="Z208" i="9"/>
  <c r="AB208" i="9" s="1"/>
  <c r="AH208" i="9" s="1"/>
  <c r="Y208" i="9"/>
  <c r="X208" i="9"/>
  <c r="W208" i="9"/>
  <c r="R208" i="9"/>
  <c r="N208" i="9"/>
  <c r="M208" i="9"/>
  <c r="L208" i="9"/>
  <c r="K208" i="9"/>
  <c r="J208" i="9"/>
  <c r="Z207" i="9"/>
  <c r="AB207" i="9" s="1"/>
  <c r="Y207" i="9"/>
  <c r="X207" i="9"/>
  <c r="W207" i="9"/>
  <c r="R207" i="9"/>
  <c r="N207" i="9"/>
  <c r="M207" i="9"/>
  <c r="L207" i="9"/>
  <c r="K207" i="9"/>
  <c r="J207" i="9"/>
  <c r="Z206" i="9"/>
  <c r="AB206" i="9" s="1"/>
  <c r="AK206" i="9" s="1"/>
  <c r="Y206" i="9"/>
  <c r="X206" i="9"/>
  <c r="W206" i="9"/>
  <c r="R206" i="9"/>
  <c r="N206" i="9"/>
  <c r="M206" i="9"/>
  <c r="L206" i="9"/>
  <c r="K206" i="9"/>
  <c r="J206" i="9"/>
  <c r="Z205" i="9"/>
  <c r="AB205" i="9" s="1"/>
  <c r="Y205" i="9"/>
  <c r="X205" i="9"/>
  <c r="W205" i="9"/>
  <c r="R205" i="9"/>
  <c r="N205" i="9"/>
  <c r="M205" i="9"/>
  <c r="L205" i="9"/>
  <c r="K205" i="9"/>
  <c r="J205" i="9"/>
  <c r="Z204" i="9"/>
  <c r="AB204" i="9" s="1"/>
  <c r="AJ204" i="9" s="1"/>
  <c r="Y204" i="9"/>
  <c r="X204" i="9"/>
  <c r="W204" i="9"/>
  <c r="R204" i="9"/>
  <c r="N204" i="9"/>
  <c r="M204" i="9"/>
  <c r="L204" i="9"/>
  <c r="K204" i="9"/>
  <c r="J204" i="9"/>
  <c r="Z203" i="9"/>
  <c r="AB203" i="9" s="1"/>
  <c r="Y203" i="9"/>
  <c r="X203" i="9"/>
  <c r="W203" i="9"/>
  <c r="R203" i="9"/>
  <c r="N203" i="9"/>
  <c r="M203" i="9"/>
  <c r="L203" i="9"/>
  <c r="K203" i="9"/>
  <c r="J203" i="9"/>
  <c r="Z202" i="9"/>
  <c r="AB202" i="9" s="1"/>
  <c r="Y202" i="9"/>
  <c r="X202" i="9"/>
  <c r="W202" i="9"/>
  <c r="R202" i="9"/>
  <c r="N202" i="9"/>
  <c r="M202" i="9"/>
  <c r="L202" i="9"/>
  <c r="K202" i="9"/>
  <c r="J202" i="9"/>
  <c r="Z201" i="9"/>
  <c r="AB201" i="9" s="1"/>
  <c r="AE201" i="9" s="1"/>
  <c r="Y201" i="9"/>
  <c r="X201" i="9"/>
  <c r="W201" i="9"/>
  <c r="R201" i="9"/>
  <c r="N201" i="9"/>
  <c r="M201" i="9"/>
  <c r="L201" i="9"/>
  <c r="K201" i="9"/>
  <c r="J201" i="9"/>
  <c r="Z200" i="9"/>
  <c r="AB200" i="9" s="1"/>
  <c r="AK200" i="9" s="1"/>
  <c r="Y200" i="9"/>
  <c r="X200" i="9"/>
  <c r="W200" i="9"/>
  <c r="R200" i="9"/>
  <c r="N200" i="9"/>
  <c r="M200" i="9"/>
  <c r="L200" i="9"/>
  <c r="K200" i="9"/>
  <c r="J200" i="9"/>
  <c r="Z199" i="9"/>
  <c r="AB199" i="9" s="1"/>
  <c r="Y199" i="9"/>
  <c r="X199" i="9"/>
  <c r="W199" i="9"/>
  <c r="R199" i="9"/>
  <c r="N199" i="9"/>
  <c r="M199" i="9"/>
  <c r="L199" i="9"/>
  <c r="K199" i="9"/>
  <c r="J199" i="9"/>
  <c r="Z198" i="9"/>
  <c r="AB198" i="9" s="1"/>
  <c r="Y198" i="9"/>
  <c r="X198" i="9"/>
  <c r="W198" i="9"/>
  <c r="R198" i="9"/>
  <c r="N198" i="9"/>
  <c r="M198" i="9"/>
  <c r="L198" i="9"/>
  <c r="K198" i="9"/>
  <c r="J198" i="9"/>
  <c r="Z197" i="9"/>
  <c r="AB197" i="9" s="1"/>
  <c r="AF197" i="9" s="1"/>
  <c r="Y197" i="9"/>
  <c r="X197" i="9"/>
  <c r="W197" i="9"/>
  <c r="R197" i="9"/>
  <c r="N197" i="9"/>
  <c r="M197" i="9"/>
  <c r="L197" i="9"/>
  <c r="K197" i="9"/>
  <c r="J197" i="9"/>
  <c r="BB89" i="9"/>
  <c r="AZ57" i="9"/>
  <c r="BB91" i="9"/>
  <c r="AZ65" i="9"/>
  <c r="AY73" i="9"/>
  <c r="BC77" i="9"/>
  <c r="BB97" i="9"/>
  <c r="BC97" i="9"/>
  <c r="BC113" i="9"/>
  <c r="AZ131" i="9"/>
  <c r="BC103" i="9"/>
  <c r="BA107" i="9"/>
  <c r="BA147" i="9"/>
  <c r="AY95" i="9"/>
  <c r="BA67" i="9"/>
  <c r="BC71" i="9"/>
  <c r="BA137" i="9"/>
  <c r="BC127" i="9"/>
  <c r="BA123" i="9"/>
  <c r="BC155" i="9"/>
  <c r="BA155" i="9"/>
  <c r="BA196" i="9"/>
  <c r="AZ153" i="9"/>
  <c r="BA161" i="9"/>
  <c r="BA169" i="9"/>
  <c r="AY193" i="9"/>
  <c r="BB204" i="9"/>
  <c r="BC204" i="9"/>
  <c r="BC171" i="9"/>
  <c r="BC203" i="9"/>
  <c r="AY191" i="9"/>
  <c r="BC165" i="9"/>
  <c r="AI4" i="21"/>
  <c r="AH4" i="21"/>
  <c r="AG4" i="21"/>
  <c r="AF4" i="21"/>
  <c r="AE4" i="21"/>
  <c r="AD4" i="21"/>
  <c r="AC4" i="21"/>
  <c r="AB4" i="21"/>
  <c r="AA4" i="21"/>
  <c r="Z4" i="21"/>
  <c r="Y4" i="21"/>
  <c r="X4" i="21"/>
  <c r="W4" i="21"/>
  <c r="V4" i="21"/>
  <c r="U4" i="21"/>
  <c r="T4" i="21"/>
  <c r="S4" i="21"/>
  <c r="R4" i="21"/>
  <c r="Q4" i="21"/>
  <c r="P4" i="21"/>
  <c r="O4" i="21"/>
  <c r="N4" i="21"/>
  <c r="M4" i="21"/>
  <c r="L4" i="21"/>
  <c r="K4" i="21"/>
  <c r="J4" i="21"/>
  <c r="I4" i="21"/>
  <c r="H4" i="21"/>
  <c r="G4" i="21"/>
  <c r="F4" i="21"/>
  <c r="E4" i="21"/>
  <c r="D4" i="21"/>
  <c r="C4" i="21"/>
  <c r="Z196" i="9"/>
  <c r="AB196" i="9" s="1"/>
  <c r="Y196" i="9"/>
  <c r="Z195" i="9"/>
  <c r="AB195" i="9" s="1"/>
  <c r="Y195" i="9"/>
  <c r="Z194" i="9"/>
  <c r="AB194" i="9" s="1"/>
  <c r="AF194" i="9" s="1"/>
  <c r="Y194" i="9"/>
  <c r="Z193" i="9"/>
  <c r="AB193" i="9" s="1"/>
  <c r="AI193" i="9" s="1"/>
  <c r="Y193" i="9"/>
  <c r="Z192" i="9"/>
  <c r="AB192" i="9" s="1"/>
  <c r="Y192" i="9"/>
  <c r="Z191" i="9"/>
  <c r="AB191" i="9" s="1"/>
  <c r="Y191" i="9"/>
  <c r="Z190" i="9"/>
  <c r="AB190" i="9" s="1"/>
  <c r="Y190" i="9"/>
  <c r="Z189" i="9"/>
  <c r="AB189" i="9" s="1"/>
  <c r="Y189" i="9"/>
  <c r="Z188" i="9"/>
  <c r="AB188" i="9" s="1"/>
  <c r="Y188" i="9"/>
  <c r="Z187" i="9"/>
  <c r="AB187" i="9" s="1"/>
  <c r="Y187" i="9"/>
  <c r="Z186" i="9"/>
  <c r="AB186" i="9" s="1"/>
  <c r="AG186" i="9" s="1"/>
  <c r="Y186" i="9"/>
  <c r="Z185" i="9"/>
  <c r="AB185" i="9" s="1"/>
  <c r="Y185" i="9"/>
  <c r="Z184" i="9"/>
  <c r="AB184" i="9" s="1"/>
  <c r="Y184" i="9"/>
  <c r="Z183" i="9"/>
  <c r="AB183" i="9" s="1"/>
  <c r="Y183" i="9"/>
  <c r="Z182" i="9"/>
  <c r="AB182" i="9" s="1"/>
  <c r="Y182" i="9"/>
  <c r="Z181" i="9"/>
  <c r="AB181" i="9" s="1"/>
  <c r="AQ181" i="9" s="1"/>
  <c r="Y181" i="9"/>
  <c r="Z180" i="9"/>
  <c r="AB180" i="9" s="1"/>
  <c r="Y180" i="9"/>
  <c r="Z179" i="9"/>
  <c r="AB179" i="9" s="1"/>
  <c r="Y179" i="9"/>
  <c r="Z178" i="9"/>
  <c r="AB178" i="9" s="1"/>
  <c r="Y178" i="9"/>
  <c r="Z177" i="9"/>
  <c r="AB177" i="9" s="1"/>
  <c r="Y177" i="9"/>
  <c r="Z176" i="9"/>
  <c r="AB176" i="9" s="1"/>
  <c r="Y176" i="9"/>
  <c r="Z175" i="9"/>
  <c r="AB175" i="9" s="1"/>
  <c r="Y175" i="9"/>
  <c r="Z174" i="9"/>
  <c r="AB174" i="9" s="1"/>
  <c r="Y174" i="9"/>
  <c r="Z173" i="9"/>
  <c r="AB173" i="9" s="1"/>
  <c r="Y173" i="9"/>
  <c r="Z172" i="9"/>
  <c r="AB172" i="9" s="1"/>
  <c r="Y172" i="9"/>
  <c r="Z171" i="9"/>
  <c r="AB171" i="9" s="1"/>
  <c r="Y171" i="9"/>
  <c r="Z170" i="9"/>
  <c r="AB170" i="9" s="1"/>
  <c r="AL170" i="9" s="1"/>
  <c r="Y170" i="9"/>
  <c r="Z169" i="9"/>
  <c r="AB169" i="9" s="1"/>
  <c r="AH169" i="9" s="1"/>
  <c r="Y169" i="9"/>
  <c r="Z168" i="9"/>
  <c r="AB168" i="9" s="1"/>
  <c r="Y168" i="9"/>
  <c r="Z167" i="9"/>
  <c r="AB167" i="9" s="1"/>
  <c r="Y167" i="9"/>
  <c r="Z166" i="9"/>
  <c r="AB166" i="9" s="1"/>
  <c r="AM166" i="9" s="1"/>
  <c r="Y166" i="9"/>
  <c r="Z165" i="9"/>
  <c r="AB165" i="9" s="1"/>
  <c r="Y165" i="9"/>
  <c r="Z164" i="9"/>
  <c r="AB164" i="9" s="1"/>
  <c r="Y164" i="9"/>
  <c r="Z163" i="9"/>
  <c r="AB163" i="9" s="1"/>
  <c r="Y163" i="9"/>
  <c r="Z162" i="9"/>
  <c r="AB162" i="9" s="1"/>
  <c r="AC162" i="9" s="1"/>
  <c r="Y162" i="9"/>
  <c r="Z161" i="9"/>
  <c r="AB161" i="9" s="1"/>
  <c r="AH161" i="9" s="1"/>
  <c r="Y161" i="9"/>
  <c r="Z160" i="9"/>
  <c r="AB160" i="9" s="1"/>
  <c r="AC160" i="9" s="1"/>
  <c r="Y160" i="9"/>
  <c r="Z159" i="9"/>
  <c r="AB159" i="9" s="1"/>
  <c r="Y159" i="9"/>
  <c r="Z158" i="9"/>
  <c r="AB158" i="9" s="1"/>
  <c r="AJ158" i="9" s="1"/>
  <c r="Y158" i="9"/>
  <c r="Z157" i="9"/>
  <c r="AB157" i="9" s="1"/>
  <c r="Y157" i="9"/>
  <c r="Z156" i="9"/>
  <c r="AB156" i="9" s="1"/>
  <c r="Y156" i="9"/>
  <c r="Z155" i="9"/>
  <c r="AB155" i="9" s="1"/>
  <c r="Y155" i="9"/>
  <c r="Z154" i="9"/>
  <c r="AB154" i="9" s="1"/>
  <c r="Y154" i="9"/>
  <c r="Z153" i="9"/>
  <c r="AB153" i="9" s="1"/>
  <c r="AH153" i="9" s="1"/>
  <c r="Y153" i="9"/>
  <c r="Z152" i="9"/>
  <c r="Y152" i="9"/>
  <c r="Z151" i="9"/>
  <c r="AB151" i="9" s="1"/>
  <c r="Y151" i="9"/>
  <c r="Z150" i="9"/>
  <c r="AB150" i="9" s="1"/>
  <c r="Y150" i="9"/>
  <c r="Z149" i="9"/>
  <c r="AB149" i="9" s="1"/>
  <c r="Y149" i="9"/>
  <c r="Z148" i="9"/>
  <c r="AB148" i="9" s="1"/>
  <c r="Y148" i="9"/>
  <c r="Z147" i="9"/>
  <c r="AB147" i="9" s="1"/>
  <c r="Y147" i="9"/>
  <c r="Z146" i="9"/>
  <c r="AB146" i="9" s="1"/>
  <c r="AD146" i="9" s="1"/>
  <c r="Y146" i="9"/>
  <c r="Z145" i="9"/>
  <c r="AB145" i="9" s="1"/>
  <c r="AH145" i="9" s="1"/>
  <c r="Y145" i="9"/>
  <c r="Z144" i="9"/>
  <c r="Y144" i="9"/>
  <c r="Z143" i="9"/>
  <c r="AB143" i="9" s="1"/>
  <c r="Y143" i="9"/>
  <c r="Z142" i="9"/>
  <c r="AB142" i="9" s="1"/>
  <c r="AH142" i="9" s="1"/>
  <c r="Y142" i="9"/>
  <c r="Z141" i="9"/>
  <c r="AB141" i="9" s="1"/>
  <c r="Y141" i="9"/>
  <c r="Z140" i="9"/>
  <c r="AB140" i="9" s="1"/>
  <c r="Y140" i="9"/>
  <c r="Z139" i="9"/>
  <c r="AB139" i="9" s="1"/>
  <c r="Y139" i="9"/>
  <c r="Z138" i="9"/>
  <c r="AB138" i="9" s="1"/>
  <c r="AH138" i="9" s="1"/>
  <c r="Y138" i="9"/>
  <c r="Z137" i="9"/>
  <c r="AB137" i="9" s="1"/>
  <c r="AH137" i="9" s="1"/>
  <c r="Y137" i="9"/>
  <c r="Z136" i="9"/>
  <c r="AB136" i="9" s="1"/>
  <c r="AH136" i="9" s="1"/>
  <c r="Y136" i="9"/>
  <c r="Z135" i="9"/>
  <c r="AB135" i="9" s="1"/>
  <c r="Y135" i="9"/>
  <c r="Z134" i="9"/>
  <c r="AB134" i="9" s="1"/>
  <c r="Y134" i="9"/>
  <c r="Z133" i="9"/>
  <c r="AB133" i="9" s="1"/>
  <c r="Y133" i="9"/>
  <c r="Z132" i="9"/>
  <c r="AB132" i="9" s="1"/>
  <c r="Y132" i="9"/>
  <c r="Z131" i="9"/>
  <c r="AB131" i="9" s="1"/>
  <c r="Y131" i="9"/>
  <c r="Z130" i="9"/>
  <c r="AB130" i="9" s="1"/>
  <c r="AH130" i="9" s="1"/>
  <c r="Y130" i="9"/>
  <c r="Z129" i="9"/>
  <c r="AB129" i="9" s="1"/>
  <c r="AH129" i="9" s="1"/>
  <c r="Y129" i="9"/>
  <c r="Z128" i="9"/>
  <c r="AB128" i="9" s="1"/>
  <c r="Y128" i="9"/>
  <c r="Z127" i="9"/>
  <c r="AB127" i="9" s="1"/>
  <c r="Y127" i="9"/>
  <c r="Z126" i="9"/>
  <c r="AB126" i="9" s="1"/>
  <c r="AF126" i="9" s="1"/>
  <c r="Y126" i="9"/>
  <c r="Z125" i="9"/>
  <c r="AB125" i="9" s="1"/>
  <c r="AF125" i="9" s="1"/>
  <c r="Y125" i="9"/>
  <c r="Z124" i="9"/>
  <c r="AB124" i="9" s="1"/>
  <c r="Y124" i="9"/>
  <c r="Z123" i="9"/>
  <c r="AB123" i="9" s="1"/>
  <c r="Y123" i="9"/>
  <c r="Z122" i="9"/>
  <c r="AB122" i="9" s="1"/>
  <c r="AO122" i="9" s="1"/>
  <c r="Y122" i="9"/>
  <c r="Z121" i="9"/>
  <c r="AB121" i="9" s="1"/>
  <c r="Y121" i="9"/>
  <c r="Z120" i="9"/>
  <c r="AB120" i="9" s="1"/>
  <c r="Y120" i="9"/>
  <c r="Z119" i="9"/>
  <c r="AB119" i="9" s="1"/>
  <c r="Y119" i="9"/>
  <c r="Z118" i="9"/>
  <c r="AB118" i="9" s="1"/>
  <c r="Y118" i="9"/>
  <c r="Z117" i="9"/>
  <c r="AB117" i="9" s="1"/>
  <c r="AK117" i="9" s="1"/>
  <c r="Y117" i="9"/>
  <c r="Z116" i="9"/>
  <c r="AB116" i="9" s="1"/>
  <c r="Y116" i="9"/>
  <c r="Z115" i="9"/>
  <c r="AB115" i="9" s="1"/>
  <c r="Y115" i="9"/>
  <c r="Z114" i="9"/>
  <c r="AB114" i="9" s="1"/>
  <c r="Y114" i="9"/>
  <c r="Z113" i="9"/>
  <c r="AB113" i="9" s="1"/>
  <c r="Y113" i="9"/>
  <c r="Z112" i="9"/>
  <c r="AB112" i="9" s="1"/>
  <c r="Y112" i="9"/>
  <c r="Z111" i="9"/>
  <c r="AB111" i="9" s="1"/>
  <c r="Y111" i="9"/>
  <c r="Z110" i="9"/>
  <c r="AB110" i="9" s="1"/>
  <c r="AJ110" i="9" s="1"/>
  <c r="Y110" i="9"/>
  <c r="Z109" i="9"/>
  <c r="AB109" i="9" s="1"/>
  <c r="Y109" i="9"/>
  <c r="Z108" i="9"/>
  <c r="AB108" i="9" s="1"/>
  <c r="Y108" i="9"/>
  <c r="Z107" i="9"/>
  <c r="AB107" i="9" s="1"/>
  <c r="Y107" i="9"/>
  <c r="Z106" i="9"/>
  <c r="AB106" i="9" s="1"/>
  <c r="AF106" i="9" s="1"/>
  <c r="Y106" i="9"/>
  <c r="Z105" i="9"/>
  <c r="AB105" i="9" s="1"/>
  <c r="Y105" i="9"/>
  <c r="Z104" i="9"/>
  <c r="Y104" i="9"/>
  <c r="Z103" i="9"/>
  <c r="AB103" i="9" s="1"/>
  <c r="Y103" i="9"/>
  <c r="Z102" i="9"/>
  <c r="AB102" i="9" s="1"/>
  <c r="AF102" i="9" s="1"/>
  <c r="Y102" i="9"/>
  <c r="Z101" i="9"/>
  <c r="AB101" i="9" s="1"/>
  <c r="Y101" i="9"/>
  <c r="Z100" i="9"/>
  <c r="AB100" i="9" s="1"/>
  <c r="Y100" i="9"/>
  <c r="Z99" i="9"/>
  <c r="AB99" i="9" s="1"/>
  <c r="Y99" i="9"/>
  <c r="Z98" i="9"/>
  <c r="AB98" i="9" s="1"/>
  <c r="AN98" i="9" s="1"/>
  <c r="Y98" i="9"/>
  <c r="Z97" i="9"/>
  <c r="AB97" i="9" s="1"/>
  <c r="AG97" i="9" s="1"/>
  <c r="Y97" i="9"/>
  <c r="Z96" i="9"/>
  <c r="AB96" i="9" s="1"/>
  <c r="Y96" i="9"/>
  <c r="Z95" i="9"/>
  <c r="AB95" i="9" s="1"/>
  <c r="Y95" i="9"/>
  <c r="Z94" i="9"/>
  <c r="AB94" i="9" s="1"/>
  <c r="Y94" i="9"/>
  <c r="Z93" i="9"/>
  <c r="AB93" i="9" s="1"/>
  <c r="Y93" i="9"/>
  <c r="Z92" i="9"/>
  <c r="AB92" i="9" s="1"/>
  <c r="Y92" i="9"/>
  <c r="Z91" i="9"/>
  <c r="AB91" i="9" s="1"/>
  <c r="Y91" i="9"/>
  <c r="Z90" i="9"/>
  <c r="AB90" i="9" s="1"/>
  <c r="Y90" i="9"/>
  <c r="Z89" i="9"/>
  <c r="AB89" i="9" s="1"/>
  <c r="AE89" i="9" s="1"/>
  <c r="Y89" i="9"/>
  <c r="Z88" i="9"/>
  <c r="Y88" i="9"/>
  <c r="Z87" i="9"/>
  <c r="AB87" i="9" s="1"/>
  <c r="Y87" i="9"/>
  <c r="Z86" i="9"/>
  <c r="AB86" i="9" s="1"/>
  <c r="AQ86" i="9" s="1"/>
  <c r="Y86" i="9"/>
  <c r="Z85" i="9"/>
  <c r="AB85" i="9" s="1"/>
  <c r="AH85" i="9" s="1"/>
  <c r="Y85" i="9"/>
  <c r="Z84" i="9"/>
  <c r="AB84" i="9" s="1"/>
  <c r="AH84" i="9" s="1"/>
  <c r="Y84" i="9"/>
  <c r="Z83" i="9"/>
  <c r="AB83" i="9" s="1"/>
  <c r="Y83" i="9"/>
  <c r="Z82" i="9"/>
  <c r="AB82" i="9" s="1"/>
  <c r="AM82" i="9" s="1"/>
  <c r="Y82" i="9"/>
  <c r="Z81" i="9"/>
  <c r="AB81" i="9" s="1"/>
  <c r="Y81" i="9"/>
  <c r="Z80" i="9"/>
  <c r="AB80" i="9" s="1"/>
  <c r="Y80" i="9"/>
  <c r="Z79" i="9"/>
  <c r="AB79" i="9" s="1"/>
  <c r="Y79" i="9"/>
  <c r="Z78" i="9"/>
  <c r="AB78" i="9" s="1"/>
  <c r="Y78" i="9"/>
  <c r="Z77" i="9"/>
  <c r="AB77" i="9" s="1"/>
  <c r="AH77" i="9" s="1"/>
  <c r="Y77" i="9"/>
  <c r="Z76" i="9"/>
  <c r="AB76" i="9" s="1"/>
  <c r="Y76" i="9"/>
  <c r="Z75" i="9"/>
  <c r="AB75" i="9" s="1"/>
  <c r="Y75" i="9"/>
  <c r="Z74" i="9"/>
  <c r="AB74" i="9" s="1"/>
  <c r="AN74" i="9" s="1"/>
  <c r="Y74" i="9"/>
  <c r="Z73" i="9"/>
  <c r="AB73" i="9" s="1"/>
  <c r="Y73" i="9"/>
  <c r="Z72" i="9"/>
  <c r="AB72" i="9" s="1"/>
  <c r="Y72" i="9"/>
  <c r="Z71" i="9"/>
  <c r="AB71" i="9" s="1"/>
  <c r="Y71" i="9"/>
  <c r="Z70" i="9"/>
  <c r="AB70" i="9" s="1"/>
  <c r="Y70" i="9"/>
  <c r="Z69" i="9"/>
  <c r="AB69" i="9" s="1"/>
  <c r="Y69" i="9"/>
  <c r="Z68" i="9"/>
  <c r="AB68" i="9" s="1"/>
  <c r="Y68" i="9"/>
  <c r="Z67" i="9"/>
  <c r="AB67" i="9" s="1"/>
  <c r="Y67" i="9"/>
  <c r="Z66" i="9"/>
  <c r="AB66" i="9" s="1"/>
  <c r="Y66" i="9"/>
  <c r="Z65" i="9"/>
  <c r="AB65" i="9" s="1"/>
  <c r="AG65" i="9" s="1"/>
  <c r="Y65" i="9"/>
  <c r="Z64" i="9"/>
  <c r="AB64" i="9" s="1"/>
  <c r="Y64" i="9"/>
  <c r="Z63" i="9"/>
  <c r="AB63" i="9" s="1"/>
  <c r="Y63" i="9"/>
  <c r="Z62" i="9"/>
  <c r="AB62" i="9" s="1"/>
  <c r="AE62" i="9" s="1"/>
  <c r="Y62" i="9"/>
  <c r="Z61" i="9"/>
  <c r="AB61" i="9" s="1"/>
  <c r="AI61" i="9" s="1"/>
  <c r="Y61" i="9"/>
  <c r="Z60" i="9"/>
  <c r="AB60" i="9" s="1"/>
  <c r="Y60" i="9"/>
  <c r="Z59" i="9"/>
  <c r="AB59" i="9" s="1"/>
  <c r="Y59" i="9"/>
  <c r="Z58" i="9"/>
  <c r="AB58" i="9" s="1"/>
  <c r="AG58" i="9" s="1"/>
  <c r="Y58" i="9"/>
  <c r="Z57" i="9"/>
  <c r="AB57" i="9" s="1"/>
  <c r="AL57" i="9" s="1"/>
  <c r="Y57" i="9"/>
  <c r="Z56" i="9"/>
  <c r="AB56" i="9" s="1"/>
  <c r="Y56" i="9"/>
  <c r="Z55" i="9"/>
  <c r="AB55" i="9" s="1"/>
  <c r="Y55" i="9"/>
  <c r="Z54" i="9"/>
  <c r="AB54" i="9" s="1"/>
  <c r="AM54" i="9" s="1"/>
  <c r="Y54" i="9"/>
  <c r="Z53" i="9"/>
  <c r="AB53" i="9" s="1"/>
  <c r="Y53" i="9"/>
  <c r="Z52" i="9"/>
  <c r="Y52" i="9"/>
  <c r="Z51" i="9"/>
  <c r="AB51" i="9" s="1"/>
  <c r="Y51" i="9"/>
  <c r="Z50" i="9"/>
  <c r="AB50" i="9" s="1"/>
  <c r="AE50" i="9" s="1"/>
  <c r="Y50" i="9"/>
  <c r="Z49" i="9"/>
  <c r="AB49" i="9" s="1"/>
  <c r="Y49" i="9"/>
  <c r="Z48" i="9"/>
  <c r="AB48" i="9" s="1"/>
  <c r="Y48" i="9"/>
  <c r="Z47" i="9"/>
  <c r="AB47" i="9" s="1"/>
  <c r="Y47" i="9"/>
  <c r="Z46" i="9"/>
  <c r="AB46" i="9" s="1"/>
  <c r="Y46" i="9"/>
  <c r="Z42" i="9"/>
  <c r="AB42" i="9" s="1"/>
  <c r="Y42" i="9"/>
  <c r="AI5" i="21"/>
  <c r="AH5" i="21"/>
  <c r="AG5" i="21"/>
  <c r="AF5" i="21"/>
  <c r="AE5" i="21"/>
  <c r="AD5" i="21"/>
  <c r="AC5" i="21"/>
  <c r="AB5" i="21"/>
  <c r="AA5" i="21"/>
  <c r="Z5" i="21"/>
  <c r="Y5" i="21"/>
  <c r="X5" i="21"/>
  <c r="W5" i="21"/>
  <c r="V5" i="21"/>
  <c r="U5" i="21"/>
  <c r="T5" i="21"/>
  <c r="S5" i="21"/>
  <c r="R5" i="21"/>
  <c r="Q5" i="21"/>
  <c r="P5" i="21"/>
  <c r="O5" i="21"/>
  <c r="N5" i="21"/>
  <c r="M5" i="21"/>
  <c r="L5" i="21"/>
  <c r="K5" i="21"/>
  <c r="J5" i="21"/>
  <c r="I5" i="21"/>
  <c r="H5" i="21"/>
  <c r="G5" i="21"/>
  <c r="F5" i="21"/>
  <c r="E5" i="21"/>
  <c r="D5" i="21"/>
  <c r="C5" i="21"/>
  <c r="AB152" i="9"/>
  <c r="AI152" i="9" s="1"/>
  <c r="AB144" i="9"/>
  <c r="AF144" i="9" s="1"/>
  <c r="AB104" i="9"/>
  <c r="AB88" i="9"/>
  <c r="AD88" i="9" s="1"/>
  <c r="AB52" i="9"/>
  <c r="AH52" i="9" s="1"/>
  <c r="X196" i="9"/>
  <c r="W196" i="9"/>
  <c r="X195" i="9"/>
  <c r="W195" i="9"/>
  <c r="X194" i="9"/>
  <c r="W194" i="9"/>
  <c r="X193" i="9"/>
  <c r="W193" i="9"/>
  <c r="X192" i="9"/>
  <c r="W192" i="9"/>
  <c r="X191" i="9"/>
  <c r="W191" i="9"/>
  <c r="X190" i="9"/>
  <c r="W190" i="9"/>
  <c r="X189" i="9"/>
  <c r="W189" i="9"/>
  <c r="X188" i="9"/>
  <c r="W188" i="9"/>
  <c r="X187" i="9"/>
  <c r="W187" i="9"/>
  <c r="X186" i="9"/>
  <c r="W186" i="9"/>
  <c r="X185" i="9"/>
  <c r="W185" i="9"/>
  <c r="X184" i="9"/>
  <c r="W184" i="9"/>
  <c r="X183" i="9"/>
  <c r="W183" i="9"/>
  <c r="X182" i="9"/>
  <c r="W182" i="9"/>
  <c r="X181" i="9"/>
  <c r="W181" i="9"/>
  <c r="X180" i="9"/>
  <c r="W180" i="9"/>
  <c r="X179" i="9"/>
  <c r="W179" i="9"/>
  <c r="X178" i="9"/>
  <c r="W178" i="9"/>
  <c r="X177" i="9"/>
  <c r="W177" i="9"/>
  <c r="X176" i="9"/>
  <c r="W176" i="9"/>
  <c r="X175" i="9"/>
  <c r="W175" i="9"/>
  <c r="X174" i="9"/>
  <c r="W174" i="9"/>
  <c r="X173" i="9"/>
  <c r="W173" i="9"/>
  <c r="X172" i="9"/>
  <c r="W172" i="9"/>
  <c r="X171" i="9"/>
  <c r="W171" i="9"/>
  <c r="X170" i="9"/>
  <c r="W170" i="9"/>
  <c r="X169" i="9"/>
  <c r="W169" i="9"/>
  <c r="X168" i="9"/>
  <c r="W168" i="9"/>
  <c r="X167" i="9"/>
  <c r="W167" i="9"/>
  <c r="X166" i="9"/>
  <c r="W166" i="9"/>
  <c r="X165" i="9"/>
  <c r="W165" i="9"/>
  <c r="X164" i="9"/>
  <c r="W164" i="9"/>
  <c r="X163" i="9"/>
  <c r="W163" i="9"/>
  <c r="X162" i="9"/>
  <c r="W162" i="9"/>
  <c r="X161" i="9"/>
  <c r="W161" i="9"/>
  <c r="X160" i="9"/>
  <c r="W160" i="9"/>
  <c r="X159" i="9"/>
  <c r="W159" i="9"/>
  <c r="X158" i="9"/>
  <c r="W158" i="9"/>
  <c r="X157" i="9"/>
  <c r="W157" i="9"/>
  <c r="X156" i="9"/>
  <c r="W156" i="9"/>
  <c r="X155" i="9"/>
  <c r="W155" i="9"/>
  <c r="X154" i="9"/>
  <c r="W154" i="9"/>
  <c r="X153" i="9"/>
  <c r="W153" i="9"/>
  <c r="X152" i="9"/>
  <c r="W152" i="9"/>
  <c r="X151" i="9"/>
  <c r="W151" i="9"/>
  <c r="X150" i="9"/>
  <c r="W150" i="9"/>
  <c r="X149" i="9"/>
  <c r="W149" i="9"/>
  <c r="X148" i="9"/>
  <c r="W148" i="9"/>
  <c r="X147" i="9"/>
  <c r="W147" i="9"/>
  <c r="X146" i="9"/>
  <c r="W146" i="9"/>
  <c r="X145" i="9"/>
  <c r="W145" i="9"/>
  <c r="X144" i="9"/>
  <c r="W144" i="9"/>
  <c r="X143" i="9"/>
  <c r="W143" i="9"/>
  <c r="X142" i="9"/>
  <c r="W142" i="9"/>
  <c r="X141" i="9"/>
  <c r="W141" i="9"/>
  <c r="X140" i="9"/>
  <c r="W140" i="9"/>
  <c r="X139" i="9"/>
  <c r="W139" i="9"/>
  <c r="X138" i="9"/>
  <c r="W138" i="9"/>
  <c r="X137" i="9"/>
  <c r="W137" i="9"/>
  <c r="X136" i="9"/>
  <c r="W136" i="9"/>
  <c r="X135" i="9"/>
  <c r="W135" i="9"/>
  <c r="X134" i="9"/>
  <c r="W134" i="9"/>
  <c r="X133" i="9"/>
  <c r="W133" i="9"/>
  <c r="X132" i="9"/>
  <c r="W132" i="9"/>
  <c r="X131" i="9"/>
  <c r="W131" i="9"/>
  <c r="X130" i="9"/>
  <c r="W130" i="9"/>
  <c r="X129" i="9"/>
  <c r="W129" i="9"/>
  <c r="X128" i="9"/>
  <c r="W128" i="9"/>
  <c r="X127" i="9"/>
  <c r="W127" i="9"/>
  <c r="X126" i="9"/>
  <c r="W126" i="9"/>
  <c r="X125" i="9"/>
  <c r="W125" i="9"/>
  <c r="X124" i="9"/>
  <c r="W124" i="9"/>
  <c r="X123" i="9"/>
  <c r="W123" i="9"/>
  <c r="X122" i="9"/>
  <c r="W122" i="9"/>
  <c r="X121" i="9"/>
  <c r="W121" i="9"/>
  <c r="X120" i="9"/>
  <c r="W120" i="9"/>
  <c r="X119" i="9"/>
  <c r="W119" i="9"/>
  <c r="X118" i="9"/>
  <c r="W118" i="9"/>
  <c r="X117" i="9"/>
  <c r="W117" i="9"/>
  <c r="X116" i="9"/>
  <c r="W116" i="9"/>
  <c r="X115" i="9"/>
  <c r="W115" i="9"/>
  <c r="X114" i="9"/>
  <c r="W114" i="9"/>
  <c r="X113" i="9"/>
  <c r="W113" i="9"/>
  <c r="X112" i="9"/>
  <c r="W112" i="9"/>
  <c r="X111" i="9"/>
  <c r="W111" i="9"/>
  <c r="X110" i="9"/>
  <c r="W110" i="9"/>
  <c r="X109" i="9"/>
  <c r="W109" i="9"/>
  <c r="X108" i="9"/>
  <c r="W108" i="9"/>
  <c r="X107" i="9"/>
  <c r="W107" i="9"/>
  <c r="X106" i="9"/>
  <c r="W106" i="9"/>
  <c r="X105" i="9"/>
  <c r="W105" i="9"/>
  <c r="X104" i="9"/>
  <c r="W104" i="9"/>
  <c r="X103" i="9"/>
  <c r="W103" i="9"/>
  <c r="W102" i="9"/>
  <c r="W101" i="9"/>
  <c r="W100" i="9"/>
  <c r="W99" i="9"/>
  <c r="W98" i="9"/>
  <c r="W97" i="9"/>
  <c r="W96" i="9"/>
  <c r="W95" i="9"/>
  <c r="W94" i="9"/>
  <c r="W93" i="9"/>
  <c r="W92" i="9"/>
  <c r="W91" i="9"/>
  <c r="W90" i="9"/>
  <c r="W89" i="9"/>
  <c r="W88" i="9"/>
  <c r="W87" i="9"/>
  <c r="W86" i="9"/>
  <c r="W85" i="9"/>
  <c r="W84" i="9"/>
  <c r="W83" i="9"/>
  <c r="W82" i="9"/>
  <c r="W81" i="9"/>
  <c r="W80" i="9"/>
  <c r="W79" i="9"/>
  <c r="W78" i="9"/>
  <c r="W77" i="9"/>
  <c r="W76" i="9"/>
  <c r="W75" i="9"/>
  <c r="W74" i="9"/>
  <c r="W73" i="9"/>
  <c r="W72" i="9"/>
  <c r="W71" i="9"/>
  <c r="W70" i="9"/>
  <c r="W69" i="9"/>
  <c r="W68" i="9"/>
  <c r="W67" i="9"/>
  <c r="W66" i="9"/>
  <c r="W65" i="9"/>
  <c r="W64" i="9"/>
  <c r="W63" i="9"/>
  <c r="W62" i="9"/>
  <c r="W61" i="9"/>
  <c r="W60" i="9"/>
  <c r="W59" i="9"/>
  <c r="W58" i="9"/>
  <c r="W57" i="9"/>
  <c r="W56" i="9"/>
  <c r="W55" i="9"/>
  <c r="W54" i="9"/>
  <c r="W53" i="9"/>
  <c r="W52" i="9"/>
  <c r="W51" i="9"/>
  <c r="W50" i="9"/>
  <c r="W49" i="9"/>
  <c r="W48" i="9"/>
  <c r="W47" i="9"/>
  <c r="W46" i="9"/>
  <c r="W45" i="9"/>
  <c r="W44" i="9"/>
  <c r="W43" i="9"/>
  <c r="W42" i="9"/>
  <c r="W41" i="9"/>
  <c r="W40" i="9"/>
  <c r="W39" i="9"/>
  <c r="W38" i="9"/>
  <c r="W37" i="9"/>
  <c r="W36" i="9"/>
  <c r="W35" i="9"/>
  <c r="W34" i="9"/>
  <c r="W33" i="9"/>
  <c r="W32" i="9"/>
  <c r="W31" i="9"/>
  <c r="W30" i="9"/>
  <c r="W29" i="9"/>
  <c r="W28" i="9"/>
  <c r="W27" i="9"/>
  <c r="W26" i="9"/>
  <c r="W25" i="9"/>
  <c r="W24" i="9"/>
  <c r="W23" i="9"/>
  <c r="W22" i="9"/>
  <c r="W21" i="9"/>
  <c r="W20" i="9"/>
  <c r="W19" i="9"/>
  <c r="W18" i="9"/>
  <c r="W17" i="9"/>
  <c r="W16" i="9"/>
  <c r="W15" i="9"/>
  <c r="W14" i="9"/>
  <c r="W13" i="9"/>
  <c r="W12" i="9"/>
  <c r="W11" i="9"/>
  <c r="R196" i="9"/>
  <c r="R195" i="9"/>
  <c r="R194" i="9"/>
  <c r="R193" i="9"/>
  <c r="R192" i="9"/>
  <c r="R191" i="9"/>
  <c r="R190" i="9"/>
  <c r="R189" i="9"/>
  <c r="R188" i="9"/>
  <c r="R187" i="9"/>
  <c r="R186" i="9"/>
  <c r="R185" i="9"/>
  <c r="R184" i="9"/>
  <c r="R183" i="9"/>
  <c r="R182" i="9"/>
  <c r="R181" i="9"/>
  <c r="R180" i="9"/>
  <c r="R179" i="9"/>
  <c r="R178" i="9"/>
  <c r="R177" i="9"/>
  <c r="R176" i="9"/>
  <c r="R175" i="9"/>
  <c r="R174" i="9"/>
  <c r="R173" i="9"/>
  <c r="R172" i="9"/>
  <c r="R171" i="9"/>
  <c r="R170" i="9"/>
  <c r="R169" i="9"/>
  <c r="R168" i="9"/>
  <c r="R167" i="9"/>
  <c r="R166" i="9"/>
  <c r="R165" i="9"/>
  <c r="R164" i="9"/>
  <c r="R163" i="9"/>
  <c r="R162" i="9"/>
  <c r="R161" i="9"/>
  <c r="R160" i="9"/>
  <c r="R159" i="9"/>
  <c r="R158" i="9"/>
  <c r="R157" i="9"/>
  <c r="R156" i="9"/>
  <c r="R155" i="9"/>
  <c r="R154" i="9"/>
  <c r="R153" i="9"/>
  <c r="R152" i="9"/>
  <c r="R151" i="9"/>
  <c r="R150" i="9"/>
  <c r="R149" i="9"/>
  <c r="R148" i="9"/>
  <c r="R147" i="9"/>
  <c r="R146" i="9"/>
  <c r="R145" i="9"/>
  <c r="R144" i="9"/>
  <c r="R143" i="9"/>
  <c r="R142" i="9"/>
  <c r="R141" i="9"/>
  <c r="R140" i="9"/>
  <c r="R139" i="9"/>
  <c r="R138" i="9"/>
  <c r="R137" i="9"/>
  <c r="R136" i="9"/>
  <c r="R135" i="9"/>
  <c r="R134" i="9"/>
  <c r="R133" i="9"/>
  <c r="R132" i="9"/>
  <c r="R131" i="9"/>
  <c r="R130" i="9"/>
  <c r="R129" i="9"/>
  <c r="R128" i="9"/>
  <c r="R127" i="9"/>
  <c r="R126" i="9"/>
  <c r="R125" i="9"/>
  <c r="R124" i="9"/>
  <c r="R123" i="9"/>
  <c r="R122" i="9"/>
  <c r="R121" i="9"/>
  <c r="R120" i="9"/>
  <c r="R119" i="9"/>
  <c r="R118" i="9"/>
  <c r="R117" i="9"/>
  <c r="R116" i="9"/>
  <c r="R115" i="9"/>
  <c r="R114" i="9"/>
  <c r="R113" i="9"/>
  <c r="R112" i="9"/>
  <c r="R111" i="9"/>
  <c r="R110" i="9"/>
  <c r="R109" i="9"/>
  <c r="R108" i="9"/>
  <c r="R107" i="9"/>
  <c r="R106" i="9"/>
  <c r="R105" i="9"/>
  <c r="R104" i="9"/>
  <c r="R103" i="9"/>
  <c r="R102" i="9"/>
  <c r="R101" i="9"/>
  <c r="R100" i="9"/>
  <c r="R99" i="9"/>
  <c r="R98" i="9"/>
  <c r="R97" i="9"/>
  <c r="R96" i="9"/>
  <c r="R95" i="9"/>
  <c r="R94" i="9"/>
  <c r="R93" i="9"/>
  <c r="R92" i="9"/>
  <c r="R91" i="9"/>
  <c r="R90" i="9"/>
  <c r="R89" i="9"/>
  <c r="R88" i="9"/>
  <c r="R87" i="9"/>
  <c r="R86" i="9"/>
  <c r="R85" i="9"/>
  <c r="R84" i="9"/>
  <c r="R83" i="9"/>
  <c r="R82" i="9"/>
  <c r="R81" i="9"/>
  <c r="R80" i="9"/>
  <c r="R79" i="9"/>
  <c r="R78" i="9"/>
  <c r="R77" i="9"/>
  <c r="R76" i="9"/>
  <c r="R75" i="9"/>
  <c r="R74" i="9"/>
  <c r="R73" i="9"/>
  <c r="R72" i="9"/>
  <c r="R71" i="9"/>
  <c r="R70" i="9"/>
  <c r="R69" i="9"/>
  <c r="R68" i="9"/>
  <c r="R67" i="9"/>
  <c r="R66" i="9"/>
  <c r="R65" i="9"/>
  <c r="R64" i="9"/>
  <c r="R63" i="9"/>
  <c r="R62" i="9"/>
  <c r="R61" i="9"/>
  <c r="R60" i="9"/>
  <c r="R59" i="9"/>
  <c r="R58" i="9"/>
  <c r="R57" i="9"/>
  <c r="R56" i="9"/>
  <c r="R55" i="9"/>
  <c r="R54" i="9"/>
  <c r="R53" i="9"/>
  <c r="R52" i="9"/>
  <c r="R51" i="9"/>
  <c r="R50" i="9"/>
  <c r="R49" i="9"/>
  <c r="R48" i="9"/>
  <c r="R47" i="9"/>
  <c r="R46" i="9"/>
  <c r="R45" i="9"/>
  <c r="Y45" i="9" s="1"/>
  <c r="Z45" i="9" s="1"/>
  <c r="AB45" i="9" s="1"/>
  <c r="R44" i="9"/>
  <c r="Y44" i="9" s="1"/>
  <c r="Z44" i="9" s="1"/>
  <c r="AB44" i="9" s="1"/>
  <c r="R43" i="9"/>
  <c r="X43" i="9" s="1"/>
  <c r="R42" i="9"/>
  <c r="R41" i="9"/>
  <c r="Y41" i="9" s="1"/>
  <c r="R40" i="9"/>
  <c r="Y40" i="9" s="1"/>
  <c r="R39" i="9"/>
  <c r="Y39" i="9" s="1"/>
  <c r="R38" i="9"/>
  <c r="Y38" i="9" s="1"/>
  <c r="R37" i="9"/>
  <c r="Y37" i="9" s="1"/>
  <c r="Z37" i="9" s="1"/>
  <c r="AB37" i="9" s="1"/>
  <c r="AC37" i="9" s="1"/>
  <c r="R36" i="9"/>
  <c r="Y36" i="9" s="1"/>
  <c r="R35" i="9"/>
  <c r="Y35" i="9" s="1"/>
  <c r="R34" i="9"/>
  <c r="Y34" i="9" s="1"/>
  <c r="R33" i="9"/>
  <c r="Y33" i="9" s="1"/>
  <c r="R32" i="9"/>
  <c r="Y32" i="9" s="1"/>
  <c r="Z32" i="9" s="1"/>
  <c r="AB32" i="9" s="1"/>
  <c r="R31" i="9"/>
  <c r="Y31" i="9" s="1"/>
  <c r="Z31" i="9" s="1"/>
  <c r="AB31" i="9" s="1"/>
  <c r="AC31" i="9" s="1"/>
  <c r="R30" i="9"/>
  <c r="Y30" i="9" s="1"/>
  <c r="R29" i="9"/>
  <c r="Y29" i="9" s="1"/>
  <c r="R28" i="9"/>
  <c r="Y28" i="9" s="1"/>
  <c r="R27" i="9"/>
  <c r="R26" i="9"/>
  <c r="Y26" i="9"/>
  <c r="R25" i="9"/>
  <c r="Y25" i="9" s="1"/>
  <c r="R24" i="9"/>
  <c r="Y24" i="9" s="1"/>
  <c r="Z24" i="9" s="1"/>
  <c r="R23" i="9"/>
  <c r="Y23" i="9"/>
  <c r="R22" i="9"/>
  <c r="Y22" i="9" s="1"/>
  <c r="R21" i="9"/>
  <c r="Y21" i="9" s="1"/>
  <c r="R20" i="9"/>
  <c r="Y20" i="9" s="1"/>
  <c r="R19" i="9"/>
  <c r="Y19" i="9" s="1"/>
  <c r="R18" i="9"/>
  <c r="Y18" i="9" s="1"/>
  <c r="R17" i="9"/>
  <c r="Y17" i="9" s="1"/>
  <c r="R16" i="9"/>
  <c r="Y16" i="9" s="1"/>
  <c r="R15" i="9"/>
  <c r="Y15" i="9" s="1"/>
  <c r="R14" i="9"/>
  <c r="Y14" i="9"/>
  <c r="Z14" i="9" s="1"/>
  <c r="AB14" i="9" s="1"/>
  <c r="R13" i="9"/>
  <c r="Y13" i="9" s="1"/>
  <c r="R12" i="9"/>
  <c r="Y12" i="9" s="1"/>
  <c r="Z12" i="9" s="1"/>
  <c r="AB12" i="9" s="1"/>
  <c r="R11" i="9"/>
  <c r="Y11" i="9" s="1"/>
  <c r="M196" i="9"/>
  <c r="L196" i="9"/>
  <c r="K196" i="9"/>
  <c r="J196" i="9"/>
  <c r="M195" i="9"/>
  <c r="L195" i="9"/>
  <c r="K195" i="9"/>
  <c r="J195" i="9"/>
  <c r="M194" i="9"/>
  <c r="L194" i="9"/>
  <c r="K194" i="9"/>
  <c r="J194" i="9"/>
  <c r="M193" i="9"/>
  <c r="L193" i="9"/>
  <c r="K193" i="9"/>
  <c r="J193" i="9"/>
  <c r="M192" i="9"/>
  <c r="L192" i="9"/>
  <c r="K192" i="9"/>
  <c r="J192" i="9"/>
  <c r="M191" i="9"/>
  <c r="L191" i="9"/>
  <c r="K191" i="9"/>
  <c r="J191" i="9"/>
  <c r="M190" i="9"/>
  <c r="L190" i="9"/>
  <c r="K190" i="9"/>
  <c r="J190" i="9"/>
  <c r="M189" i="9"/>
  <c r="L189" i="9"/>
  <c r="K189" i="9"/>
  <c r="J189" i="9"/>
  <c r="M188" i="9"/>
  <c r="L188" i="9"/>
  <c r="K188" i="9"/>
  <c r="J188" i="9"/>
  <c r="M187" i="9"/>
  <c r="L187" i="9"/>
  <c r="K187" i="9"/>
  <c r="J187" i="9"/>
  <c r="M186" i="9"/>
  <c r="L186" i="9"/>
  <c r="K186" i="9"/>
  <c r="J186" i="9"/>
  <c r="M185" i="9"/>
  <c r="L185" i="9"/>
  <c r="K185" i="9"/>
  <c r="J185" i="9"/>
  <c r="M184" i="9"/>
  <c r="L184" i="9"/>
  <c r="K184" i="9"/>
  <c r="J184" i="9"/>
  <c r="M183" i="9"/>
  <c r="L183" i="9"/>
  <c r="K183" i="9"/>
  <c r="J183" i="9"/>
  <c r="M182" i="9"/>
  <c r="L182" i="9"/>
  <c r="K182" i="9"/>
  <c r="J182" i="9"/>
  <c r="M181" i="9"/>
  <c r="L181" i="9"/>
  <c r="K181" i="9"/>
  <c r="J181" i="9"/>
  <c r="M180" i="9"/>
  <c r="L180" i="9"/>
  <c r="K180" i="9"/>
  <c r="J180" i="9"/>
  <c r="M179" i="9"/>
  <c r="L179" i="9"/>
  <c r="K179" i="9"/>
  <c r="J179" i="9"/>
  <c r="M178" i="9"/>
  <c r="L178" i="9"/>
  <c r="K178" i="9"/>
  <c r="J178" i="9"/>
  <c r="M177" i="9"/>
  <c r="L177" i="9"/>
  <c r="K177" i="9"/>
  <c r="J177" i="9"/>
  <c r="M176" i="9"/>
  <c r="L176" i="9"/>
  <c r="K176" i="9"/>
  <c r="J176" i="9"/>
  <c r="M175" i="9"/>
  <c r="L175" i="9"/>
  <c r="K175" i="9"/>
  <c r="J175" i="9"/>
  <c r="M174" i="9"/>
  <c r="L174" i="9"/>
  <c r="K174" i="9"/>
  <c r="J174" i="9"/>
  <c r="M173" i="9"/>
  <c r="L173" i="9"/>
  <c r="K173" i="9"/>
  <c r="J173" i="9"/>
  <c r="M172" i="9"/>
  <c r="L172" i="9"/>
  <c r="K172" i="9"/>
  <c r="J172" i="9"/>
  <c r="M171" i="9"/>
  <c r="L171" i="9"/>
  <c r="K171" i="9"/>
  <c r="J171" i="9"/>
  <c r="M170" i="9"/>
  <c r="L170" i="9"/>
  <c r="K170" i="9"/>
  <c r="J170" i="9"/>
  <c r="M169" i="9"/>
  <c r="L169" i="9"/>
  <c r="K169" i="9"/>
  <c r="J169" i="9"/>
  <c r="M168" i="9"/>
  <c r="L168" i="9"/>
  <c r="K168" i="9"/>
  <c r="J168" i="9"/>
  <c r="M167" i="9"/>
  <c r="L167" i="9"/>
  <c r="K167" i="9"/>
  <c r="J167" i="9"/>
  <c r="M166" i="9"/>
  <c r="L166" i="9"/>
  <c r="K166" i="9"/>
  <c r="J166" i="9"/>
  <c r="M165" i="9"/>
  <c r="L165" i="9"/>
  <c r="K165" i="9"/>
  <c r="J165" i="9"/>
  <c r="M164" i="9"/>
  <c r="L164" i="9"/>
  <c r="K164" i="9"/>
  <c r="J164" i="9"/>
  <c r="M163" i="9"/>
  <c r="L163" i="9"/>
  <c r="K163" i="9"/>
  <c r="J163" i="9"/>
  <c r="M162" i="9"/>
  <c r="L162" i="9"/>
  <c r="K162" i="9"/>
  <c r="J162" i="9"/>
  <c r="M161" i="9"/>
  <c r="L161" i="9"/>
  <c r="K161" i="9"/>
  <c r="J161" i="9"/>
  <c r="M160" i="9"/>
  <c r="L160" i="9"/>
  <c r="K160" i="9"/>
  <c r="J160" i="9"/>
  <c r="M159" i="9"/>
  <c r="L159" i="9"/>
  <c r="K159" i="9"/>
  <c r="J159" i="9"/>
  <c r="M158" i="9"/>
  <c r="L158" i="9"/>
  <c r="K158" i="9"/>
  <c r="J158" i="9"/>
  <c r="M157" i="9"/>
  <c r="L157" i="9"/>
  <c r="K157" i="9"/>
  <c r="J157" i="9"/>
  <c r="M156" i="9"/>
  <c r="L156" i="9"/>
  <c r="K156" i="9"/>
  <c r="J156" i="9"/>
  <c r="M155" i="9"/>
  <c r="L155" i="9"/>
  <c r="K155" i="9"/>
  <c r="J155" i="9"/>
  <c r="M154" i="9"/>
  <c r="L154" i="9"/>
  <c r="K154" i="9"/>
  <c r="J154" i="9"/>
  <c r="M153" i="9"/>
  <c r="L153" i="9"/>
  <c r="K153" i="9"/>
  <c r="J153" i="9"/>
  <c r="M152" i="9"/>
  <c r="L152" i="9"/>
  <c r="K152" i="9"/>
  <c r="J152" i="9"/>
  <c r="M151" i="9"/>
  <c r="L151" i="9"/>
  <c r="K151" i="9"/>
  <c r="J151" i="9"/>
  <c r="M150" i="9"/>
  <c r="L150" i="9"/>
  <c r="K150" i="9"/>
  <c r="J150" i="9"/>
  <c r="M149" i="9"/>
  <c r="L149" i="9"/>
  <c r="K149" i="9"/>
  <c r="J149" i="9"/>
  <c r="M148" i="9"/>
  <c r="L148" i="9"/>
  <c r="K148" i="9"/>
  <c r="J148" i="9"/>
  <c r="M147" i="9"/>
  <c r="L147" i="9"/>
  <c r="K147" i="9"/>
  <c r="J147" i="9"/>
  <c r="M146" i="9"/>
  <c r="L146" i="9"/>
  <c r="K146" i="9"/>
  <c r="J146" i="9"/>
  <c r="M145" i="9"/>
  <c r="L145" i="9"/>
  <c r="K145" i="9"/>
  <c r="J145" i="9"/>
  <c r="M144" i="9"/>
  <c r="L144" i="9"/>
  <c r="K144" i="9"/>
  <c r="J144" i="9"/>
  <c r="M143" i="9"/>
  <c r="L143" i="9"/>
  <c r="K143" i="9"/>
  <c r="J143" i="9"/>
  <c r="M142" i="9"/>
  <c r="L142" i="9"/>
  <c r="K142" i="9"/>
  <c r="J142" i="9"/>
  <c r="M141" i="9"/>
  <c r="L141" i="9"/>
  <c r="K141" i="9"/>
  <c r="J141" i="9"/>
  <c r="M140" i="9"/>
  <c r="L140" i="9"/>
  <c r="K140" i="9"/>
  <c r="J140" i="9"/>
  <c r="M139" i="9"/>
  <c r="L139" i="9"/>
  <c r="K139" i="9"/>
  <c r="J139" i="9"/>
  <c r="M138" i="9"/>
  <c r="L138" i="9"/>
  <c r="K138" i="9"/>
  <c r="J138" i="9"/>
  <c r="M137" i="9"/>
  <c r="L137" i="9"/>
  <c r="K137" i="9"/>
  <c r="J137" i="9"/>
  <c r="M136" i="9"/>
  <c r="L136" i="9"/>
  <c r="K136" i="9"/>
  <c r="J136" i="9"/>
  <c r="M135" i="9"/>
  <c r="L135" i="9"/>
  <c r="K135" i="9"/>
  <c r="J135" i="9"/>
  <c r="M134" i="9"/>
  <c r="L134" i="9"/>
  <c r="K134" i="9"/>
  <c r="J134" i="9"/>
  <c r="M133" i="9"/>
  <c r="L133" i="9"/>
  <c r="K133" i="9"/>
  <c r="J133" i="9"/>
  <c r="M132" i="9"/>
  <c r="L132" i="9"/>
  <c r="K132" i="9"/>
  <c r="J132" i="9"/>
  <c r="M131" i="9"/>
  <c r="L131" i="9"/>
  <c r="K131" i="9"/>
  <c r="J131" i="9"/>
  <c r="M130" i="9"/>
  <c r="L130" i="9"/>
  <c r="K130" i="9"/>
  <c r="J130" i="9"/>
  <c r="M129" i="9"/>
  <c r="L129" i="9"/>
  <c r="K129" i="9"/>
  <c r="J129" i="9"/>
  <c r="M128" i="9"/>
  <c r="L128" i="9"/>
  <c r="K128" i="9"/>
  <c r="J128" i="9"/>
  <c r="M127" i="9"/>
  <c r="L127" i="9"/>
  <c r="K127" i="9"/>
  <c r="J127" i="9"/>
  <c r="M126" i="9"/>
  <c r="L126" i="9"/>
  <c r="K126" i="9"/>
  <c r="J126" i="9"/>
  <c r="M125" i="9"/>
  <c r="L125" i="9"/>
  <c r="K125" i="9"/>
  <c r="J125" i="9"/>
  <c r="M124" i="9"/>
  <c r="L124" i="9"/>
  <c r="K124" i="9"/>
  <c r="J124" i="9"/>
  <c r="M123" i="9"/>
  <c r="L123" i="9"/>
  <c r="K123" i="9"/>
  <c r="J123" i="9"/>
  <c r="M122" i="9"/>
  <c r="L122" i="9"/>
  <c r="K122" i="9"/>
  <c r="J122" i="9"/>
  <c r="M121" i="9"/>
  <c r="L121" i="9"/>
  <c r="K121" i="9"/>
  <c r="J121" i="9"/>
  <c r="M120" i="9"/>
  <c r="L120" i="9"/>
  <c r="K120" i="9"/>
  <c r="J120" i="9"/>
  <c r="M119" i="9"/>
  <c r="L119" i="9"/>
  <c r="K119" i="9"/>
  <c r="J119" i="9"/>
  <c r="M118" i="9"/>
  <c r="L118" i="9"/>
  <c r="K118" i="9"/>
  <c r="J118" i="9"/>
  <c r="M117" i="9"/>
  <c r="L117" i="9"/>
  <c r="K117" i="9"/>
  <c r="J117" i="9"/>
  <c r="M116" i="9"/>
  <c r="L116" i="9"/>
  <c r="K116" i="9"/>
  <c r="J116" i="9"/>
  <c r="M115" i="9"/>
  <c r="L115" i="9"/>
  <c r="K115" i="9"/>
  <c r="J115" i="9"/>
  <c r="M114" i="9"/>
  <c r="L114" i="9"/>
  <c r="K114" i="9"/>
  <c r="J114" i="9"/>
  <c r="M113" i="9"/>
  <c r="L113" i="9"/>
  <c r="K113" i="9"/>
  <c r="J113" i="9"/>
  <c r="M112" i="9"/>
  <c r="L112" i="9"/>
  <c r="K112" i="9"/>
  <c r="J112" i="9"/>
  <c r="M111" i="9"/>
  <c r="L111" i="9"/>
  <c r="K111" i="9"/>
  <c r="J111" i="9"/>
  <c r="M110" i="9"/>
  <c r="L110" i="9"/>
  <c r="K110" i="9"/>
  <c r="J110" i="9"/>
  <c r="M109" i="9"/>
  <c r="L109" i="9"/>
  <c r="K109" i="9"/>
  <c r="J109" i="9"/>
  <c r="M108" i="9"/>
  <c r="L108" i="9"/>
  <c r="K108" i="9"/>
  <c r="J108" i="9"/>
  <c r="M107" i="9"/>
  <c r="L107" i="9"/>
  <c r="K107" i="9"/>
  <c r="J107" i="9"/>
  <c r="M106" i="9"/>
  <c r="L106" i="9"/>
  <c r="K106" i="9"/>
  <c r="J106" i="9"/>
  <c r="M105" i="9"/>
  <c r="L105" i="9"/>
  <c r="K105" i="9"/>
  <c r="J105" i="9"/>
  <c r="M104" i="9"/>
  <c r="L104" i="9"/>
  <c r="K104" i="9"/>
  <c r="J104" i="9"/>
  <c r="M103" i="9"/>
  <c r="L103" i="9"/>
  <c r="K103" i="9"/>
  <c r="J103" i="9"/>
  <c r="M102" i="9"/>
  <c r="L102" i="9"/>
  <c r="K102" i="9"/>
  <c r="J102" i="9"/>
  <c r="M101" i="9"/>
  <c r="L101" i="9"/>
  <c r="K101" i="9"/>
  <c r="J101" i="9"/>
  <c r="M100" i="9"/>
  <c r="L100" i="9"/>
  <c r="K100" i="9"/>
  <c r="J100" i="9"/>
  <c r="M99" i="9"/>
  <c r="L99" i="9"/>
  <c r="K99" i="9"/>
  <c r="J99" i="9"/>
  <c r="M98" i="9"/>
  <c r="L98" i="9"/>
  <c r="K98" i="9"/>
  <c r="J98" i="9"/>
  <c r="M97" i="9"/>
  <c r="L97" i="9"/>
  <c r="K97" i="9"/>
  <c r="J97" i="9"/>
  <c r="M96" i="9"/>
  <c r="L96" i="9"/>
  <c r="K96" i="9"/>
  <c r="J96" i="9"/>
  <c r="M95" i="9"/>
  <c r="L95" i="9"/>
  <c r="K95" i="9"/>
  <c r="J95" i="9"/>
  <c r="M94" i="9"/>
  <c r="L94" i="9"/>
  <c r="K94" i="9"/>
  <c r="J94" i="9"/>
  <c r="M93" i="9"/>
  <c r="L93" i="9"/>
  <c r="K93" i="9"/>
  <c r="J93" i="9"/>
  <c r="M92" i="9"/>
  <c r="L92" i="9"/>
  <c r="K92" i="9"/>
  <c r="J92" i="9"/>
  <c r="M91" i="9"/>
  <c r="L91" i="9"/>
  <c r="K91" i="9"/>
  <c r="J91" i="9"/>
  <c r="M90" i="9"/>
  <c r="L90" i="9"/>
  <c r="K90" i="9"/>
  <c r="J90" i="9"/>
  <c r="M89" i="9"/>
  <c r="L89" i="9"/>
  <c r="K89" i="9"/>
  <c r="J89" i="9"/>
  <c r="M88" i="9"/>
  <c r="L88" i="9"/>
  <c r="K88" i="9"/>
  <c r="J88" i="9"/>
  <c r="M87" i="9"/>
  <c r="L87" i="9"/>
  <c r="K87" i="9"/>
  <c r="J87" i="9"/>
  <c r="M86" i="9"/>
  <c r="L86" i="9"/>
  <c r="K86" i="9"/>
  <c r="J86" i="9"/>
  <c r="M85" i="9"/>
  <c r="L85" i="9"/>
  <c r="K85" i="9"/>
  <c r="J85" i="9"/>
  <c r="M84" i="9"/>
  <c r="L84" i="9"/>
  <c r="K84" i="9"/>
  <c r="J84" i="9"/>
  <c r="M83" i="9"/>
  <c r="L83" i="9"/>
  <c r="K83" i="9"/>
  <c r="J83" i="9"/>
  <c r="M82" i="9"/>
  <c r="L82" i="9"/>
  <c r="K82" i="9"/>
  <c r="J82" i="9"/>
  <c r="M81" i="9"/>
  <c r="L81" i="9"/>
  <c r="K81" i="9"/>
  <c r="J81" i="9"/>
  <c r="M80" i="9"/>
  <c r="L80" i="9"/>
  <c r="K80" i="9"/>
  <c r="J80" i="9"/>
  <c r="M79" i="9"/>
  <c r="L79" i="9"/>
  <c r="K79" i="9"/>
  <c r="J79" i="9"/>
  <c r="M78" i="9"/>
  <c r="L78" i="9"/>
  <c r="K78" i="9"/>
  <c r="J78" i="9"/>
  <c r="M77" i="9"/>
  <c r="L77" i="9"/>
  <c r="K77" i="9"/>
  <c r="J77" i="9"/>
  <c r="M76" i="9"/>
  <c r="L76" i="9"/>
  <c r="K76" i="9"/>
  <c r="J76" i="9"/>
  <c r="M75" i="9"/>
  <c r="L75" i="9"/>
  <c r="K75" i="9"/>
  <c r="J75" i="9"/>
  <c r="M74" i="9"/>
  <c r="L74" i="9"/>
  <c r="K74" i="9"/>
  <c r="J74" i="9"/>
  <c r="M73" i="9"/>
  <c r="L73" i="9"/>
  <c r="K73" i="9"/>
  <c r="J73" i="9"/>
  <c r="M72" i="9"/>
  <c r="L72" i="9"/>
  <c r="K72" i="9"/>
  <c r="J72" i="9"/>
  <c r="M71" i="9"/>
  <c r="L71" i="9"/>
  <c r="K71" i="9"/>
  <c r="J71" i="9"/>
  <c r="M70" i="9"/>
  <c r="L70" i="9"/>
  <c r="K70" i="9"/>
  <c r="J70" i="9"/>
  <c r="M69" i="9"/>
  <c r="L69" i="9"/>
  <c r="K69" i="9"/>
  <c r="J69" i="9"/>
  <c r="M68" i="9"/>
  <c r="L68" i="9"/>
  <c r="K68" i="9"/>
  <c r="J68" i="9"/>
  <c r="M67" i="9"/>
  <c r="L67" i="9"/>
  <c r="K67" i="9"/>
  <c r="J67" i="9"/>
  <c r="M66" i="9"/>
  <c r="L66" i="9"/>
  <c r="K66" i="9"/>
  <c r="J66" i="9"/>
  <c r="M65" i="9"/>
  <c r="L65" i="9"/>
  <c r="K65" i="9"/>
  <c r="J65" i="9"/>
  <c r="M64" i="9"/>
  <c r="L64" i="9"/>
  <c r="K64" i="9"/>
  <c r="J64" i="9"/>
  <c r="M63" i="9"/>
  <c r="L63" i="9"/>
  <c r="K63" i="9"/>
  <c r="J63" i="9"/>
  <c r="M62" i="9"/>
  <c r="L62" i="9"/>
  <c r="K62" i="9"/>
  <c r="J62" i="9"/>
  <c r="M61" i="9"/>
  <c r="L61" i="9"/>
  <c r="K61" i="9"/>
  <c r="J61" i="9"/>
  <c r="M60" i="9"/>
  <c r="L60" i="9"/>
  <c r="K60" i="9"/>
  <c r="J60" i="9"/>
  <c r="M59" i="9"/>
  <c r="L59" i="9"/>
  <c r="K59" i="9"/>
  <c r="J59" i="9"/>
  <c r="M58" i="9"/>
  <c r="L58" i="9"/>
  <c r="K58" i="9"/>
  <c r="J58" i="9"/>
  <c r="M57" i="9"/>
  <c r="L57" i="9"/>
  <c r="K57" i="9"/>
  <c r="J57" i="9"/>
  <c r="M56" i="9"/>
  <c r="L56" i="9"/>
  <c r="K56" i="9"/>
  <c r="J56" i="9"/>
  <c r="M55" i="9"/>
  <c r="L55" i="9"/>
  <c r="K55" i="9"/>
  <c r="J55" i="9"/>
  <c r="M54" i="9"/>
  <c r="L54" i="9"/>
  <c r="K54" i="9"/>
  <c r="J54" i="9"/>
  <c r="M53" i="9"/>
  <c r="L53" i="9"/>
  <c r="K53" i="9"/>
  <c r="J53" i="9"/>
  <c r="M52" i="9"/>
  <c r="L52" i="9"/>
  <c r="K52" i="9"/>
  <c r="J52" i="9"/>
  <c r="M51" i="9"/>
  <c r="L51" i="9"/>
  <c r="K51" i="9"/>
  <c r="J51" i="9"/>
  <c r="M50" i="9"/>
  <c r="L50" i="9"/>
  <c r="K50" i="9"/>
  <c r="J50" i="9"/>
  <c r="M49" i="9"/>
  <c r="L49" i="9"/>
  <c r="K49" i="9"/>
  <c r="J49" i="9"/>
  <c r="M48" i="9"/>
  <c r="L48" i="9"/>
  <c r="K48" i="9"/>
  <c r="J48" i="9"/>
  <c r="M47" i="9"/>
  <c r="L47" i="9"/>
  <c r="K47" i="9"/>
  <c r="J47" i="9"/>
  <c r="M46" i="9"/>
  <c r="L46" i="9"/>
  <c r="K46" i="9"/>
  <c r="J46" i="9"/>
  <c r="M45" i="9"/>
  <c r="L45" i="9"/>
  <c r="K45" i="9"/>
  <c r="J45" i="9"/>
  <c r="M44" i="9"/>
  <c r="L44" i="9"/>
  <c r="K44" i="9"/>
  <c r="J44" i="9"/>
  <c r="M43" i="9"/>
  <c r="L43" i="9"/>
  <c r="K43" i="9"/>
  <c r="J43" i="9"/>
  <c r="M42" i="9"/>
  <c r="L42" i="9"/>
  <c r="K42" i="9"/>
  <c r="J42" i="9"/>
  <c r="M41" i="9"/>
  <c r="L41" i="9"/>
  <c r="K41" i="9"/>
  <c r="J41" i="9"/>
  <c r="M40" i="9"/>
  <c r="L40" i="9"/>
  <c r="K40" i="9"/>
  <c r="J40" i="9"/>
  <c r="M39" i="9"/>
  <c r="L39" i="9"/>
  <c r="K39" i="9"/>
  <c r="J39" i="9"/>
  <c r="J38" i="9"/>
  <c r="M37" i="9"/>
  <c r="L37" i="9"/>
  <c r="K37" i="9"/>
  <c r="J37" i="9"/>
  <c r="M36" i="9"/>
  <c r="L36" i="9"/>
  <c r="K36" i="9"/>
  <c r="J36" i="9"/>
  <c r="M35" i="9"/>
  <c r="L35" i="9"/>
  <c r="K35" i="9"/>
  <c r="J35" i="9"/>
  <c r="J34" i="9"/>
  <c r="M33" i="9"/>
  <c r="L33" i="9"/>
  <c r="K33" i="9"/>
  <c r="J33" i="9"/>
  <c r="M32" i="9"/>
  <c r="L32" i="9"/>
  <c r="K32" i="9"/>
  <c r="J32" i="9"/>
  <c r="M31" i="9"/>
  <c r="L31" i="9"/>
  <c r="K31" i="9"/>
  <c r="J31" i="9"/>
  <c r="J30" i="9"/>
  <c r="M29" i="9"/>
  <c r="L29" i="9"/>
  <c r="K29" i="9"/>
  <c r="J29" i="9"/>
  <c r="M28" i="9"/>
  <c r="L28" i="9"/>
  <c r="K28" i="9"/>
  <c r="J28" i="9"/>
  <c r="M27" i="9"/>
  <c r="L27" i="9"/>
  <c r="K27" i="9"/>
  <c r="J27" i="9"/>
  <c r="J26" i="9"/>
  <c r="M25" i="9"/>
  <c r="L25" i="9"/>
  <c r="K25" i="9"/>
  <c r="J25" i="9"/>
  <c r="M24" i="9"/>
  <c r="L24" i="9"/>
  <c r="K24" i="9"/>
  <c r="J24" i="9"/>
  <c r="M23" i="9"/>
  <c r="L23" i="9"/>
  <c r="K23" i="9"/>
  <c r="J23" i="9"/>
  <c r="J22" i="9"/>
  <c r="M21" i="9"/>
  <c r="L21" i="9"/>
  <c r="K21" i="9"/>
  <c r="J21" i="9"/>
  <c r="M20" i="9"/>
  <c r="L20" i="9"/>
  <c r="K20" i="9"/>
  <c r="J20" i="9"/>
  <c r="M19" i="9"/>
  <c r="L19" i="9"/>
  <c r="K19" i="9"/>
  <c r="J19" i="9"/>
  <c r="J18" i="9"/>
  <c r="M17" i="9"/>
  <c r="L17" i="9"/>
  <c r="K17" i="9"/>
  <c r="J17" i="9"/>
  <c r="M16" i="9"/>
  <c r="L16" i="9"/>
  <c r="K16" i="9"/>
  <c r="J16" i="9"/>
  <c r="M15" i="9"/>
  <c r="L15" i="9"/>
  <c r="K15" i="9"/>
  <c r="J15" i="9"/>
  <c r="J14" i="9"/>
  <c r="M13" i="9"/>
  <c r="L13" i="9"/>
  <c r="K13" i="9"/>
  <c r="J13" i="9"/>
  <c r="M12" i="9"/>
  <c r="L12" i="9"/>
  <c r="K12" i="9"/>
  <c r="J12" i="9"/>
  <c r="J11" i="9"/>
  <c r="K11" i="9"/>
  <c r="L11" i="9"/>
  <c r="M11" i="9"/>
  <c r="N172" i="9"/>
  <c r="P172" i="9"/>
  <c r="N173" i="9"/>
  <c r="P173" i="9"/>
  <c r="N174" i="9"/>
  <c r="P174" i="9"/>
  <c r="N175" i="9"/>
  <c r="P175" i="9"/>
  <c r="N176" i="9"/>
  <c r="P176" i="9"/>
  <c r="N177" i="9"/>
  <c r="P177" i="9"/>
  <c r="N178" i="9"/>
  <c r="P178" i="9"/>
  <c r="N179" i="9"/>
  <c r="P179" i="9"/>
  <c r="N180" i="9"/>
  <c r="P180" i="9"/>
  <c r="N181" i="9"/>
  <c r="P181" i="9"/>
  <c r="N182" i="9"/>
  <c r="P182" i="9"/>
  <c r="N183" i="9"/>
  <c r="P183" i="9"/>
  <c r="N184" i="9"/>
  <c r="P184" i="9"/>
  <c r="N185" i="9"/>
  <c r="P185" i="9"/>
  <c r="N186" i="9"/>
  <c r="P186" i="9"/>
  <c r="N187" i="9"/>
  <c r="P187" i="9"/>
  <c r="N188" i="9"/>
  <c r="P188" i="9"/>
  <c r="N189" i="9"/>
  <c r="P189" i="9"/>
  <c r="N190" i="9"/>
  <c r="P190" i="9"/>
  <c r="N191" i="9"/>
  <c r="N192" i="9"/>
  <c r="N193" i="9"/>
  <c r="N194" i="9"/>
  <c r="N195" i="9"/>
  <c r="N196" i="9"/>
  <c r="W10" i="9"/>
  <c r="W6" i="9" s="1"/>
  <c r="R10" i="9"/>
  <c r="Y10" i="9"/>
  <c r="V6" i="9"/>
  <c r="U6" i="9"/>
  <c r="T6" i="9"/>
  <c r="S6" i="9"/>
  <c r="C6" i="9"/>
  <c r="X42" i="9"/>
  <c r="X44" i="9"/>
  <c r="X46" i="9"/>
  <c r="X47" i="9"/>
  <c r="X48" i="9"/>
  <c r="X49" i="9"/>
  <c r="X50" i="9"/>
  <c r="X51" i="9"/>
  <c r="X52" i="9"/>
  <c r="X53" i="9"/>
  <c r="X54" i="9"/>
  <c r="X55" i="9"/>
  <c r="X56" i="9"/>
  <c r="X57" i="9"/>
  <c r="X58" i="9"/>
  <c r="X59" i="9"/>
  <c r="X60" i="9"/>
  <c r="X61" i="9"/>
  <c r="X62" i="9"/>
  <c r="X63" i="9"/>
  <c r="X64" i="9"/>
  <c r="X65" i="9"/>
  <c r="X66" i="9"/>
  <c r="X67" i="9"/>
  <c r="X68" i="9"/>
  <c r="X69" i="9"/>
  <c r="X70" i="9"/>
  <c r="X71" i="9"/>
  <c r="X72" i="9"/>
  <c r="X73" i="9"/>
  <c r="X74" i="9"/>
  <c r="X75" i="9"/>
  <c r="X76" i="9"/>
  <c r="X77" i="9"/>
  <c r="X78" i="9"/>
  <c r="X79" i="9"/>
  <c r="X80" i="9"/>
  <c r="X81" i="9"/>
  <c r="X82" i="9"/>
  <c r="X83" i="9"/>
  <c r="X84" i="9"/>
  <c r="X85" i="9"/>
  <c r="X86" i="9"/>
  <c r="X87" i="9"/>
  <c r="X88" i="9"/>
  <c r="X89" i="9"/>
  <c r="X90" i="9"/>
  <c r="X91" i="9"/>
  <c r="X92" i="9"/>
  <c r="X93" i="9"/>
  <c r="X94" i="9"/>
  <c r="X95" i="9"/>
  <c r="X96" i="9"/>
  <c r="X97" i="9"/>
  <c r="X98" i="9"/>
  <c r="X99" i="9"/>
  <c r="X100" i="9"/>
  <c r="X101" i="9"/>
  <c r="X102" i="9"/>
  <c r="AI129" i="9"/>
  <c r="AI133" i="9"/>
  <c r="AI137" i="9"/>
  <c r="AI141" i="9"/>
  <c r="AI145" i="9"/>
  <c r="AI153" i="9"/>
  <c r="AI161" i="9"/>
  <c r="AI165" i="9"/>
  <c r="AI169" i="9"/>
  <c r="AH173" i="9"/>
  <c r="AH193" i="9"/>
  <c r="AH170" i="9"/>
  <c r="AI194" i="9"/>
  <c r="AH83" i="9"/>
  <c r="AI91" i="9"/>
  <c r="AI95" i="9"/>
  <c r="AI123" i="9"/>
  <c r="AI127" i="9"/>
  <c r="AI131" i="9"/>
  <c r="AI163" i="9"/>
  <c r="AH167" i="9"/>
  <c r="AI171" i="9"/>
  <c r="AH61" i="9"/>
  <c r="AI77" i="9"/>
  <c r="AI85" i="9"/>
  <c r="AI97" i="9"/>
  <c r="AH189" i="9"/>
  <c r="AI189" i="9"/>
  <c r="AI52" i="9"/>
  <c r="AH152" i="9"/>
  <c r="AI196" i="9"/>
  <c r="AO49" i="9"/>
  <c r="AG49" i="9"/>
  <c r="AM49" i="9"/>
  <c r="AL49" i="9"/>
  <c r="AO57" i="9"/>
  <c r="AG57" i="9"/>
  <c r="AM57" i="9"/>
  <c r="AN57" i="9"/>
  <c r="AJ57" i="9"/>
  <c r="AO65" i="9"/>
  <c r="AM65" i="9"/>
  <c r="AN65" i="9"/>
  <c r="AJ65" i="9"/>
  <c r="AL65" i="9"/>
  <c r="AO73" i="9"/>
  <c r="AM73" i="9"/>
  <c r="AP73" i="9"/>
  <c r="AD73" i="9"/>
  <c r="AO81" i="9"/>
  <c r="AG81" i="9"/>
  <c r="AM81" i="9"/>
  <c r="AJ81" i="9"/>
  <c r="AO89" i="9"/>
  <c r="AG89" i="9"/>
  <c r="AJ89" i="9"/>
  <c r="AL89" i="9"/>
  <c r="AP89" i="9"/>
  <c r="AO97" i="9"/>
  <c r="AJ97" i="9"/>
  <c r="AL97" i="9"/>
  <c r="AP97" i="9"/>
  <c r="AE97" i="9"/>
  <c r="AO101" i="9"/>
  <c r="AJ101" i="9"/>
  <c r="AP101" i="9"/>
  <c r="AE101" i="9"/>
  <c r="AO109" i="9"/>
  <c r="AG109" i="9"/>
  <c r="AJ109" i="9"/>
  <c r="AQ109" i="9"/>
  <c r="AN117" i="9"/>
  <c r="AF117" i="9"/>
  <c r="AL117" i="9"/>
  <c r="AQ117" i="9"/>
  <c r="AG117" i="9"/>
  <c r="AN125" i="9"/>
  <c r="AL125" i="9"/>
  <c r="AQ125" i="9"/>
  <c r="AG125" i="9"/>
  <c r="AK125" i="9"/>
  <c r="AP133" i="9"/>
  <c r="AQ133" i="9"/>
  <c r="AO133" i="9"/>
  <c r="AJ133" i="9"/>
  <c r="AP141" i="9"/>
  <c r="AD141" i="9"/>
  <c r="AQ141" i="9"/>
  <c r="AJ141" i="9"/>
  <c r="AQ149" i="9"/>
  <c r="AE149" i="9"/>
  <c r="AL149" i="9"/>
  <c r="AJ149" i="9"/>
  <c r="AF149" i="9"/>
  <c r="AQ157" i="9"/>
  <c r="AL157" i="9"/>
  <c r="AJ157" i="9"/>
  <c r="AF157" i="9"/>
  <c r="AK157" i="9"/>
  <c r="AO165" i="9"/>
  <c r="AL165" i="9"/>
  <c r="AE165" i="9"/>
  <c r="AD165" i="9"/>
  <c r="AG173" i="9"/>
  <c r="AJ173" i="9"/>
  <c r="AN173" i="9"/>
  <c r="AJ189" i="9"/>
  <c r="AQ189" i="9"/>
  <c r="AM189" i="9"/>
  <c r="AE189" i="9"/>
  <c r="AK189" i="9"/>
  <c r="AO189" i="9"/>
  <c r="AP189" i="9"/>
  <c r="AD189" i="9"/>
  <c r="AO54" i="9"/>
  <c r="AG54" i="9"/>
  <c r="AP54" i="9"/>
  <c r="AD62" i="9"/>
  <c r="AL62" i="9"/>
  <c r="AQ70" i="9"/>
  <c r="AM78" i="9"/>
  <c r="AE78" i="9"/>
  <c r="AK78" i="9"/>
  <c r="AJ86" i="9"/>
  <c r="AK86" i="9"/>
  <c r="AO86" i="9"/>
  <c r="AG94" i="9"/>
  <c r="AQ102" i="9"/>
  <c r="AD102" i="9"/>
  <c r="AK110" i="9"/>
  <c r="AE110" i="9"/>
  <c r="AD110" i="9"/>
  <c r="AM114" i="9"/>
  <c r="AL122" i="9"/>
  <c r="AD122" i="9"/>
  <c r="AL130" i="9"/>
  <c r="AN130" i="9"/>
  <c r="AK130" i="9"/>
  <c r="AQ138" i="9"/>
  <c r="AO138" i="9"/>
  <c r="AG138" i="9"/>
  <c r="AQ146" i="9"/>
  <c r="AG154" i="9"/>
  <c r="AF154" i="9"/>
  <c r="AJ162" i="9"/>
  <c r="AF162" i="9"/>
  <c r="AL162" i="9"/>
  <c r="AN170" i="9"/>
  <c r="AP186" i="9"/>
  <c r="AL186" i="9"/>
  <c r="AE186" i="9"/>
  <c r="AN194" i="9"/>
  <c r="AL194" i="9"/>
  <c r="AG194" i="9"/>
  <c r="AE194" i="9"/>
  <c r="AM194" i="9"/>
  <c r="AK47" i="9"/>
  <c r="AG47" i="9"/>
  <c r="AQ47" i="9"/>
  <c r="AE47" i="9"/>
  <c r="AF47" i="9"/>
  <c r="AQ51" i="9"/>
  <c r="AM51" i="9"/>
  <c r="AJ51" i="9"/>
  <c r="AD51" i="9"/>
  <c r="AO55" i="9"/>
  <c r="AK55" i="9"/>
  <c r="AP55" i="9"/>
  <c r="AN55" i="9"/>
  <c r="AD55" i="9"/>
  <c r="AK59" i="9"/>
  <c r="AM59" i="9"/>
  <c r="AN59" i="9"/>
  <c r="AO63" i="9"/>
  <c r="AG63" i="9"/>
  <c r="AF63" i="9"/>
  <c r="AL63" i="9"/>
  <c r="AP63" i="9"/>
  <c r="AN63" i="9"/>
  <c r="AJ67" i="9"/>
  <c r="AN67" i="9"/>
  <c r="AP67" i="9"/>
  <c r="AO71" i="9"/>
  <c r="AQ71" i="9"/>
  <c r="AE71" i="9"/>
  <c r="AF71" i="9"/>
  <c r="AQ75" i="9"/>
  <c r="AM75" i="9"/>
  <c r="AE75" i="9"/>
  <c r="AJ75" i="9"/>
  <c r="AP75" i="9"/>
  <c r="AG79" i="9"/>
  <c r="AQ79" i="9"/>
  <c r="AE79" i="9"/>
  <c r="AP79" i="9"/>
  <c r="AL79" i="9"/>
  <c r="AP83" i="9"/>
  <c r="AG83" i="9"/>
  <c r="AJ83" i="9"/>
  <c r="AD83" i="9"/>
  <c r="AO87" i="9"/>
  <c r="AK87" i="9"/>
  <c r="AG87" i="9"/>
  <c r="AF87" i="9"/>
  <c r="AM87" i="9"/>
  <c r="AQ87" i="9"/>
  <c r="AK91" i="9"/>
  <c r="AJ91" i="9"/>
  <c r="AL91" i="9"/>
  <c r="AE91" i="9"/>
  <c r="AQ91" i="9"/>
  <c r="AO95" i="9"/>
  <c r="AG95" i="9"/>
  <c r="AL95" i="9"/>
  <c r="AD95" i="9"/>
  <c r="AQ95" i="9"/>
  <c r="AM95" i="9"/>
  <c r="AK99" i="9"/>
  <c r="AF99" i="9"/>
  <c r="AP99" i="9"/>
  <c r="AL99" i="9"/>
  <c r="AQ99" i="9"/>
  <c r="AO103" i="9"/>
  <c r="AN103" i="9"/>
  <c r="AF103" i="9"/>
  <c r="AM103" i="9"/>
  <c r="AE103" i="9"/>
  <c r="AD103" i="9"/>
  <c r="AN107" i="9"/>
  <c r="AJ107" i="9"/>
  <c r="AF107" i="9"/>
  <c r="AP107" i="9"/>
  <c r="AL107" i="9"/>
  <c r="AJ111" i="9"/>
  <c r="AF111" i="9"/>
  <c r="AP111" i="9"/>
  <c r="AD111" i="9"/>
  <c r="AK111" i="9"/>
  <c r="AO111" i="9"/>
  <c r="AJ115" i="9"/>
  <c r="AP115" i="9"/>
  <c r="AL115" i="9"/>
  <c r="AM115" i="9"/>
  <c r="AQ115" i="9"/>
  <c r="AN119" i="9"/>
  <c r="AJ119" i="9"/>
  <c r="AF119" i="9"/>
  <c r="AD119" i="9"/>
  <c r="AG119" i="9"/>
  <c r="AQ119" i="9"/>
  <c r="AO119" i="9"/>
  <c r="AJ123" i="9"/>
  <c r="AL123" i="9"/>
  <c r="AE123" i="9"/>
  <c r="AO123" i="9"/>
  <c r="AQ123" i="9"/>
  <c r="AN127" i="9"/>
  <c r="AF127" i="9"/>
  <c r="AE127" i="9"/>
  <c r="AK127" i="9"/>
  <c r="AG127" i="9"/>
  <c r="AQ127" i="9"/>
  <c r="AL131" i="9"/>
  <c r="AM131" i="9"/>
  <c r="AD131" i="9"/>
  <c r="AN131" i="9"/>
  <c r="AE131" i="9"/>
  <c r="AQ131" i="9"/>
  <c r="AL135" i="9"/>
  <c r="AD135" i="9"/>
  <c r="AM135" i="9"/>
  <c r="AG135" i="9"/>
  <c r="AJ135" i="9"/>
  <c r="AQ135" i="9"/>
  <c r="AN135" i="9"/>
  <c r="AF135" i="9"/>
  <c r="AP139" i="9"/>
  <c r="AD139" i="9"/>
  <c r="AE139" i="9"/>
  <c r="AM139" i="9"/>
  <c r="AG139" i="9"/>
  <c r="AQ139" i="9"/>
  <c r="AK139" i="9"/>
  <c r="AM143" i="9"/>
  <c r="AP143" i="9"/>
  <c r="AL143" i="9"/>
  <c r="AD143" i="9"/>
  <c r="AG143" i="9"/>
  <c r="AF143" i="9"/>
  <c r="AO143" i="9"/>
  <c r="AK143" i="9"/>
  <c r="AQ147" i="9"/>
  <c r="AE147" i="9"/>
  <c r="AD147" i="9"/>
  <c r="AN147" i="9"/>
  <c r="AF147" i="9"/>
  <c r="AJ147" i="9"/>
  <c r="AG147" i="9"/>
  <c r="AM151" i="9"/>
  <c r="AE151" i="9"/>
  <c r="AP151" i="9"/>
  <c r="AL151" i="9"/>
  <c r="AN151" i="9"/>
  <c r="AO151" i="9"/>
  <c r="AG151" i="9"/>
  <c r="AK151" i="9"/>
  <c r="AQ155" i="9"/>
  <c r="AE155" i="9"/>
  <c r="AD155" i="9"/>
  <c r="AN155" i="9"/>
  <c r="AF155" i="9"/>
  <c r="AJ155" i="9"/>
  <c r="AG155" i="9"/>
  <c r="AM159" i="9"/>
  <c r="AE159" i="9"/>
  <c r="AP159" i="9"/>
  <c r="AL159" i="9"/>
  <c r="AN159" i="9"/>
  <c r="AO159" i="9"/>
  <c r="AK159" i="9"/>
  <c r="AG159" i="9"/>
  <c r="AO163" i="9"/>
  <c r="AG163" i="9"/>
  <c r="AL163" i="9"/>
  <c r="AF163" i="9"/>
  <c r="AN163" i="9"/>
  <c r="AD163" i="9"/>
  <c r="AJ163" i="9"/>
  <c r="AK167" i="9"/>
  <c r="AG167" i="9"/>
  <c r="AP167" i="9"/>
  <c r="AJ167" i="9"/>
  <c r="AN167" i="9"/>
  <c r="AF167" i="9"/>
  <c r="AL167" i="9"/>
  <c r="AM167" i="9"/>
  <c r="AO171" i="9"/>
  <c r="AG171" i="9"/>
  <c r="AE171" i="9"/>
  <c r="AN171" i="9"/>
  <c r="AF171" i="9"/>
  <c r="AL171" i="9"/>
  <c r="AP171" i="9"/>
  <c r="AO53" i="9"/>
  <c r="AK53" i="9"/>
  <c r="AG53" i="9"/>
  <c r="AQ53" i="9"/>
  <c r="AM53" i="9"/>
  <c r="AE53" i="9"/>
  <c r="AN53" i="9"/>
  <c r="AF53" i="9"/>
  <c r="AL53" i="9"/>
  <c r="AD53" i="9"/>
  <c r="AJ53" i="9"/>
  <c r="AP53" i="9"/>
  <c r="AO61" i="9"/>
  <c r="AK61" i="9"/>
  <c r="AG61" i="9"/>
  <c r="AQ61" i="9"/>
  <c r="AM61" i="9"/>
  <c r="AE61" i="9"/>
  <c r="AN61" i="9"/>
  <c r="AF61" i="9"/>
  <c r="AL61" i="9"/>
  <c r="AD61" i="9"/>
  <c r="AJ61" i="9"/>
  <c r="AP61" i="9"/>
  <c r="AO69" i="9"/>
  <c r="AK69" i="9"/>
  <c r="AG69" i="9"/>
  <c r="AQ69" i="9"/>
  <c r="AM69" i="9"/>
  <c r="AE69" i="9"/>
  <c r="AN69" i="9"/>
  <c r="AF69" i="9"/>
  <c r="AP69" i="9"/>
  <c r="AL69" i="9"/>
  <c r="AD69" i="9"/>
  <c r="AJ69" i="9"/>
  <c r="AO77" i="9"/>
  <c r="AK77" i="9"/>
  <c r="AG77" i="9"/>
  <c r="AQ77" i="9"/>
  <c r="AM77" i="9"/>
  <c r="AE77" i="9"/>
  <c r="AN77" i="9"/>
  <c r="AF77" i="9"/>
  <c r="AJ77" i="9"/>
  <c r="AP77" i="9"/>
  <c r="AL77" i="9"/>
  <c r="AD77" i="9"/>
  <c r="AN85" i="9"/>
  <c r="AJ85" i="9"/>
  <c r="AF85" i="9"/>
  <c r="AO85" i="9"/>
  <c r="AD85" i="9"/>
  <c r="AQ85" i="9"/>
  <c r="AL85" i="9"/>
  <c r="AG85" i="9"/>
  <c r="AM85" i="9"/>
  <c r="AE85" i="9"/>
  <c r="AK85" i="9"/>
  <c r="AP85" i="9"/>
  <c r="AO93" i="9"/>
  <c r="AK93" i="9"/>
  <c r="AG93" i="9"/>
  <c r="AN93" i="9"/>
  <c r="AJ93" i="9"/>
  <c r="AF93" i="9"/>
  <c r="AL93" i="9"/>
  <c r="AD93" i="9"/>
  <c r="AP93" i="9"/>
  <c r="AM93" i="9"/>
  <c r="AQ93" i="9"/>
  <c r="AE93" i="9"/>
  <c r="AO105" i="9"/>
  <c r="AK105" i="9"/>
  <c r="AG105" i="9"/>
  <c r="AN105" i="9"/>
  <c r="AJ105" i="9"/>
  <c r="AF105" i="9"/>
  <c r="AL105" i="9"/>
  <c r="AD105" i="9"/>
  <c r="AQ105" i="9"/>
  <c r="AP105" i="9"/>
  <c r="AM105" i="9"/>
  <c r="AE105" i="9"/>
  <c r="AN113" i="9"/>
  <c r="AJ113" i="9"/>
  <c r="AF113" i="9"/>
  <c r="AP113" i="9"/>
  <c r="AL113" i="9"/>
  <c r="AD113" i="9"/>
  <c r="AQ113" i="9"/>
  <c r="AO113" i="9"/>
  <c r="AG113" i="9"/>
  <c r="AK113" i="9"/>
  <c r="AE113" i="9"/>
  <c r="AM113" i="9"/>
  <c r="AN121" i="9"/>
  <c r="AJ121" i="9"/>
  <c r="AF121" i="9"/>
  <c r="AP121" i="9"/>
  <c r="AL121" i="9"/>
  <c r="AD121" i="9"/>
  <c r="AQ121" i="9"/>
  <c r="AO121" i="9"/>
  <c r="AG121" i="9"/>
  <c r="AK121" i="9"/>
  <c r="AE121" i="9"/>
  <c r="AM121" i="9"/>
  <c r="AN129" i="9"/>
  <c r="AJ129" i="9"/>
  <c r="AF129" i="9"/>
  <c r="AP129" i="9"/>
  <c r="AL129" i="9"/>
  <c r="AD129" i="9"/>
  <c r="AQ129" i="9"/>
  <c r="AO129" i="9"/>
  <c r="AG129" i="9"/>
  <c r="AK129" i="9"/>
  <c r="AE129" i="9"/>
  <c r="AM129" i="9"/>
  <c r="AP137" i="9"/>
  <c r="AL137" i="9"/>
  <c r="AD137" i="9"/>
  <c r="AQ137" i="9"/>
  <c r="AK137" i="9"/>
  <c r="AF137" i="9"/>
  <c r="AN137" i="9"/>
  <c r="AO137" i="9"/>
  <c r="AE137" i="9"/>
  <c r="AM137" i="9"/>
  <c r="AJ137" i="9"/>
  <c r="AG137" i="9"/>
  <c r="AQ145" i="9"/>
  <c r="AM145" i="9"/>
  <c r="AE145" i="9"/>
  <c r="AP145" i="9"/>
  <c r="AL145" i="9"/>
  <c r="AD145" i="9"/>
  <c r="AJ145" i="9"/>
  <c r="AN145" i="9"/>
  <c r="AF145" i="9"/>
  <c r="AG145" i="9"/>
  <c r="AO145" i="9"/>
  <c r="AK145" i="9"/>
  <c r="AQ153" i="9"/>
  <c r="AM153" i="9"/>
  <c r="AE153" i="9"/>
  <c r="AP153" i="9"/>
  <c r="AL153" i="9"/>
  <c r="AD153" i="9"/>
  <c r="AJ153" i="9"/>
  <c r="AN153" i="9"/>
  <c r="AF153" i="9"/>
  <c r="AG153" i="9"/>
  <c r="AK153" i="9"/>
  <c r="AO153" i="9"/>
  <c r="AQ161" i="9"/>
  <c r="AM161" i="9"/>
  <c r="AE161" i="9"/>
  <c r="AP161" i="9"/>
  <c r="AL161" i="9"/>
  <c r="AD161" i="9"/>
  <c r="AJ161" i="9"/>
  <c r="AN161" i="9"/>
  <c r="AF161" i="9"/>
  <c r="AG161" i="9"/>
  <c r="AO161" i="9"/>
  <c r="AK161" i="9"/>
  <c r="AO169" i="9"/>
  <c r="AK169" i="9"/>
  <c r="AG169" i="9"/>
  <c r="AN169" i="9"/>
  <c r="AD169" i="9"/>
  <c r="AM169" i="9"/>
  <c r="AJ169" i="9"/>
  <c r="AP169" i="9"/>
  <c r="AE169" i="9"/>
  <c r="AQ169" i="9"/>
  <c r="AL169" i="9"/>
  <c r="AF169" i="9"/>
  <c r="AP193" i="9"/>
  <c r="AL193" i="9"/>
  <c r="AO193" i="9"/>
  <c r="AJ193" i="9"/>
  <c r="AF193" i="9"/>
  <c r="AN193" i="9"/>
  <c r="AE193" i="9"/>
  <c r="AK193" i="9"/>
  <c r="AQ193" i="9"/>
  <c r="AG193" i="9"/>
  <c r="AD193" i="9"/>
  <c r="AM193" i="9"/>
  <c r="AQ42" i="9"/>
  <c r="AN42" i="9"/>
  <c r="AF42" i="9"/>
  <c r="AD42" i="9"/>
  <c r="AP50" i="9"/>
  <c r="AN50" i="9"/>
  <c r="AF50" i="9"/>
  <c r="AP58" i="9"/>
  <c r="AL58" i="9"/>
  <c r="AN58" i="9"/>
  <c r="AK66" i="9"/>
  <c r="AG66" i="9"/>
  <c r="AP66" i="9"/>
  <c r="AE74" i="9"/>
  <c r="AG74" i="9"/>
  <c r="AP74" i="9"/>
  <c r="AE82" i="9"/>
  <c r="AO82" i="9"/>
  <c r="AK82" i="9"/>
  <c r="AQ90" i="9"/>
  <c r="AM90" i="9"/>
  <c r="AE90" i="9"/>
  <c r="AK90" i="9"/>
  <c r="AM98" i="9"/>
  <c r="AE98" i="9"/>
  <c r="AG98" i="9"/>
  <c r="AK98" i="9"/>
  <c r="AQ106" i="9"/>
  <c r="AK106" i="9"/>
  <c r="AJ106" i="9"/>
  <c r="AO106" i="9"/>
  <c r="AK118" i="9"/>
  <c r="AO118" i="9"/>
  <c r="AM118" i="9"/>
  <c r="AK126" i="9"/>
  <c r="AQ126" i="9"/>
  <c r="AE126" i="9"/>
  <c r="AK134" i="9"/>
  <c r="AE134" i="9"/>
  <c r="AM134" i="9"/>
  <c r="AF142" i="9"/>
  <c r="AE142" i="9"/>
  <c r="AM142" i="9"/>
  <c r="AG150" i="9"/>
  <c r="AN150" i="9"/>
  <c r="AJ150" i="9"/>
  <c r="AM150" i="9"/>
  <c r="AE150" i="9"/>
  <c r="AO158" i="9"/>
  <c r="AL158" i="9"/>
  <c r="AD158" i="9"/>
  <c r="AP158" i="9"/>
  <c r="AE166" i="9"/>
  <c r="AN166" i="9"/>
  <c r="AL166" i="9"/>
  <c r="AK166" i="9"/>
  <c r="AF166" i="9"/>
  <c r="AE52" i="9"/>
  <c r="AK52" i="9"/>
  <c r="AN52" i="9"/>
  <c r="AP84" i="9"/>
  <c r="AL84" i="9"/>
  <c r="AD84" i="9"/>
  <c r="AM84" i="9"/>
  <c r="AG84" i="9"/>
  <c r="AO84" i="9"/>
  <c r="AJ84" i="9"/>
  <c r="AE84" i="9"/>
  <c r="AQ84" i="9"/>
  <c r="AF84" i="9"/>
  <c r="AN84" i="9"/>
  <c r="AK84" i="9"/>
  <c r="AE88" i="9"/>
  <c r="AL88" i="9"/>
  <c r="AK88" i="9"/>
  <c r="AE104" i="9"/>
  <c r="AL104" i="9"/>
  <c r="AF104" i="9"/>
  <c r="AN136" i="9"/>
  <c r="AJ136" i="9"/>
  <c r="AF136" i="9"/>
  <c r="AO136" i="9"/>
  <c r="AD136" i="9"/>
  <c r="AQ136" i="9"/>
  <c r="AL136" i="9"/>
  <c r="AG136" i="9"/>
  <c r="AP136" i="9"/>
  <c r="AE136" i="9"/>
  <c r="AK136" i="9"/>
  <c r="AM136" i="9"/>
  <c r="AG144" i="9"/>
  <c r="AJ144" i="9"/>
  <c r="AQ144" i="9"/>
  <c r="AG152" i="9"/>
  <c r="AJ152" i="9"/>
  <c r="AQ152" i="9"/>
  <c r="AQ160" i="9"/>
  <c r="AN196" i="9"/>
  <c r="AJ196" i="9"/>
  <c r="AK196" i="9"/>
  <c r="AE196" i="9"/>
  <c r="AL196" i="9"/>
  <c r="AQ196" i="9"/>
  <c r="X11" i="9"/>
  <c r="X15" i="9"/>
  <c r="X26" i="9"/>
  <c r="X10" i="9"/>
  <c r="AC47" i="9"/>
  <c r="AC55" i="9"/>
  <c r="AC63" i="9"/>
  <c r="AC71" i="9"/>
  <c r="AC79" i="9"/>
  <c r="AC83" i="9"/>
  <c r="AC91" i="9"/>
  <c r="AC99" i="9"/>
  <c r="AC107" i="9"/>
  <c r="AC115" i="9"/>
  <c r="AC123" i="9"/>
  <c r="AC131" i="9"/>
  <c r="AC139" i="9"/>
  <c r="AC147" i="9"/>
  <c r="AC155" i="9"/>
  <c r="AC163" i="9"/>
  <c r="AC171" i="9"/>
  <c r="AC51" i="9"/>
  <c r="AC59" i="9"/>
  <c r="AC67" i="9"/>
  <c r="AC75" i="9"/>
  <c r="AC87" i="9"/>
  <c r="AC95" i="9"/>
  <c r="AC103" i="9"/>
  <c r="AC119" i="9"/>
  <c r="AC127" i="9"/>
  <c r="AC135" i="9"/>
  <c r="AC143" i="9"/>
  <c r="AC151" i="9"/>
  <c r="AC159" i="9"/>
  <c r="AC167" i="9"/>
  <c r="AC74" i="9"/>
  <c r="AC86" i="9"/>
  <c r="AC102" i="9"/>
  <c r="AC130" i="9"/>
  <c r="AC146" i="9"/>
  <c r="AC150" i="9"/>
  <c r="AC186" i="9"/>
  <c r="AC84" i="9"/>
  <c r="AC136" i="9"/>
  <c r="AC176" i="9"/>
  <c r="AC49" i="9"/>
  <c r="AC53" i="9"/>
  <c r="AC57" i="9"/>
  <c r="AC65" i="9"/>
  <c r="AC69" i="9"/>
  <c r="AC77" i="9"/>
  <c r="AC89" i="9"/>
  <c r="AC97" i="9"/>
  <c r="AC101" i="9"/>
  <c r="AC105" i="9"/>
  <c r="AC109" i="9"/>
  <c r="AC117" i="9"/>
  <c r="AC121" i="9"/>
  <c r="AC125" i="9"/>
  <c r="AC129" i="9"/>
  <c r="AC141" i="9"/>
  <c r="AC145" i="9"/>
  <c r="AC149" i="9"/>
  <c r="AC157" i="9"/>
  <c r="AC161" i="9"/>
  <c r="AC169" i="9"/>
  <c r="AC189" i="9"/>
  <c r="AC193" i="9"/>
  <c r="AC111" i="9"/>
  <c r="X27" i="9"/>
  <c r="Y27" i="9"/>
  <c r="Z27" i="9" s="1"/>
  <c r="AB27" i="9" s="1"/>
  <c r="AJ27" i="9" s="1"/>
  <c r="AC61" i="9"/>
  <c r="AC73" i="9"/>
  <c r="AC81" i="9"/>
  <c r="AC85" i="9"/>
  <c r="AC93" i="9"/>
  <c r="AC113" i="9"/>
  <c r="AC133" i="9"/>
  <c r="AC137" i="9"/>
  <c r="AC153" i="9"/>
  <c r="AC165" i="9"/>
  <c r="X12" i="9"/>
  <c r="AC50" i="9"/>
  <c r="AC54" i="9"/>
  <c r="AC94" i="9"/>
  <c r="AC98" i="9"/>
  <c r="AC122" i="9"/>
  <c r="X17" i="9"/>
  <c r="X21" i="9"/>
  <c r="X28" i="9"/>
  <c r="X13" i="9"/>
  <c r="X24" i="9"/>
  <c r="X39" i="9"/>
  <c r="X35" i="9"/>
  <c r="X14" i="9"/>
  <c r="X18" i="9"/>
  <c r="X29" i="9"/>
  <c r="AB24" i="9"/>
  <c r="AM24" i="9" s="1"/>
  <c r="X38" i="9"/>
  <c r="X23" i="9"/>
  <c r="X30" i="9"/>
  <c r="AC14" i="9"/>
  <c r="AZ93" i="9"/>
  <c r="BA93" i="9"/>
  <c r="BA51" i="9"/>
  <c r="AY51" i="9"/>
  <c r="BC121" i="9"/>
  <c r="BB59" i="9"/>
  <c r="AZ83" i="9"/>
  <c r="BC83" i="9"/>
  <c r="BA83" i="9"/>
  <c r="AZ193" i="9"/>
  <c r="BC193" i="9"/>
  <c r="AZ60" i="9"/>
  <c r="BC66" i="9"/>
  <c r="BB85" i="9"/>
  <c r="AY85" i="9"/>
  <c r="AZ133" i="9"/>
  <c r="BB193" i="9"/>
  <c r="BB83" i="9"/>
  <c r="AY104" i="9"/>
  <c r="BC72" i="9"/>
  <c r="BB63" i="9"/>
  <c r="AY63" i="9"/>
  <c r="BC63" i="9"/>
  <c r="AY101" i="9"/>
  <c r="AZ101" i="9"/>
  <c r="BC101" i="9"/>
  <c r="BB109" i="9"/>
  <c r="AZ151" i="9"/>
  <c r="BB165" i="9"/>
  <c r="AY163" i="9"/>
  <c r="AY83" i="9"/>
  <c r="AZ108" i="9"/>
  <c r="BA163" i="9"/>
  <c r="BB78" i="9"/>
  <c r="AY59" i="9"/>
  <c r="AY47" i="9"/>
  <c r="BA69" i="9"/>
  <c r="AZ69" i="9"/>
  <c r="BB69" i="9"/>
  <c r="BC69" i="9"/>
  <c r="BC75" i="9"/>
  <c r="BA75" i="9"/>
  <c r="AY75" i="9"/>
  <c r="BC81" i="9"/>
  <c r="AY81" i="9"/>
  <c r="BA99" i="9"/>
  <c r="AY99" i="9"/>
  <c r="AZ99" i="9"/>
  <c r="BC99" i="9"/>
  <c r="BA91" i="9"/>
  <c r="BC153" i="9"/>
  <c r="AH196" i="9"/>
  <c r="AF196" i="9"/>
  <c r="AO196" i="9"/>
  <c r="AG196" i="9"/>
  <c r="AC196" i="9"/>
  <c r="AP196" i="9"/>
  <c r="AD196" i="9"/>
  <c r="AM196" i="9"/>
  <c r="AH172" i="9"/>
  <c r="AO172" i="9"/>
  <c r="AI176" i="9"/>
  <c r="AD176" i="9"/>
  <c r="AJ176" i="9"/>
  <c r="AQ176" i="9"/>
  <c r="AM176" i="9"/>
  <c r="AE176" i="9"/>
  <c r="AF176" i="9"/>
  <c r="AH188" i="9"/>
  <c r="AI188" i="9"/>
  <c r="AD188" i="9"/>
  <c r="AQ188" i="9"/>
  <c r="AJ188" i="9"/>
  <c r="AO188" i="9"/>
  <c r="AM188" i="9"/>
  <c r="AF188" i="9"/>
  <c r="AK204" i="9"/>
  <c r="BC173" i="9"/>
  <c r="AZ183" i="9"/>
  <c r="BC187" i="9"/>
  <c r="BC206" i="9"/>
  <c r="AZ206" i="9"/>
  <c r="AG200" i="9"/>
  <c r="AD182" i="9"/>
  <c r="AF182" i="9"/>
  <c r="AO182" i="9"/>
  <c r="AD186" i="9"/>
  <c r="AM186" i="9"/>
  <c r="AF186" i="9"/>
  <c r="BB181" i="9"/>
  <c r="BC181" i="9"/>
  <c r="BA208" i="9"/>
  <c r="BB208" i="9"/>
  <c r="AY208" i="9"/>
  <c r="AC194" i="9"/>
  <c r="AC182" i="9"/>
  <c r="AJ190" i="9"/>
  <c r="AE190" i="9"/>
  <c r="AO190" i="9"/>
  <c r="AD194" i="9"/>
  <c r="AK194" i="9"/>
  <c r="AQ194" i="9"/>
  <c r="AJ186" i="9"/>
  <c r="AK186" i="9"/>
  <c r="AG182" i="9"/>
  <c r="AK182" i="9"/>
  <c r="AP182" i="9"/>
  <c r="AH186" i="9"/>
  <c r="AH182" i="9"/>
  <c r="BA181" i="9"/>
  <c r="AG201" i="9"/>
  <c r="AO201" i="9"/>
  <c r="BA175" i="9"/>
  <c r="BB179" i="9"/>
  <c r="BA191" i="9"/>
  <c r="AZ196" i="9"/>
  <c r="BC196" i="9"/>
  <c r="BA207" i="9"/>
  <c r="AC190" i="9"/>
  <c r="AF190" i="9"/>
  <c r="AM190" i="9"/>
  <c r="AD190" i="9"/>
  <c r="AO194" i="9"/>
  <c r="AP194" i="9"/>
  <c r="AJ194" i="9"/>
  <c r="AQ186" i="9"/>
  <c r="AO186" i="9"/>
  <c r="AE182" i="9"/>
  <c r="AQ182" i="9"/>
  <c r="AI186" i="9"/>
  <c r="AH194" i="9"/>
  <c r="AI182" i="9"/>
  <c r="BC208" i="9"/>
  <c r="AC197" i="9"/>
  <c r="AJ206" i="9"/>
  <c r="AF206" i="9"/>
  <c r="AZ189" i="9"/>
  <c r="BC189" i="9"/>
  <c r="AZ195" i="9"/>
  <c r="AX55" i="9"/>
  <c r="AX61" i="9"/>
  <c r="AY61" i="9"/>
  <c r="BC82" i="9"/>
  <c r="AX87" i="9"/>
  <c r="BA87" i="9"/>
  <c r="AZ87" i="9"/>
  <c r="AY87" i="9"/>
  <c r="BC125" i="9"/>
  <c r="AX157" i="9"/>
  <c r="AZ178" i="9"/>
  <c r="BA55" i="9"/>
  <c r="BB119" i="9"/>
  <c r="BB151" i="9"/>
  <c r="AZ53" i="9"/>
  <c r="BC53" i="9"/>
  <c r="AX79" i="9"/>
  <c r="BB79" i="9"/>
  <c r="AY79" i="9"/>
  <c r="BA79" i="9"/>
  <c r="BC79" i="9"/>
  <c r="BC117" i="9"/>
  <c r="AY117" i="9"/>
  <c r="BB143" i="9"/>
  <c r="AX149" i="9"/>
  <c r="BA149" i="9"/>
  <c r="AY111" i="9"/>
  <c r="AZ47" i="9"/>
  <c r="AY143" i="9"/>
  <c r="BB55" i="9"/>
  <c r="BA151" i="9"/>
  <c r="BC87" i="9"/>
  <c r="BC61" i="9"/>
  <c r="AZ61" i="9"/>
  <c r="BC93" i="9"/>
  <c r="AY157" i="9"/>
  <c r="BA125" i="9"/>
  <c r="AZ79" i="9"/>
  <c r="AX71" i="9"/>
  <c r="AZ71" i="9"/>
  <c r="BB71" i="9"/>
  <c r="AX74" i="9"/>
  <c r="AX77" i="9"/>
  <c r="BA77" i="9"/>
  <c r="AZ77" i="9"/>
  <c r="BB77" i="9"/>
  <c r="AY80" i="9"/>
  <c r="AX103" i="9"/>
  <c r="BA103" i="9"/>
  <c r="BB103" i="9"/>
  <c r="AZ109" i="9"/>
  <c r="BC135" i="9"/>
  <c r="AZ141" i="9"/>
  <c r="AY141" i="9"/>
  <c r="BB167" i="9"/>
  <c r="AX176" i="9"/>
  <c r="AY93" i="9"/>
  <c r="AZ125" i="9"/>
  <c r="BC157" i="9"/>
  <c r="BB47" i="9"/>
  <c r="AX85" i="9"/>
  <c r="AZ85" i="9"/>
  <c r="BA85" i="9"/>
  <c r="AX111" i="9"/>
  <c r="AZ111" i="9"/>
  <c r="AY184" i="9"/>
  <c r="AZ88" i="9"/>
  <c r="BC119" i="9"/>
  <c r="BB87" i="9"/>
  <c r="BA61" i="9"/>
  <c r="BB93" i="9"/>
  <c r="AZ202" i="9"/>
  <c r="BB61" i="9"/>
  <c r="AY53" i="9"/>
  <c r="BA88" i="9"/>
  <c r="AX69" i="9"/>
  <c r="AY69" i="9"/>
  <c r="AX95" i="9"/>
  <c r="BC95" i="9"/>
  <c r="BB95" i="9"/>
  <c r="AX101" i="9"/>
  <c r="BB101" i="9"/>
  <c r="AX127" i="9"/>
  <c r="AZ127" i="9"/>
  <c r="AX133" i="9"/>
  <c r="BA200" i="9"/>
  <c r="AX200" i="9"/>
  <c r="AY200" i="9"/>
  <c r="X45" i="9" l="1"/>
  <c r="AM37" i="9"/>
  <c r="X37" i="9"/>
  <c r="AC45" i="9"/>
  <c r="AD45" i="9" s="1"/>
  <c r="AE45" i="9" s="1"/>
  <c r="AJ45" i="9"/>
  <c r="AK45" i="9" s="1"/>
  <c r="AM45" i="9"/>
  <c r="AW44" i="9"/>
  <c r="Y43" i="9"/>
  <c r="Z43" i="9" s="1"/>
  <c r="AB43" i="9" s="1"/>
  <c r="AW43" i="9" s="1"/>
  <c r="AW45" i="9"/>
  <c r="AP46" i="9"/>
  <c r="AN46" i="9"/>
  <c r="AF46" i="9"/>
  <c r="AL46" i="9"/>
  <c r="AJ46" i="9"/>
  <c r="AM46" i="9"/>
  <c r="AE70" i="9"/>
  <c r="AL70" i="9"/>
  <c r="AK70" i="9"/>
  <c r="AG70" i="9"/>
  <c r="AD70" i="9"/>
  <c r="AN70" i="9"/>
  <c r="AP90" i="9"/>
  <c r="AG90" i="9"/>
  <c r="AL90" i="9"/>
  <c r="AQ118" i="9"/>
  <c r="AP118" i="9"/>
  <c r="AE118" i="9"/>
  <c r="AI150" i="9"/>
  <c r="AH150" i="9"/>
  <c r="AO150" i="9"/>
  <c r="BB136" i="9"/>
  <c r="AZ136" i="9"/>
  <c r="AH42" i="9"/>
  <c r="AI42" i="9"/>
  <c r="AO42" i="9"/>
  <c r="AJ42" i="9"/>
  <c r="AK42" i="9"/>
  <c r="AL66" i="9"/>
  <c r="AQ66" i="9"/>
  <c r="AN66" i="9"/>
  <c r="AN94" i="9"/>
  <c r="AQ94" i="9"/>
  <c r="AJ94" i="9"/>
  <c r="AM94" i="9"/>
  <c r="AK94" i="9"/>
  <c r="AP94" i="9"/>
  <c r="AL94" i="9"/>
  <c r="AD114" i="9"/>
  <c r="AE114" i="9"/>
  <c r="AJ114" i="9"/>
  <c r="AQ114" i="9"/>
  <c r="AG114" i="9"/>
  <c r="AP114" i="9"/>
  <c r="AO114" i="9"/>
  <c r="AI134" i="9"/>
  <c r="AO134" i="9"/>
  <c r="AN134" i="9"/>
  <c r="AD134" i="9"/>
  <c r="AI154" i="9"/>
  <c r="AL154" i="9"/>
  <c r="AO154" i="9"/>
  <c r="AP154" i="9"/>
  <c r="AK154" i="9"/>
  <c r="AM154" i="9"/>
  <c r="AH154" i="9"/>
  <c r="AN154" i="9"/>
  <c r="AJ154" i="9"/>
  <c r="AC66" i="9"/>
  <c r="AP166" i="9"/>
  <c r="AF158" i="9"/>
  <c r="AQ150" i="9"/>
  <c r="AK150" i="9"/>
  <c r="AJ142" i="9"/>
  <c r="AP134" i="9"/>
  <c r="AF118" i="9"/>
  <c r="AO98" i="9"/>
  <c r="AO90" i="9"/>
  <c r="AD82" i="9"/>
  <c r="AM74" i="9"/>
  <c r="AO66" i="9"/>
  <c r="AG50" i="9"/>
  <c r="AL42" i="9"/>
  <c r="AJ170" i="9"/>
  <c r="AO162" i="9"/>
  <c r="AE146" i="9"/>
  <c r="AP138" i="9"/>
  <c r="AP130" i="9"/>
  <c r="AK114" i="9"/>
  <c r="AO94" i="9"/>
  <c r="AL86" i="9"/>
  <c r="AJ70" i="9"/>
  <c r="AK62" i="9"/>
  <c r="AI200" i="9"/>
  <c r="AO58" i="9"/>
  <c r="AJ58" i="9"/>
  <c r="AK58" i="9"/>
  <c r="AL82" i="9"/>
  <c r="AQ82" i="9"/>
  <c r="AJ82" i="9"/>
  <c r="AP106" i="9"/>
  <c r="AG106" i="9"/>
  <c r="AL106" i="9"/>
  <c r="AI126" i="9"/>
  <c r="AH126" i="9"/>
  <c r="AN126" i="9"/>
  <c r="AG126" i="9"/>
  <c r="AJ126" i="9"/>
  <c r="AI142" i="9"/>
  <c r="AP142" i="9"/>
  <c r="AO142" i="9"/>
  <c r="AK142" i="9"/>
  <c r="AI166" i="9"/>
  <c r="AH166" i="9"/>
  <c r="AZ80" i="9"/>
  <c r="AM197" i="9"/>
  <c r="AY78" i="9"/>
  <c r="AZ70" i="9"/>
  <c r="AX138" i="9"/>
  <c r="AY52" i="9"/>
  <c r="BB104" i="9"/>
  <c r="BB60" i="9"/>
  <c r="AC158" i="9"/>
  <c r="AC82" i="9"/>
  <c r="AC170" i="9"/>
  <c r="AC118" i="9"/>
  <c r="AC62" i="9"/>
  <c r="AD166" i="9"/>
  <c r="AQ166" i="9"/>
  <c r="AP150" i="9"/>
  <c r="AD142" i="9"/>
  <c r="AN142" i="9"/>
  <c r="AF134" i="9"/>
  <c r="AD126" i="9"/>
  <c r="AJ118" i="9"/>
  <c r="AN106" i="9"/>
  <c r="AJ90" i="9"/>
  <c r="AF82" i="9"/>
  <c r="AL74" i="9"/>
  <c r="AQ74" i="9"/>
  <c r="AE66" i="9"/>
  <c r="AE58" i="9"/>
  <c r="AK50" i="9"/>
  <c r="AP42" i="9"/>
  <c r="AQ162" i="9"/>
  <c r="AP146" i="9"/>
  <c r="AF138" i="9"/>
  <c r="AF114" i="9"/>
  <c r="AK102" i="9"/>
  <c r="AF94" i="9"/>
  <c r="AF70" i="9"/>
  <c r="AO62" i="9"/>
  <c r="AD46" i="9"/>
  <c r="AI47" i="9"/>
  <c r="AH47" i="9"/>
  <c r="AM47" i="9"/>
  <c r="AJ47" i="9"/>
  <c r="AN47" i="9"/>
  <c r="AD47" i="9"/>
  <c r="AO47" i="9"/>
  <c r="AP47" i="9"/>
  <c r="AI51" i="9"/>
  <c r="AO51" i="9"/>
  <c r="AL51" i="9"/>
  <c r="AG51" i="9"/>
  <c r="AF51" i="9"/>
  <c r="AE51" i="9"/>
  <c r="AN51" i="9"/>
  <c r="AP51" i="9"/>
  <c r="AI55" i="9"/>
  <c r="AM55" i="9"/>
  <c r="AH55" i="9"/>
  <c r="AJ55" i="9"/>
  <c r="AQ55" i="9"/>
  <c r="AF55" i="9"/>
  <c r="AL55" i="9"/>
  <c r="AI59" i="9"/>
  <c r="AO59" i="9"/>
  <c r="AD59" i="9"/>
  <c r="AG59" i="9"/>
  <c r="AF59" i="9"/>
  <c r="AH59" i="9"/>
  <c r="AQ59" i="9"/>
  <c r="AE59" i="9"/>
  <c r="AJ59" i="9"/>
  <c r="AH63" i="9"/>
  <c r="AM63" i="9"/>
  <c r="AJ63" i="9"/>
  <c r="AK63" i="9"/>
  <c r="AD63" i="9"/>
  <c r="AI63" i="9"/>
  <c r="AQ63" i="9"/>
  <c r="AE63" i="9"/>
  <c r="AI67" i="9"/>
  <c r="AO67" i="9"/>
  <c r="AL67" i="9"/>
  <c r="AG67" i="9"/>
  <c r="AF67" i="9"/>
  <c r="AD67" i="9"/>
  <c r="AH67" i="9"/>
  <c r="AQ67" i="9"/>
  <c r="AM67" i="9"/>
  <c r="AI71" i="9"/>
  <c r="AM71" i="9"/>
  <c r="AJ71" i="9"/>
  <c r="AP71" i="9"/>
  <c r="AK71" i="9"/>
  <c r="AD71" i="9"/>
  <c r="AH71" i="9"/>
  <c r="AG71" i="9"/>
  <c r="AI75" i="9"/>
  <c r="AO75" i="9"/>
  <c r="AD75" i="9"/>
  <c r="AG75" i="9"/>
  <c r="AN75" i="9"/>
  <c r="AF75" i="9"/>
  <c r="AL75" i="9"/>
  <c r="AK75" i="9"/>
  <c r="AI79" i="9"/>
  <c r="AH79" i="9"/>
  <c r="AM79" i="9"/>
  <c r="AJ79" i="9"/>
  <c r="AD79" i="9"/>
  <c r="AN79" i="9"/>
  <c r="AO79" i="9"/>
  <c r="AF79" i="9"/>
  <c r="AI83" i="9"/>
  <c r="AN83" i="9"/>
  <c r="AL83" i="9"/>
  <c r="AK83" i="9"/>
  <c r="AF83" i="9"/>
  <c r="AE83" i="9"/>
  <c r="AO83" i="9"/>
  <c r="AQ83" i="9"/>
  <c r="AI87" i="9"/>
  <c r="AJ87" i="9"/>
  <c r="AH87" i="9"/>
  <c r="AP87" i="9"/>
  <c r="AN87" i="9"/>
  <c r="AL87" i="9"/>
  <c r="AD87" i="9"/>
  <c r="AH91" i="9"/>
  <c r="AO91" i="9"/>
  <c r="AD91" i="9"/>
  <c r="AG91" i="9"/>
  <c r="AM91" i="9"/>
  <c r="AN91" i="9"/>
  <c r="AF91" i="9"/>
  <c r="AP91" i="9"/>
  <c r="AH95" i="9"/>
  <c r="AJ95" i="9"/>
  <c r="AP95" i="9"/>
  <c r="AK95" i="9"/>
  <c r="AE95" i="9"/>
  <c r="AN95" i="9"/>
  <c r="AF95" i="9"/>
  <c r="AH99" i="9"/>
  <c r="AO99" i="9"/>
  <c r="AD99" i="9"/>
  <c r="AG99" i="9"/>
  <c r="AE99" i="9"/>
  <c r="AI99" i="9"/>
  <c r="AM99" i="9"/>
  <c r="AN99" i="9"/>
  <c r="AJ99" i="9"/>
  <c r="AI103" i="9"/>
  <c r="AJ103" i="9"/>
  <c r="AP103" i="9"/>
  <c r="AL103" i="9"/>
  <c r="AH103" i="9"/>
  <c r="AK103" i="9"/>
  <c r="AQ103" i="9"/>
  <c r="AG103" i="9"/>
  <c r="AH107" i="9"/>
  <c r="AO107" i="9"/>
  <c r="AE107" i="9"/>
  <c r="AG107" i="9"/>
  <c r="AD107" i="9"/>
  <c r="AM107" i="9"/>
  <c r="AI107" i="9"/>
  <c r="AQ107" i="9"/>
  <c r="AK107" i="9"/>
  <c r="AI111" i="9"/>
  <c r="AH111" i="9"/>
  <c r="AL111" i="9"/>
  <c r="AM111" i="9"/>
  <c r="AE111" i="9"/>
  <c r="AG111" i="9"/>
  <c r="AN111" i="9"/>
  <c r="AQ111" i="9"/>
  <c r="AH115" i="9"/>
  <c r="AN115" i="9"/>
  <c r="AK115" i="9"/>
  <c r="AF115" i="9"/>
  <c r="AG115" i="9"/>
  <c r="AD115" i="9"/>
  <c r="AE115" i="9"/>
  <c r="AI115" i="9"/>
  <c r="AO115" i="9"/>
  <c r="AI119" i="9"/>
  <c r="AL119" i="9"/>
  <c r="AH119" i="9"/>
  <c r="AM119" i="9"/>
  <c r="AP119" i="9"/>
  <c r="AE119" i="9"/>
  <c r="AK119" i="9"/>
  <c r="AH123" i="9"/>
  <c r="AN123" i="9"/>
  <c r="AK123" i="9"/>
  <c r="AF123" i="9"/>
  <c r="AG123" i="9"/>
  <c r="AP123" i="9"/>
  <c r="AD123" i="9"/>
  <c r="AM123" i="9"/>
  <c r="AH127" i="9"/>
  <c r="AL127" i="9"/>
  <c r="AM127" i="9"/>
  <c r="AJ127" i="9"/>
  <c r="AO127" i="9"/>
  <c r="AP127" i="9"/>
  <c r="AD127" i="9"/>
  <c r="AH131" i="9"/>
  <c r="AP131" i="9"/>
  <c r="AO131" i="9"/>
  <c r="AK131" i="9"/>
  <c r="AJ131" i="9"/>
  <c r="AG131" i="9"/>
  <c r="AF131" i="9"/>
  <c r="AI135" i="9"/>
  <c r="AO135" i="9"/>
  <c r="AE135" i="9"/>
  <c r="AP135" i="9"/>
  <c r="AK135" i="9"/>
  <c r="AH139" i="9"/>
  <c r="AI139" i="9"/>
  <c r="AL139" i="9"/>
  <c r="AF139" i="9"/>
  <c r="AO139" i="9"/>
  <c r="AN139" i="9"/>
  <c r="AJ139" i="9"/>
  <c r="AI143" i="9"/>
  <c r="AH143" i="9"/>
  <c r="AN143" i="9"/>
  <c r="AJ143" i="9"/>
  <c r="AQ143" i="9"/>
  <c r="AE143" i="9"/>
  <c r="AH147" i="9"/>
  <c r="AM147" i="9"/>
  <c r="AK147" i="9"/>
  <c r="AI147" i="9"/>
  <c r="AP147" i="9"/>
  <c r="AO147" i="9"/>
  <c r="AL147" i="9"/>
  <c r="AI151" i="9"/>
  <c r="AH151" i="9"/>
  <c r="AD151" i="9"/>
  <c r="AF151" i="9"/>
  <c r="AQ151" i="9"/>
  <c r="AJ151" i="9"/>
  <c r="AH155" i="9"/>
  <c r="AM155" i="9"/>
  <c r="AK155" i="9"/>
  <c r="AI155" i="9"/>
  <c r="AP155" i="9"/>
  <c r="AO155" i="9"/>
  <c r="AL155" i="9"/>
  <c r="AH159" i="9"/>
  <c r="AD159" i="9"/>
  <c r="AF159" i="9"/>
  <c r="AI159" i="9"/>
  <c r="AQ159" i="9"/>
  <c r="AJ159" i="9"/>
  <c r="AH163" i="9"/>
  <c r="AK163" i="9"/>
  <c r="AP163" i="9"/>
  <c r="AM163" i="9"/>
  <c r="AE163" i="9"/>
  <c r="AQ163" i="9"/>
  <c r="AI167" i="9"/>
  <c r="AE167" i="9"/>
  <c r="AD167" i="9"/>
  <c r="AO167" i="9"/>
  <c r="AQ167" i="9"/>
  <c r="AH171" i="9"/>
  <c r="AK171" i="9"/>
  <c r="AD171" i="9"/>
  <c r="AQ171" i="9"/>
  <c r="AJ171" i="9"/>
  <c r="AM171" i="9"/>
  <c r="AE54" i="9"/>
  <c r="AF54" i="9"/>
  <c r="AK54" i="9"/>
  <c r="AD54" i="9"/>
  <c r="AN54" i="9"/>
  <c r="AQ54" i="9"/>
  <c r="AL54" i="9"/>
  <c r="AP78" i="9"/>
  <c r="AQ78" i="9"/>
  <c r="AN78" i="9"/>
  <c r="AO78" i="9"/>
  <c r="AG78" i="9"/>
  <c r="AL78" i="9"/>
  <c r="AF98" i="9"/>
  <c r="AQ98" i="9"/>
  <c r="AJ98" i="9"/>
  <c r="AI122" i="9"/>
  <c r="AK122" i="9"/>
  <c r="AP122" i="9"/>
  <c r="AM122" i="9"/>
  <c r="AF122" i="9"/>
  <c r="AG122" i="9"/>
  <c r="AH122" i="9"/>
  <c r="AE122" i="9"/>
  <c r="AI138" i="9"/>
  <c r="AE138" i="9"/>
  <c r="AN138" i="9"/>
  <c r="AD138" i="9"/>
  <c r="AM138" i="9"/>
  <c r="AK138" i="9"/>
  <c r="AL138" i="9"/>
  <c r="AI158" i="9"/>
  <c r="AH158" i="9"/>
  <c r="AI170" i="9"/>
  <c r="AF170" i="9"/>
  <c r="AQ170" i="9"/>
  <c r="AD170" i="9"/>
  <c r="AG170" i="9"/>
  <c r="AM170" i="9"/>
  <c r="AP170" i="9"/>
  <c r="AE170" i="9"/>
  <c r="AC90" i="9"/>
  <c r="AC126" i="9"/>
  <c r="AY102" i="9"/>
  <c r="AZ94" i="9"/>
  <c r="AC142" i="9"/>
  <c r="AC78" i="9"/>
  <c r="AC166" i="9"/>
  <c r="AC114" i="9"/>
  <c r="AC46" i="9"/>
  <c r="AO166" i="9"/>
  <c r="AE158" i="9"/>
  <c r="AN158" i="9"/>
  <c r="AD150" i="9"/>
  <c r="AL142" i="9"/>
  <c r="AG134" i="9"/>
  <c r="AJ134" i="9"/>
  <c r="AL126" i="9"/>
  <c r="AN118" i="9"/>
  <c r="AD106" i="9"/>
  <c r="AD98" i="9"/>
  <c r="AF90" i="9"/>
  <c r="AN82" i="9"/>
  <c r="AF74" i="9"/>
  <c r="AJ66" i="9"/>
  <c r="AM66" i="9"/>
  <c r="AM58" i="9"/>
  <c r="AO50" i="9"/>
  <c r="AG42" i="9"/>
  <c r="AK170" i="9"/>
  <c r="AQ154" i="9"/>
  <c r="AJ138" i="9"/>
  <c r="AQ122" i="9"/>
  <c r="AN114" i="9"/>
  <c r="AJ102" i="9"/>
  <c r="AD94" i="9"/>
  <c r="AJ78" i="9"/>
  <c r="AP70" i="9"/>
  <c r="AG46" i="9"/>
  <c r="AH134" i="9"/>
  <c r="AI104" i="9"/>
  <c r="AH104" i="9"/>
  <c r="AP62" i="9"/>
  <c r="AQ62" i="9"/>
  <c r="AJ62" i="9"/>
  <c r="AG62" i="9"/>
  <c r="AN62" i="9"/>
  <c r="AF62" i="9"/>
  <c r="AP86" i="9"/>
  <c r="AG86" i="9"/>
  <c r="AD86" i="9"/>
  <c r="AM86" i="9"/>
  <c r="AN86" i="9"/>
  <c r="AF86" i="9"/>
  <c r="AQ110" i="9"/>
  <c r="AP110" i="9"/>
  <c r="AF110" i="9"/>
  <c r="AO110" i="9"/>
  <c r="AL110" i="9"/>
  <c r="AG110" i="9"/>
  <c r="AN110" i="9"/>
  <c r="AI146" i="9"/>
  <c r="AG146" i="9"/>
  <c r="AM146" i="9"/>
  <c r="AJ146" i="9"/>
  <c r="AH146" i="9"/>
  <c r="AK146" i="9"/>
  <c r="AF146" i="9"/>
  <c r="AL146" i="9"/>
  <c r="BC62" i="9"/>
  <c r="AX136" i="9"/>
  <c r="BB160" i="9"/>
  <c r="AY64" i="9"/>
  <c r="AE200" i="9"/>
  <c r="BC102" i="9"/>
  <c r="BC104" i="9"/>
  <c r="AZ90" i="9"/>
  <c r="AC138" i="9"/>
  <c r="AC70" i="9"/>
  <c r="AC110" i="9"/>
  <c r="AC42" i="9"/>
  <c r="AJ166" i="9"/>
  <c r="AM158" i="9"/>
  <c r="AG158" i="9"/>
  <c r="AL150" i="9"/>
  <c r="AG142" i="9"/>
  <c r="AQ134" i="9"/>
  <c r="AM126" i="9"/>
  <c r="AP126" i="9"/>
  <c r="AD118" i="9"/>
  <c r="AE106" i="9"/>
  <c r="AL98" i="9"/>
  <c r="AN90" i="9"/>
  <c r="AP82" i="9"/>
  <c r="AD66" i="9"/>
  <c r="AD58" i="9"/>
  <c r="AQ58" i="9"/>
  <c r="AE42" i="9"/>
  <c r="AL71" i="9"/>
  <c r="AE67" i="9"/>
  <c r="AL59" i="9"/>
  <c r="AE55" i="9"/>
  <c r="AK51" i="9"/>
  <c r="AO170" i="9"/>
  <c r="AE154" i="9"/>
  <c r="AN146" i="9"/>
  <c r="AO130" i="9"/>
  <c r="AJ122" i="9"/>
  <c r="AL114" i="9"/>
  <c r="AE94" i="9"/>
  <c r="AD78" i="9"/>
  <c r="AO70" i="9"/>
  <c r="AM62" i="9"/>
  <c r="AK46" i="9"/>
  <c r="AH75" i="9"/>
  <c r="AL50" i="9"/>
  <c r="AQ50" i="9"/>
  <c r="AJ50" i="9"/>
  <c r="AO74" i="9"/>
  <c r="AJ74" i="9"/>
  <c r="AK74" i="9"/>
  <c r="AE102" i="9"/>
  <c r="AG102" i="9"/>
  <c r="AL102" i="9"/>
  <c r="AO102" i="9"/>
  <c r="AM102" i="9"/>
  <c r="AP102" i="9"/>
  <c r="AI130" i="9"/>
  <c r="AD130" i="9"/>
  <c r="AE130" i="9"/>
  <c r="AJ130" i="9"/>
  <c r="AF130" i="9"/>
  <c r="AQ130" i="9"/>
  <c r="AM130" i="9"/>
  <c r="AI162" i="9"/>
  <c r="AP162" i="9"/>
  <c r="AE162" i="9"/>
  <c r="AG162" i="9"/>
  <c r="AD162" i="9"/>
  <c r="AH162" i="9"/>
  <c r="AM162" i="9"/>
  <c r="AK162" i="9"/>
  <c r="BC136" i="9"/>
  <c r="BC106" i="9"/>
  <c r="BA74" i="9"/>
  <c r="AZ64" i="9"/>
  <c r="BC176" i="9"/>
  <c r="AM200" i="9"/>
  <c r="AC204" i="9"/>
  <c r="BC84" i="9"/>
  <c r="AC134" i="9"/>
  <c r="AC58" i="9"/>
  <c r="AC154" i="9"/>
  <c r="AC106" i="9"/>
  <c r="AG166" i="9"/>
  <c r="AQ158" i="9"/>
  <c r="AK158" i="9"/>
  <c r="AF150" i="9"/>
  <c r="AQ142" i="9"/>
  <c r="AL134" i="9"/>
  <c r="AO126" i="9"/>
  <c r="AG118" i="9"/>
  <c r="AL118" i="9"/>
  <c r="AM106" i="9"/>
  <c r="AP98" i="9"/>
  <c r="AD90" i="9"/>
  <c r="AG82" i="9"/>
  <c r="AD74" i="9"/>
  <c r="AF66" i="9"/>
  <c r="AF58" i="9"/>
  <c r="AD50" i="9"/>
  <c r="AM50" i="9"/>
  <c r="AM42" i="9"/>
  <c r="AE87" i="9"/>
  <c r="AM83" i="9"/>
  <c r="AK79" i="9"/>
  <c r="AN71" i="9"/>
  <c r="AK67" i="9"/>
  <c r="AP59" i="9"/>
  <c r="AG55" i="9"/>
  <c r="AL47" i="9"/>
  <c r="AN162" i="9"/>
  <c r="AD154" i="9"/>
  <c r="AO146" i="9"/>
  <c r="AG130" i="9"/>
  <c r="AN122" i="9"/>
  <c r="AM110" i="9"/>
  <c r="AN102" i="9"/>
  <c r="AE86" i="9"/>
  <c r="AF78" i="9"/>
  <c r="AM70" i="9"/>
  <c r="AJ54" i="9"/>
  <c r="AO46" i="9"/>
  <c r="AH135" i="9"/>
  <c r="AH51" i="9"/>
  <c r="Z20" i="9"/>
  <c r="AB20" i="9" s="1"/>
  <c r="AJ20" i="9" s="1"/>
  <c r="AJ14" i="9"/>
  <c r="AN49" i="9"/>
  <c r="AJ49" i="9"/>
  <c r="AI53" i="9"/>
  <c r="AH53" i="9"/>
  <c r="AI69" i="9"/>
  <c r="AH69" i="9"/>
  <c r="AG73" i="9"/>
  <c r="AN73" i="9"/>
  <c r="AN81" i="9"/>
  <c r="AD81" i="9"/>
  <c r="AG101" i="9"/>
  <c r="AL101" i="9"/>
  <c r="AL109" i="9"/>
  <c r="AM109" i="9"/>
  <c r="AD133" i="9"/>
  <c r="AF133" i="9"/>
  <c r="AF141" i="9"/>
  <c r="AO141" i="9"/>
  <c r="AI149" i="9"/>
  <c r="AK149" i="9"/>
  <c r="AI157" i="9"/>
  <c r="AE157" i="9"/>
  <c r="AG165" i="9"/>
  <c r="AP165" i="9"/>
  <c r="AN189" i="9"/>
  <c r="AG189" i="9"/>
  <c r="AF189" i="9"/>
  <c r="AL189" i="9"/>
  <c r="AN186" i="9"/>
  <c r="AZ63" i="9"/>
  <c r="AZ67" i="9"/>
  <c r="X25" i="9"/>
  <c r="X22" i="9"/>
  <c r="X36" i="9"/>
  <c r="X20" i="9"/>
  <c r="X19" i="9"/>
  <c r="X16" i="9"/>
  <c r="X31" i="9"/>
  <c r="X34" i="9"/>
  <c r="X32" i="9"/>
  <c r="X33" i="9"/>
  <c r="X41" i="9"/>
  <c r="X40" i="9"/>
  <c r="BB197" i="9"/>
  <c r="BC201" i="9"/>
  <c r="BA58" i="9"/>
  <c r="AK179" i="9"/>
  <c r="AF179" i="9"/>
  <c r="AD179" i="9"/>
  <c r="AE179" i="9"/>
  <c r="AI179" i="9"/>
  <c r="AO179" i="9"/>
  <c r="AQ179" i="9"/>
  <c r="AM179" i="9"/>
  <c r="AN179" i="9"/>
  <c r="AL179" i="9"/>
  <c r="AC179" i="9"/>
  <c r="AG179" i="9"/>
  <c r="AJ179" i="9"/>
  <c r="AP179" i="9"/>
  <c r="AH179" i="9"/>
  <c r="AF181" i="9"/>
  <c r="BA199" i="9"/>
  <c r="BB195" i="9"/>
  <c r="BC195" i="9"/>
  <c r="AI206" i="9"/>
  <c r="AZ207" i="9"/>
  <c r="AY209" i="9"/>
  <c r="AQ206" i="9"/>
  <c r="AM206" i="9"/>
  <c r="AC181" i="9"/>
  <c r="BB203" i="9"/>
  <c r="AG206" i="9"/>
  <c r="AL206" i="9"/>
  <c r="AP208" i="9"/>
  <c r="AY207" i="9"/>
  <c r="AZ199" i="9"/>
  <c r="AC206" i="9"/>
  <c r="AY195" i="9"/>
  <c r="AM208" i="9"/>
  <c r="AM181" i="9"/>
  <c r="AY199" i="9"/>
  <c r="AM48" i="9"/>
  <c r="AF48" i="9"/>
  <c r="AL48" i="9"/>
  <c r="AE48" i="9"/>
  <c r="AJ48" i="9"/>
  <c r="AO48" i="9"/>
  <c r="AN48" i="9"/>
  <c r="AK48" i="9"/>
  <c r="AC48" i="9"/>
  <c r="AI48" i="9"/>
  <c r="AG48" i="9"/>
  <c r="AH48" i="9"/>
  <c r="AD48" i="9"/>
  <c r="AQ48" i="9"/>
  <c r="AP48" i="9"/>
  <c r="AM56" i="9"/>
  <c r="AJ56" i="9"/>
  <c r="AC56" i="9"/>
  <c r="AI56" i="9"/>
  <c r="AE56" i="9"/>
  <c r="AP56" i="9"/>
  <c r="AH56" i="9"/>
  <c r="AO56" i="9"/>
  <c r="AF56" i="9"/>
  <c r="AK56" i="9"/>
  <c r="AL56" i="9"/>
  <c r="AG56" i="9"/>
  <c r="AD56" i="9"/>
  <c r="AQ56" i="9"/>
  <c r="AN56" i="9"/>
  <c r="AG64" i="9"/>
  <c r="AP64" i="9"/>
  <c r="AL64" i="9"/>
  <c r="AE64" i="9"/>
  <c r="AD64" i="9"/>
  <c r="AI64" i="9"/>
  <c r="AQ64" i="9"/>
  <c r="AN64" i="9"/>
  <c r="AH64" i="9"/>
  <c r="AM64" i="9"/>
  <c r="AJ64" i="9"/>
  <c r="AO64" i="9"/>
  <c r="AF64" i="9"/>
  <c r="AC64" i="9"/>
  <c r="AK64" i="9"/>
  <c r="AM72" i="9"/>
  <c r="AN72" i="9"/>
  <c r="AE72" i="9"/>
  <c r="AJ72" i="9"/>
  <c r="AO72" i="9"/>
  <c r="AF72" i="9"/>
  <c r="AK72" i="9"/>
  <c r="AL72" i="9"/>
  <c r="AG72" i="9"/>
  <c r="AI72" i="9"/>
  <c r="AQ72" i="9"/>
  <c r="AH72" i="9"/>
  <c r="AD72" i="9"/>
  <c r="AP72" i="9"/>
  <c r="AC72" i="9"/>
  <c r="AI80" i="9"/>
  <c r="AG80" i="9"/>
  <c r="AC80" i="9"/>
  <c r="AE80" i="9"/>
  <c r="AL80" i="9"/>
  <c r="AD80" i="9"/>
  <c r="AQ80" i="9"/>
  <c r="AF80" i="9"/>
  <c r="AM80" i="9"/>
  <c r="AJ80" i="9"/>
  <c r="AO80" i="9"/>
  <c r="AN80" i="9"/>
  <c r="AH80" i="9"/>
  <c r="AK80" i="9"/>
  <c r="AM96" i="9"/>
  <c r="AK96" i="9"/>
  <c r="AE96" i="9"/>
  <c r="AO96" i="9"/>
  <c r="AJ96" i="9"/>
  <c r="AP96" i="9"/>
  <c r="AG96" i="9"/>
  <c r="AL96" i="9"/>
  <c r="AC96" i="9"/>
  <c r="AH96" i="9"/>
  <c r="AD96" i="9"/>
  <c r="AI96" i="9"/>
  <c r="AN96" i="9"/>
  <c r="AQ96" i="9"/>
  <c r="AF96" i="9"/>
  <c r="AL112" i="9"/>
  <c r="AE112" i="9"/>
  <c r="AO112" i="9"/>
  <c r="AH112" i="9"/>
  <c r="AD112" i="9"/>
  <c r="AQ112" i="9"/>
  <c r="AI112" i="9"/>
  <c r="AN112" i="9"/>
  <c r="AK112" i="9"/>
  <c r="AJ112" i="9"/>
  <c r="AF112" i="9"/>
  <c r="AC112" i="9"/>
  <c r="AG112" i="9"/>
  <c r="AP112" i="9"/>
  <c r="AM112" i="9"/>
  <c r="AF116" i="9"/>
  <c r="AQ116" i="9"/>
  <c r="AC116" i="9"/>
  <c r="AO116" i="9"/>
  <c r="AD116" i="9"/>
  <c r="AG116" i="9"/>
  <c r="AH116" i="9"/>
  <c r="AP116" i="9"/>
  <c r="AM116" i="9"/>
  <c r="AI116" i="9"/>
  <c r="AL116" i="9"/>
  <c r="AE116" i="9"/>
  <c r="AJ116" i="9"/>
  <c r="AN116" i="9"/>
  <c r="AK116" i="9"/>
  <c r="AL120" i="9"/>
  <c r="AE120" i="9"/>
  <c r="AD120" i="9"/>
  <c r="AQ120" i="9"/>
  <c r="AO120" i="9"/>
  <c r="AN120" i="9"/>
  <c r="AK120" i="9"/>
  <c r="AJ120" i="9"/>
  <c r="AF120" i="9"/>
  <c r="AH120" i="9"/>
  <c r="AI120" i="9"/>
  <c r="AG120" i="9"/>
  <c r="AC120" i="9"/>
  <c r="AP120" i="9"/>
  <c r="AM120" i="9"/>
  <c r="AI128" i="9"/>
  <c r="AF128" i="9"/>
  <c r="AD128" i="9"/>
  <c r="AO128" i="9"/>
  <c r="AQ128" i="9"/>
  <c r="AG128" i="9"/>
  <c r="AP128" i="9"/>
  <c r="AM128" i="9"/>
  <c r="AL128" i="9"/>
  <c r="AE128" i="9"/>
  <c r="AJ128" i="9"/>
  <c r="AN128" i="9"/>
  <c r="AK128" i="9"/>
  <c r="AH128" i="9"/>
  <c r="AC128" i="9"/>
  <c r="AK148" i="9"/>
  <c r="AM148" i="9"/>
  <c r="AP148" i="9"/>
  <c r="AG148" i="9"/>
  <c r="AQ148" i="9"/>
  <c r="AH148" i="9"/>
  <c r="AN148" i="9"/>
  <c r="AE148" i="9"/>
  <c r="AC148" i="9"/>
  <c r="AJ148" i="9"/>
  <c r="AF148" i="9"/>
  <c r="AO148" i="9"/>
  <c r="AD148" i="9"/>
  <c r="AI148" i="9"/>
  <c r="AL148" i="9"/>
  <c r="AK156" i="9"/>
  <c r="AM156" i="9"/>
  <c r="AH156" i="9"/>
  <c r="AG156" i="9"/>
  <c r="AQ156" i="9"/>
  <c r="AP156" i="9"/>
  <c r="AI156" i="9"/>
  <c r="AN156" i="9"/>
  <c r="AE156" i="9"/>
  <c r="AJ156" i="9"/>
  <c r="AF156" i="9"/>
  <c r="AC156" i="9"/>
  <c r="AO156" i="9"/>
  <c r="AD156" i="9"/>
  <c r="AL156" i="9"/>
  <c r="AF160" i="9"/>
  <c r="AG160" i="9"/>
  <c r="AP160" i="9"/>
  <c r="AL160" i="9"/>
  <c r="AH160" i="9"/>
  <c r="AO160" i="9"/>
  <c r="AD160" i="9"/>
  <c r="AI160" i="9"/>
  <c r="AK160" i="9"/>
  <c r="AE160" i="9"/>
  <c r="AN160" i="9"/>
  <c r="AM160" i="9"/>
  <c r="AJ160" i="9"/>
  <c r="AM164" i="9"/>
  <c r="AK164" i="9"/>
  <c r="AN164" i="9"/>
  <c r="AE164" i="9"/>
  <c r="AL164" i="9"/>
  <c r="AO164" i="9"/>
  <c r="AG164" i="9"/>
  <c r="AJ164" i="9"/>
  <c r="AH164" i="9"/>
  <c r="AD164" i="9"/>
  <c r="AQ164" i="9"/>
  <c r="AF164" i="9"/>
  <c r="AI164" i="9"/>
  <c r="AP164" i="9"/>
  <c r="AC164" i="9"/>
  <c r="AI168" i="9"/>
  <c r="AP168" i="9"/>
  <c r="AE168" i="9"/>
  <c r="AD168" i="9"/>
  <c r="AK168" i="9"/>
  <c r="AF168" i="9"/>
  <c r="AQ168" i="9"/>
  <c r="AN168" i="9"/>
  <c r="AM168" i="9"/>
  <c r="AJ168" i="9"/>
  <c r="AC168" i="9"/>
  <c r="AL168" i="9"/>
  <c r="AO168" i="9"/>
  <c r="AH168" i="9"/>
  <c r="AG168" i="9"/>
  <c r="AP80" i="9"/>
  <c r="BC184" i="9"/>
  <c r="BA106" i="9"/>
  <c r="AX64" i="9"/>
  <c r="AX170" i="9"/>
  <c r="AX80" i="9"/>
  <c r="AY170" i="9"/>
  <c r="BB96" i="9"/>
  <c r="AY138" i="9"/>
  <c r="AI197" i="9"/>
  <c r="AH201" i="9"/>
  <c r="BC197" i="9"/>
  <c r="AO208" i="9"/>
  <c r="AQ200" i="9"/>
  <c r="AF200" i="9"/>
  <c r="AY206" i="9"/>
  <c r="AH204" i="9"/>
  <c r="AY62" i="9"/>
  <c r="AZ102" i="9"/>
  <c r="AZ52" i="9"/>
  <c r="BA78" i="9"/>
  <c r="BA84" i="9"/>
  <c r="BC94" i="9"/>
  <c r="BA104" i="9"/>
  <c r="AZ84" i="9"/>
  <c r="AY66" i="9"/>
  <c r="AM152" i="9"/>
  <c r="AN152" i="9"/>
  <c r="AM144" i="9"/>
  <c r="AN144" i="9"/>
  <c r="AK104" i="9"/>
  <c r="AP104" i="9"/>
  <c r="AG88" i="9"/>
  <c r="AP88" i="9"/>
  <c r="AF52" i="9"/>
  <c r="AO52" i="9"/>
  <c r="AE181" i="9"/>
  <c r="AJ181" i="9"/>
  <c r="Z13" i="9"/>
  <c r="AB13" i="9" s="1"/>
  <c r="AC13" i="9" s="1"/>
  <c r="Z19" i="9"/>
  <c r="AB19" i="9" s="1"/>
  <c r="Z25" i="9"/>
  <c r="AB25" i="9" s="1"/>
  <c r="Z38" i="9"/>
  <c r="AY205" i="9"/>
  <c r="AY202" i="9"/>
  <c r="BA73" i="9"/>
  <c r="Z26" i="9"/>
  <c r="AB26" i="9" s="1"/>
  <c r="AY128" i="9"/>
  <c r="BA96" i="9"/>
  <c r="BA184" i="9"/>
  <c r="AZ96" i="9"/>
  <c r="BC64" i="9"/>
  <c r="BC162" i="9"/>
  <c r="BC80" i="9"/>
  <c r="BB114" i="9"/>
  <c r="BC74" i="9"/>
  <c r="AY82" i="9"/>
  <c r="AN197" i="9"/>
  <c r="AY197" i="9"/>
  <c r="BC194" i="9"/>
  <c r="AN201" i="9"/>
  <c r="AQ208" i="9"/>
  <c r="AI208" i="9"/>
  <c r="AC200" i="9"/>
  <c r="AP200" i="9"/>
  <c r="AM204" i="9"/>
  <c r="BC58" i="9"/>
  <c r="AZ48" i="9"/>
  <c r="AY90" i="9"/>
  <c r="BB156" i="9"/>
  <c r="AZ74" i="9"/>
  <c r="BA94" i="9"/>
  <c r="BA60" i="9"/>
  <c r="AJ37" i="9"/>
  <c r="AK37" i="9" s="1"/>
  <c r="AC104" i="9"/>
  <c r="AC52" i="9"/>
  <c r="AE152" i="9"/>
  <c r="AK152" i="9"/>
  <c r="AE144" i="9"/>
  <c r="AK144" i="9"/>
  <c r="AN104" i="9"/>
  <c r="AM104" i="9"/>
  <c r="AO88" i="9"/>
  <c r="AM88" i="9"/>
  <c r="AJ52" i="9"/>
  <c r="AM52" i="9"/>
  <c r="AD181" i="9"/>
  <c r="AI144" i="9"/>
  <c r="AI88" i="9"/>
  <c r="Z21" i="9"/>
  <c r="AB21" i="9" s="1"/>
  <c r="Z33" i="9"/>
  <c r="AB33" i="9" s="1"/>
  <c r="AM33" i="9" s="1"/>
  <c r="Z39" i="9"/>
  <c r="AB39" i="9" s="1"/>
  <c r="AC39" i="9" s="1"/>
  <c r="AZ73" i="9"/>
  <c r="BA49" i="9"/>
  <c r="AP181" i="9"/>
  <c r="BA170" i="9"/>
  <c r="BB120" i="9"/>
  <c r="BA146" i="9"/>
  <c r="AZ50" i="9"/>
  <c r="AY144" i="9"/>
  <c r="BC88" i="9"/>
  <c r="AG197" i="9"/>
  <c r="AD201" i="9"/>
  <c r="AK208" i="9"/>
  <c r="AE208" i="9"/>
  <c r="AD200" i="9"/>
  <c r="AL200" i="9"/>
  <c r="AP204" i="9"/>
  <c r="BB194" i="9"/>
  <c r="BC70" i="9"/>
  <c r="BC96" i="9"/>
  <c r="BB74" i="9"/>
  <c r="BB90" i="9"/>
  <c r="BB72" i="9"/>
  <c r="BB94" i="9"/>
  <c r="AY60" i="9"/>
  <c r="AC152" i="9"/>
  <c r="AD152" i="9"/>
  <c r="AO152" i="9"/>
  <c r="AD144" i="9"/>
  <c r="AO144" i="9"/>
  <c r="AG104" i="9"/>
  <c r="AQ104" i="9"/>
  <c r="AF88" i="9"/>
  <c r="AQ88" i="9"/>
  <c r="AP52" i="9"/>
  <c r="AQ52" i="9"/>
  <c r="AO181" i="9"/>
  <c r="AH144" i="9"/>
  <c r="AH88" i="9"/>
  <c r="Z15" i="9"/>
  <c r="AB15" i="9" s="1"/>
  <c r="AJ15" i="9" s="1"/>
  <c r="Z22" i="9"/>
  <c r="AB22" i="9" s="1"/>
  <c r="Z34" i="9"/>
  <c r="AB34" i="9" s="1"/>
  <c r="AM34" i="9" s="1"/>
  <c r="Z40" i="9"/>
  <c r="AB40" i="9" s="1"/>
  <c r="AJ40" i="9" s="1"/>
  <c r="BA63" i="9"/>
  <c r="BB65" i="9"/>
  <c r="AY49" i="9"/>
  <c r="AX48" i="9"/>
  <c r="BA202" i="9"/>
  <c r="BC202" i="9"/>
  <c r="BC128" i="9"/>
  <c r="AZ82" i="9"/>
  <c r="AX120" i="9"/>
  <c r="BB56" i="9"/>
  <c r="BC160" i="9"/>
  <c r="AX202" i="9"/>
  <c r="BB144" i="9"/>
  <c r="BB106" i="9"/>
  <c r="AX88" i="9"/>
  <c r="BA114" i="9"/>
  <c r="AP197" i="9"/>
  <c r="AJ208" i="9"/>
  <c r="AG208" i="9"/>
  <c r="AN200" i="9"/>
  <c r="AJ200" i="9"/>
  <c r="AZ194" i="9"/>
  <c r="AZ42" i="9"/>
  <c r="AY132" i="9"/>
  <c r="BA70" i="9"/>
  <c r="BB132" i="9"/>
  <c r="BA72" i="9"/>
  <c r="AZ142" i="9"/>
  <c r="AY94" i="9"/>
  <c r="AC88" i="9"/>
  <c r="AL152" i="9"/>
  <c r="AL144" i="9"/>
  <c r="AO104" i="9"/>
  <c r="AN88" i="9"/>
  <c r="AD52" i="9"/>
  <c r="AG181" i="9"/>
  <c r="AI136" i="9"/>
  <c r="AI84" i="9"/>
  <c r="AI181" i="9"/>
  <c r="Z10" i="9"/>
  <c r="AB10" i="9" s="1"/>
  <c r="AM10" i="9" s="1"/>
  <c r="Z16" i="9"/>
  <c r="AB16" i="9" s="1"/>
  <c r="AJ16" i="9" s="1"/>
  <c r="Z28" i="9"/>
  <c r="AB28" i="9" s="1"/>
  <c r="Z35" i="9"/>
  <c r="AB35" i="9" s="1"/>
  <c r="AW35" i="9" s="1"/>
  <c r="Z41" i="9"/>
  <c r="AB41" i="9" s="1"/>
  <c r="AC41" i="9" s="1"/>
  <c r="AY164" i="9"/>
  <c r="BA117" i="9"/>
  <c r="AY65" i="9"/>
  <c r="AN181" i="9"/>
  <c r="AY50" i="9"/>
  <c r="AY114" i="9"/>
  <c r="AY96" i="9"/>
  <c r="AY56" i="9"/>
  <c r="BB128" i="9"/>
  <c r="AY194" i="9"/>
  <c r="AZ98" i="9"/>
  <c r="AZ138" i="9"/>
  <c r="BC170" i="9"/>
  <c r="AX82" i="9"/>
  <c r="AE197" i="9"/>
  <c r="AY201" i="9"/>
  <c r="AM201" i="9"/>
  <c r="AD208" i="9"/>
  <c r="AF208" i="9"/>
  <c r="AO200" i="9"/>
  <c r="AH200" i="9"/>
  <c r="AF204" i="9"/>
  <c r="AY88" i="9"/>
  <c r="AY146" i="9"/>
  <c r="BC60" i="9"/>
  <c r="AZ104" i="9"/>
  <c r="AY72" i="9"/>
  <c r="BA122" i="9"/>
  <c r="BC90" i="9"/>
  <c r="BB70" i="9"/>
  <c r="AC144" i="9"/>
  <c r="AP152" i="9"/>
  <c r="AP144" i="9"/>
  <c r="AJ104" i="9"/>
  <c r="AJ88" i="9"/>
  <c r="AL52" i="9"/>
  <c r="AL181" i="9"/>
  <c r="AH181" i="9"/>
  <c r="Z17" i="9"/>
  <c r="AB17" i="9" s="1"/>
  <c r="AC17" i="9" s="1"/>
  <c r="AD17" i="9" s="1"/>
  <c r="Z23" i="9"/>
  <c r="AB23" i="9" s="1"/>
  <c r="AM23" i="9" s="1"/>
  <c r="Z29" i="9"/>
  <c r="AB29" i="9" s="1"/>
  <c r="AW29" i="9" s="1"/>
  <c r="Z36" i="9"/>
  <c r="AB36" i="9" s="1"/>
  <c r="AM36" i="9" s="1"/>
  <c r="BA64" i="9"/>
  <c r="AZ146" i="9"/>
  <c r="BA128" i="9"/>
  <c r="BA194" i="9"/>
  <c r="AY98" i="9"/>
  <c r="BB138" i="9"/>
  <c r="AY160" i="9"/>
  <c r="AZ201" i="9"/>
  <c r="AQ201" i="9"/>
  <c r="AN208" i="9"/>
  <c r="BB206" i="9"/>
  <c r="BB130" i="9"/>
  <c r="BA138" i="9"/>
  <c r="BA66" i="9"/>
  <c r="BC54" i="9"/>
  <c r="BA90" i="9"/>
  <c r="AY70" i="9"/>
  <c r="AF152" i="9"/>
  <c r="AD104" i="9"/>
  <c r="AG52" i="9"/>
  <c r="AK181" i="9"/>
  <c r="Z11" i="9"/>
  <c r="AB11" i="9" s="1"/>
  <c r="AJ11" i="9" s="1"/>
  <c r="Z18" i="9"/>
  <c r="AB18" i="9" s="1"/>
  <c r="AJ18" i="9" s="1"/>
  <c r="Z30" i="9"/>
  <c r="AB30" i="9" s="1"/>
  <c r="AJ30" i="9" s="1"/>
  <c r="BB209" i="9"/>
  <c r="BB201" i="9"/>
  <c r="AP175" i="9"/>
  <c r="AH175" i="9"/>
  <c r="AN175" i="9"/>
  <c r="AK175" i="9"/>
  <c r="AD175" i="9"/>
  <c r="AQ175" i="9"/>
  <c r="AG175" i="9"/>
  <c r="AJ175" i="9"/>
  <c r="AO175" i="9"/>
  <c r="AF175" i="9"/>
  <c r="AI175" i="9"/>
  <c r="AM175" i="9"/>
  <c r="AE175" i="9"/>
  <c r="AC175" i="9"/>
  <c r="AL175" i="9"/>
  <c r="AH187" i="9"/>
  <c r="AF187" i="9"/>
  <c r="AP187" i="9"/>
  <c r="AM187" i="9"/>
  <c r="AQ187" i="9"/>
  <c r="AD187" i="9"/>
  <c r="AE187" i="9"/>
  <c r="AC187" i="9"/>
  <c r="AO187" i="9"/>
  <c r="AG187" i="9"/>
  <c r="AN187" i="9"/>
  <c r="AK187" i="9"/>
  <c r="AI187" i="9"/>
  <c r="AJ187" i="9"/>
  <c r="AL187" i="9"/>
  <c r="AI195" i="9"/>
  <c r="AE195" i="9"/>
  <c r="AM195" i="9"/>
  <c r="AK195" i="9"/>
  <c r="AP195" i="9"/>
  <c r="AC195" i="9"/>
  <c r="AL195" i="9"/>
  <c r="AH195" i="9"/>
  <c r="AJ195" i="9"/>
  <c r="AD195" i="9"/>
  <c r="AF195" i="9"/>
  <c r="AQ195" i="9"/>
  <c r="AO195" i="9"/>
  <c r="AG195" i="9"/>
  <c r="AN195" i="9"/>
  <c r="AC44" i="9"/>
  <c r="AD44" i="9" s="1"/>
  <c r="AM44" i="9"/>
  <c r="AJ44" i="9"/>
  <c r="AK44" i="9" s="1"/>
  <c r="AL60" i="9"/>
  <c r="AD60" i="9"/>
  <c r="AI60" i="9"/>
  <c r="AQ60" i="9"/>
  <c r="AH60" i="9"/>
  <c r="AM60" i="9"/>
  <c r="AF60" i="9"/>
  <c r="AE60" i="9"/>
  <c r="AJ60" i="9"/>
  <c r="AC60" i="9"/>
  <c r="AO60" i="9"/>
  <c r="AN60" i="9"/>
  <c r="AK60" i="9"/>
  <c r="AG60" i="9"/>
  <c r="AP60" i="9"/>
  <c r="AL68" i="9"/>
  <c r="AD68" i="9"/>
  <c r="AP68" i="9"/>
  <c r="AQ68" i="9"/>
  <c r="AM68" i="9"/>
  <c r="AN68" i="9"/>
  <c r="AE68" i="9"/>
  <c r="AJ68" i="9"/>
  <c r="AO68" i="9"/>
  <c r="AF68" i="9"/>
  <c r="AI68" i="9"/>
  <c r="AK68" i="9"/>
  <c r="AC68" i="9"/>
  <c r="AH68" i="9"/>
  <c r="AG68" i="9"/>
  <c r="AL76" i="9"/>
  <c r="AC76" i="9"/>
  <c r="AD76" i="9"/>
  <c r="AH76" i="9"/>
  <c r="AI76" i="9"/>
  <c r="AM76" i="9"/>
  <c r="AJ76" i="9"/>
  <c r="AF76" i="9"/>
  <c r="AE76" i="9"/>
  <c r="AP76" i="9"/>
  <c r="AQ76" i="9"/>
  <c r="AO76" i="9"/>
  <c r="AN76" i="9"/>
  <c r="AK76" i="9"/>
  <c r="AG76" i="9"/>
  <c r="AJ92" i="9"/>
  <c r="AN92" i="9"/>
  <c r="AQ92" i="9"/>
  <c r="AH92" i="9"/>
  <c r="AF92" i="9"/>
  <c r="AI92" i="9"/>
  <c r="AM92" i="9"/>
  <c r="AG92" i="9"/>
  <c r="AE92" i="9"/>
  <c r="AO92" i="9"/>
  <c r="AC92" i="9"/>
  <c r="AP92" i="9"/>
  <c r="AK92" i="9"/>
  <c r="AL92" i="9"/>
  <c r="AD92" i="9"/>
  <c r="AJ100" i="9"/>
  <c r="AQ100" i="9"/>
  <c r="AN100" i="9"/>
  <c r="AF100" i="9"/>
  <c r="AM100" i="9"/>
  <c r="AK100" i="9"/>
  <c r="AE100" i="9"/>
  <c r="AG100" i="9"/>
  <c r="AP100" i="9"/>
  <c r="AO100" i="9"/>
  <c r="AH100" i="9"/>
  <c r="AL100" i="9"/>
  <c r="AC100" i="9"/>
  <c r="AI100" i="9"/>
  <c r="AD100" i="9"/>
  <c r="AJ108" i="9"/>
  <c r="AO108" i="9"/>
  <c r="AG108" i="9"/>
  <c r="AH108" i="9"/>
  <c r="AI108" i="9"/>
  <c r="AM108" i="9"/>
  <c r="AN108" i="9"/>
  <c r="AE108" i="9"/>
  <c r="AF108" i="9"/>
  <c r="AP108" i="9"/>
  <c r="AK108" i="9"/>
  <c r="AQ108" i="9"/>
  <c r="AL108" i="9"/>
  <c r="AD108" i="9"/>
  <c r="AC108" i="9"/>
  <c r="AO124" i="9"/>
  <c r="AG124" i="9"/>
  <c r="AP124" i="9"/>
  <c r="AH124" i="9"/>
  <c r="AM124" i="9"/>
  <c r="AI124" i="9"/>
  <c r="AL124" i="9"/>
  <c r="AE124" i="9"/>
  <c r="AC124" i="9"/>
  <c r="AD124" i="9"/>
  <c r="AQ124" i="9"/>
  <c r="AN124" i="9"/>
  <c r="AK124" i="9"/>
  <c r="AJ124" i="9"/>
  <c r="AF124" i="9"/>
  <c r="AO132" i="9"/>
  <c r="AK132" i="9"/>
  <c r="AD132" i="9"/>
  <c r="AN132" i="9"/>
  <c r="AJ132" i="9"/>
  <c r="AP132" i="9"/>
  <c r="AF132" i="9"/>
  <c r="AM132" i="9"/>
  <c r="AQ132" i="9"/>
  <c r="AE132" i="9"/>
  <c r="AC132" i="9"/>
  <c r="AH132" i="9"/>
  <c r="AL132" i="9"/>
  <c r="AI132" i="9"/>
  <c r="AG132" i="9"/>
  <c r="AO140" i="9"/>
  <c r="AD140" i="9"/>
  <c r="AP140" i="9"/>
  <c r="AH140" i="9"/>
  <c r="AN140" i="9"/>
  <c r="AI140" i="9"/>
  <c r="AJ140" i="9"/>
  <c r="AE140" i="9"/>
  <c r="AF140" i="9"/>
  <c r="AM140" i="9"/>
  <c r="AQ140" i="9"/>
  <c r="AK140" i="9"/>
  <c r="AL140" i="9"/>
  <c r="AG140" i="9"/>
  <c r="AC140" i="9"/>
  <c r="BB46" i="9"/>
  <c r="BA80" i="9"/>
  <c r="BA56" i="9"/>
  <c r="AC20" i="9"/>
  <c r="AD20" i="9" s="1"/>
  <c r="AE20" i="9" s="1"/>
  <c r="AF20" i="9" s="1"/>
  <c r="AG20" i="9" s="1"/>
  <c r="AH20" i="9" s="1"/>
  <c r="AZ68" i="9"/>
  <c r="BB198" i="9"/>
  <c r="BA144" i="9"/>
  <c r="AY68" i="9"/>
  <c r="BC46" i="9"/>
  <c r="AZ62" i="9"/>
  <c r="BA86" i="9"/>
  <c r="AZ54" i="9"/>
  <c r="AZ92" i="9"/>
  <c r="BB188" i="9"/>
  <c r="AZ46" i="9"/>
  <c r="AZ76" i="9"/>
  <c r="AZ66" i="9"/>
  <c r="BC166" i="9"/>
  <c r="AY76" i="9"/>
  <c r="AT10" i="9"/>
  <c r="K14" i="9"/>
  <c r="K18" i="9"/>
  <c r="K22" i="9"/>
  <c r="K26" i="9"/>
  <c r="AU10" i="9"/>
  <c r="L14" i="9"/>
  <c r="L18" i="9"/>
  <c r="L22" i="9"/>
  <c r="L26" i="9"/>
  <c r="L30" i="9"/>
  <c r="L34" i="9"/>
  <c r="L38" i="9"/>
  <c r="J10" i="9"/>
  <c r="K30" i="9"/>
  <c r="AV10" i="9"/>
  <c r="M14" i="9"/>
  <c r="M18" i="9"/>
  <c r="M22" i="9"/>
  <c r="M26" i="9"/>
  <c r="M30" i="9"/>
  <c r="M34" i="9"/>
  <c r="M38" i="9"/>
  <c r="AS10" i="9"/>
  <c r="L10" i="9"/>
  <c r="K38" i="9"/>
  <c r="AS14" i="9"/>
  <c r="AS18" i="9"/>
  <c r="AS22" i="9"/>
  <c r="AS26" i="9"/>
  <c r="AS30" i="9"/>
  <c r="AS34" i="9"/>
  <c r="AS38" i="9"/>
  <c r="AT34" i="9"/>
  <c r="AL184" i="9"/>
  <c r="AJ184" i="9"/>
  <c r="AK184" i="9"/>
  <c r="AO184" i="9"/>
  <c r="AG184" i="9"/>
  <c r="AM184" i="9"/>
  <c r="AE184" i="9"/>
  <c r="AN184" i="9"/>
  <c r="AF184" i="9"/>
  <c r="AC184" i="9"/>
  <c r="AH184" i="9"/>
  <c r="AI184" i="9"/>
  <c r="AD184" i="9"/>
  <c r="AP184" i="9"/>
  <c r="AQ184" i="9"/>
  <c r="BA193" i="9"/>
  <c r="BC56" i="9"/>
  <c r="BC55" i="9"/>
  <c r="BA47" i="9"/>
  <c r="AX56" i="9"/>
  <c r="AX50" i="9"/>
  <c r="AX47" i="9"/>
  <c r="BA50" i="9"/>
  <c r="BB50" i="9"/>
  <c r="BC48" i="9"/>
  <c r="AX42" i="9"/>
  <c r="BA53" i="9"/>
  <c r="BC42" i="9"/>
  <c r="BB53" i="9"/>
  <c r="AY55" i="9"/>
  <c r="BC49" i="9"/>
  <c r="BC52" i="9"/>
  <c r="BB48" i="9"/>
  <c r="AY48" i="9"/>
  <c r="AY42" i="9"/>
  <c r="AY54" i="9"/>
  <c r="BC59" i="9"/>
  <c r="AZ59" i="9"/>
  <c r="BB51" i="9"/>
  <c r="AZ51" i="9"/>
  <c r="BC51" i="9"/>
  <c r="BA59" i="9"/>
  <c r="BB54" i="9"/>
  <c r="BA54" i="9"/>
  <c r="BA46" i="9"/>
  <c r="AY57" i="9"/>
  <c r="BB49" i="9"/>
  <c r="AZ49" i="9"/>
  <c r="AY58" i="9"/>
  <c r="BB42" i="9"/>
  <c r="AJ174" i="9"/>
  <c r="AO174" i="9"/>
  <c r="AQ174" i="9"/>
  <c r="AL174" i="9"/>
  <c r="AL177" i="9"/>
  <c r="AF177" i="9"/>
  <c r="AK177" i="9"/>
  <c r="AC177" i="9"/>
  <c r="AH180" i="9"/>
  <c r="AO180" i="9"/>
  <c r="AP180" i="9"/>
  <c r="AC180" i="9"/>
  <c r="AN180" i="9"/>
  <c r="AJ180" i="9"/>
  <c r="AM183" i="9"/>
  <c r="AF183" i="9"/>
  <c r="AD183" i="9"/>
  <c r="AF185" i="9"/>
  <c r="AL185" i="9"/>
  <c r="AH185" i="9"/>
  <c r="AK185" i="9"/>
  <c r="AC185" i="9"/>
  <c r="AM191" i="9"/>
  <c r="AC191" i="9"/>
  <c r="AL191" i="9"/>
  <c r="AO191" i="9"/>
  <c r="AQ191" i="9"/>
  <c r="AZ152" i="9"/>
  <c r="BC152" i="9"/>
  <c r="BA152" i="9"/>
  <c r="BB152" i="9"/>
  <c r="AX107" i="9"/>
  <c r="BC107" i="9"/>
  <c r="BB107" i="9"/>
  <c r="AY107" i="9"/>
  <c r="AX108" i="9"/>
  <c r="BA108" i="9"/>
  <c r="AY109" i="9"/>
  <c r="BA109" i="9"/>
  <c r="AX110" i="9"/>
  <c r="BA110" i="9"/>
  <c r="AY110" i="9"/>
  <c r="AZ110" i="9"/>
  <c r="AX112" i="9"/>
  <c r="AZ112" i="9"/>
  <c r="BA112" i="9"/>
  <c r="AX113" i="9"/>
  <c r="AZ113" i="9"/>
  <c r="AY113" i="9"/>
  <c r="BA113" i="9"/>
  <c r="AX115" i="9"/>
  <c r="BA115" i="9"/>
  <c r="AZ115" i="9"/>
  <c r="AY115" i="9"/>
  <c r="AX116" i="9"/>
  <c r="AZ116" i="9"/>
  <c r="AY116" i="9"/>
  <c r="AX118" i="9"/>
  <c r="AY118" i="9"/>
  <c r="AZ118" i="9"/>
  <c r="AX121" i="9"/>
  <c r="AZ121" i="9"/>
  <c r="AY121" i="9"/>
  <c r="AX122" i="9"/>
  <c r="AY122" i="9"/>
  <c r="BB122" i="9"/>
  <c r="AX123" i="9"/>
  <c r="BC123" i="9"/>
  <c r="AX124" i="9"/>
  <c r="AZ124" i="9"/>
  <c r="BC124" i="9"/>
  <c r="AX126" i="9"/>
  <c r="AZ126" i="9"/>
  <c r="AX129" i="9"/>
  <c r="BB129" i="9"/>
  <c r="AZ129" i="9"/>
  <c r="AX131" i="9"/>
  <c r="AY131" i="9"/>
  <c r="AX134" i="9"/>
  <c r="BC134" i="9"/>
  <c r="BA134" i="9"/>
  <c r="BA135" i="9"/>
  <c r="AZ135" i="9"/>
  <c r="AX137" i="9"/>
  <c r="BC137" i="9"/>
  <c r="AX139" i="9"/>
  <c r="BB139" i="9"/>
  <c r="AX140" i="9"/>
  <c r="BC140" i="9"/>
  <c r="AZ140" i="9"/>
  <c r="BA141" i="9"/>
  <c r="BC141" i="9"/>
  <c r="AX142" i="9"/>
  <c r="BA142" i="9"/>
  <c r="BB142" i="9"/>
  <c r="AX145" i="9"/>
  <c r="BC145" i="9"/>
  <c r="AX147" i="9"/>
  <c r="BB147" i="9"/>
  <c r="AY147" i="9"/>
  <c r="AX148" i="9"/>
  <c r="BC148" i="9"/>
  <c r="BB149" i="9"/>
  <c r="AY149" i="9"/>
  <c r="AX150" i="9"/>
  <c r="BB150" i="9"/>
  <c r="AZ150" i="9"/>
  <c r="AY150" i="9"/>
  <c r="AX153" i="9"/>
  <c r="BA153" i="9"/>
  <c r="AZ154" i="9"/>
  <c r="BB154" i="9"/>
  <c r="AX155" i="9"/>
  <c r="AY155" i="9"/>
  <c r="AZ155" i="9"/>
  <c r="AX156" i="9"/>
  <c r="AY156" i="9"/>
  <c r="AX158" i="9"/>
  <c r="BB158" i="9"/>
  <c r="AZ158" i="9"/>
  <c r="AY158" i="9"/>
  <c r="AX159" i="9"/>
  <c r="BC159" i="9"/>
  <c r="AX161" i="9"/>
  <c r="BC161" i="9"/>
  <c r="BB161" i="9"/>
  <c r="AX162" i="9"/>
  <c r="BA162" i="9"/>
  <c r="BB163" i="9"/>
  <c r="BC163" i="9"/>
  <c r="AX165" i="9"/>
  <c r="AY165" i="9"/>
  <c r="AZ167" i="9"/>
  <c r="AY167" i="9"/>
  <c r="AX168" i="9"/>
  <c r="BC168" i="9"/>
  <c r="AY168" i="9"/>
  <c r="AX169" i="9"/>
  <c r="AZ169" i="9"/>
  <c r="AX171" i="9"/>
  <c r="BA171" i="9"/>
  <c r="AY171" i="9"/>
  <c r="BC172" i="9"/>
  <c r="AY172" i="9"/>
  <c r="BB174" i="9"/>
  <c r="BC174" i="9"/>
  <c r="BA136" i="9"/>
  <c r="AY136" i="9"/>
  <c r="BC133" i="9"/>
  <c r="BA127" i="9"/>
  <c r="BB127" i="9"/>
  <c r="BC111" i="9"/>
  <c r="BA120" i="9"/>
  <c r="BC149" i="9"/>
  <c r="BB125" i="9"/>
  <c r="BC178" i="9"/>
  <c r="AZ157" i="9"/>
  <c r="AZ119" i="9"/>
  <c r="BC151" i="9"/>
  <c r="BB192" i="9"/>
  <c r="AX184" i="9"/>
  <c r="AX178" i="9"/>
  <c r="AX152" i="9"/>
  <c r="AX146" i="9"/>
  <c r="AZ120" i="9"/>
  <c r="AX114" i="9"/>
  <c r="BB111" i="9"/>
  <c r="BB157" i="9"/>
  <c r="AZ160" i="9"/>
  <c r="AX160" i="9"/>
  <c r="AX128" i="9"/>
  <c r="BA176" i="9"/>
  <c r="BB176" i="9"/>
  <c r="BC167" i="9"/>
  <c r="AX167" i="9"/>
  <c r="BB162" i="9"/>
  <c r="AX144" i="9"/>
  <c r="BC144" i="9"/>
  <c r="BB141" i="9"/>
  <c r="AX141" i="9"/>
  <c r="AY135" i="9"/>
  <c r="AX135" i="9"/>
  <c r="AX109" i="9"/>
  <c r="BA178" i="9"/>
  <c r="AZ143" i="9"/>
  <c r="BB146" i="9"/>
  <c r="AY192" i="9"/>
  <c r="BB170" i="9"/>
  <c r="AZ149" i="9"/>
  <c r="BC143" i="9"/>
  <c r="AX143" i="9"/>
  <c r="BB117" i="9"/>
  <c r="AX117" i="9"/>
  <c r="AZ192" i="9"/>
  <c r="AY151" i="9"/>
  <c r="AY178" i="9"/>
  <c r="AY125" i="9"/>
  <c r="BC114" i="9"/>
  <c r="AZ176" i="9"/>
  <c r="AY181" i="9"/>
  <c r="AZ191" i="9"/>
  <c r="AY179" i="9"/>
  <c r="AZ175" i="9"/>
  <c r="BB184" i="9"/>
  <c r="AZ181" i="9"/>
  <c r="BC183" i="9"/>
  <c r="AY153" i="9"/>
  <c r="AY130" i="9"/>
  <c r="BC130" i="9"/>
  <c r="BA119" i="9"/>
  <c r="BB124" i="9"/>
  <c r="BB112" i="9"/>
  <c r="BA132" i="9"/>
  <c r="AZ185" i="9"/>
  <c r="BC108" i="9"/>
  <c r="AY169" i="9"/>
  <c r="AZ165" i="9"/>
  <c r="BC156" i="9"/>
  <c r="AZ156" i="9"/>
  <c r="BC115" i="9"/>
  <c r="AY159" i="9"/>
  <c r="BA139" i="9"/>
  <c r="BC169" i="9"/>
  <c r="BA159" i="9"/>
  <c r="BB133" i="9"/>
  <c r="BC118" i="9"/>
  <c r="BC122" i="9"/>
  <c r="BB118" i="9"/>
  <c r="BB121" i="9"/>
  <c r="BA121" i="9"/>
  <c r="AZ168" i="9"/>
  <c r="BA168" i="9"/>
  <c r="BA165" i="9"/>
  <c r="BA167" i="9"/>
  <c r="BB171" i="9"/>
  <c r="BC142" i="9"/>
  <c r="AZ161" i="9"/>
  <c r="AY154" i="9"/>
  <c r="BB164" i="9"/>
  <c r="BA158" i="9"/>
  <c r="BB155" i="9"/>
  <c r="BC150" i="9"/>
  <c r="BC139" i="9"/>
  <c r="AY129" i="9"/>
  <c r="AY108" i="9"/>
  <c r="AY133" i="9"/>
  <c r="BC112" i="9"/>
  <c r="AY120" i="9"/>
  <c r="BC110" i="9"/>
  <c r="AZ162" i="9"/>
  <c r="BB145" i="9"/>
  <c r="BA116" i="9"/>
  <c r="AZ107" i="9"/>
  <c r="AZ159" i="9"/>
  <c r="BB131" i="9"/>
  <c r="BC116" i="9"/>
  <c r="BB113" i="9"/>
  <c r="BA118" i="9"/>
  <c r="BA148" i="9"/>
  <c r="BA126" i="9"/>
  <c r="N6" i="9"/>
  <c r="AI177" i="9"/>
  <c r="AJ177" i="9"/>
  <c r="AO177" i="9"/>
  <c r="AQ177" i="9"/>
  <c r="AG177" i="9"/>
  <c r="AE177" i="9"/>
  <c r="AM177" i="9"/>
  <c r="AL180" i="9"/>
  <c r="AD180" i="9"/>
  <c r="AK180" i="9"/>
  <c r="AI183" i="9"/>
  <c r="AJ183" i="9"/>
  <c r="AP183" i="9"/>
  <c r="AE183" i="9"/>
  <c r="AQ183" i="9"/>
  <c r="AL183" i="9"/>
  <c r="AO183" i="9"/>
  <c r="AC183" i="9"/>
  <c r="AI185" i="9"/>
  <c r="AJ185" i="9"/>
  <c r="AQ185" i="9"/>
  <c r="AE185" i="9"/>
  <c r="AO185" i="9"/>
  <c r="AD185" i="9"/>
  <c r="AP185" i="9"/>
  <c r="AJ191" i="9"/>
  <c r="AE191" i="9"/>
  <c r="AD191" i="9"/>
  <c r="AE172" i="9"/>
  <c r="AD172" i="9"/>
  <c r="AN172" i="9"/>
  <c r="AI173" i="9"/>
  <c r="AK173" i="9"/>
  <c r="AQ173" i="9"/>
  <c r="AE173" i="9"/>
  <c r="AP173" i="9"/>
  <c r="AD173" i="9"/>
  <c r="AF173" i="9"/>
  <c r="AC173" i="9"/>
  <c r="AH174" i="9"/>
  <c r="AM174" i="9"/>
  <c r="AG174" i="9"/>
  <c r="AN174" i="9"/>
  <c r="AE174" i="9"/>
  <c r="AF174" i="9"/>
  <c r="AI174" i="9"/>
  <c r="AD174" i="9"/>
  <c r="AJ198" i="9"/>
  <c r="AC198" i="9"/>
  <c r="AE204" i="9"/>
  <c r="AD204" i="9"/>
  <c r="AN204" i="9"/>
  <c r="AQ204" i="9"/>
  <c r="AO204" i="9"/>
  <c r="AI204" i="9"/>
  <c r="AG204" i="9"/>
  <c r="AL204" i="9"/>
  <c r="AX173" i="9"/>
  <c r="BA173" i="9"/>
  <c r="AZ173" i="9"/>
  <c r="AY173" i="9"/>
  <c r="AX175" i="9"/>
  <c r="AY175" i="9"/>
  <c r="AX177" i="9"/>
  <c r="BC177" i="9"/>
  <c r="BA177" i="9"/>
  <c r="AZ177" i="9"/>
  <c r="AX180" i="9"/>
  <c r="BB180" i="9"/>
  <c r="BC180" i="9"/>
  <c r="AX182" i="9"/>
  <c r="AZ182" i="9"/>
  <c r="AY182" i="9"/>
  <c r="AX183" i="9"/>
  <c r="BA183" i="9"/>
  <c r="AY183" i="9"/>
  <c r="AX185" i="9"/>
  <c r="BB185" i="9"/>
  <c r="BA185" i="9"/>
  <c r="BC186" i="9"/>
  <c r="AY186" i="9"/>
  <c r="AX187" i="9"/>
  <c r="AY187" i="9"/>
  <c r="BA187" i="9"/>
  <c r="AX188" i="9"/>
  <c r="BC188" i="9"/>
  <c r="AX189" i="9"/>
  <c r="BA189" i="9"/>
  <c r="AX190" i="9"/>
  <c r="AZ190" i="9"/>
  <c r="AY190" i="9"/>
  <c r="AG191" i="9"/>
  <c r="AH191" i="9"/>
  <c r="AP191" i="9"/>
  <c r="AF191" i="9"/>
  <c r="AQ180" i="9"/>
  <c r="AG180" i="9"/>
  <c r="AI180" i="9"/>
  <c r="AM180" i="9"/>
  <c r="AP174" i="9"/>
  <c r="AC174" i="9"/>
  <c r="AL172" i="9"/>
  <c r="AP172" i="9"/>
  <c r="AF180" i="9"/>
  <c r="AE180" i="9"/>
  <c r="AK174" i="9"/>
  <c r="AK191" i="9"/>
  <c r="AN191" i="9"/>
  <c r="AG183" i="9"/>
  <c r="AK183" i="9"/>
  <c r="AN183" i="9"/>
  <c r="AG185" i="9"/>
  <c r="AM185" i="9"/>
  <c r="AN185" i="9"/>
  <c r="AP177" i="9"/>
  <c r="AD177" i="9"/>
  <c r="AN177" i="9"/>
  <c r="AL173" i="9"/>
  <c r="AM173" i="9"/>
  <c r="AO173" i="9"/>
  <c r="AI191" i="9"/>
  <c r="AH183" i="9"/>
  <c r="AH177" i="9"/>
  <c r="AY189" i="9"/>
  <c r="BA190" i="9"/>
  <c r="AY188" i="9"/>
  <c r="BB177" i="9"/>
  <c r="BA182" i="9"/>
  <c r="AY180" i="9"/>
  <c r="BB172" i="9"/>
  <c r="BA186" i="9"/>
  <c r="AK198" i="9"/>
  <c r="R6" i="9"/>
  <c r="AI46" i="9"/>
  <c r="AQ46" i="9"/>
  <c r="AE46" i="9"/>
  <c r="AH46" i="9"/>
  <c r="AI50" i="9"/>
  <c r="AH50" i="9"/>
  <c r="AI54" i="9"/>
  <c r="AH54" i="9"/>
  <c r="AI58" i="9"/>
  <c r="AH58" i="9"/>
  <c r="AI62" i="9"/>
  <c r="AH62" i="9"/>
  <c r="AI66" i="9"/>
  <c r="AH66" i="9"/>
  <c r="AI70" i="9"/>
  <c r="AH70" i="9"/>
  <c r="AI74" i="9"/>
  <c r="AH74" i="9"/>
  <c r="AI78" i="9"/>
  <c r="AH78" i="9"/>
  <c r="AI82" i="9"/>
  <c r="AH82" i="9"/>
  <c r="AI86" i="9"/>
  <c r="AH86" i="9"/>
  <c r="AI90" i="9"/>
  <c r="AH90" i="9"/>
  <c r="AI94" i="9"/>
  <c r="AH94" i="9"/>
  <c r="AI98" i="9"/>
  <c r="AH98" i="9"/>
  <c r="AI102" i="9"/>
  <c r="AH102" i="9"/>
  <c r="AI106" i="9"/>
  <c r="AH106" i="9"/>
  <c r="AI110" i="9"/>
  <c r="AH110" i="9"/>
  <c r="AI114" i="9"/>
  <c r="AH114" i="9"/>
  <c r="AI118" i="9"/>
  <c r="AH118" i="9"/>
  <c r="BA205" i="9"/>
  <c r="BC207" i="9"/>
  <c r="BC199" i="9"/>
  <c r="AZ209" i="9"/>
  <c r="BA209" i="9"/>
  <c r="BC209" i="9"/>
  <c r="AY203" i="9"/>
  <c r="BA203" i="9"/>
  <c r="AY204" i="9"/>
  <c r="AZ204" i="9"/>
  <c r="BA201" i="9"/>
  <c r="BA195" i="9"/>
  <c r="BA100" i="9"/>
  <c r="BB82" i="9"/>
  <c r="AI198" i="9"/>
  <c r="AM198" i="9"/>
  <c r="AG198" i="9"/>
  <c r="AX163" i="9"/>
  <c r="AZ163" i="9"/>
  <c r="AX164" i="9"/>
  <c r="AZ164" i="9"/>
  <c r="BA164" i="9"/>
  <c r="AX166" i="9"/>
  <c r="AZ166" i="9"/>
  <c r="AY166" i="9"/>
  <c r="BA166" i="9"/>
  <c r="AX172" i="9"/>
  <c r="AZ172" i="9"/>
  <c r="BA172" i="9"/>
  <c r="AX174" i="9"/>
  <c r="AZ174" i="9"/>
  <c r="AY174" i="9"/>
  <c r="BA174" i="9"/>
  <c r="AX179" i="9"/>
  <c r="BA179" i="9"/>
  <c r="AZ179" i="9"/>
  <c r="AX186" i="9"/>
  <c r="AZ186" i="9"/>
  <c r="AX191" i="9"/>
  <c r="BB191" i="9"/>
  <c r="AX192" i="9"/>
  <c r="BC192" i="9"/>
  <c r="AX78" i="9"/>
  <c r="BC78" i="9"/>
  <c r="AX81" i="9"/>
  <c r="AZ81" i="9"/>
  <c r="AX84" i="9"/>
  <c r="AY84" i="9"/>
  <c r="AX86" i="9"/>
  <c r="AZ86" i="9"/>
  <c r="AY86" i="9"/>
  <c r="AX89" i="9"/>
  <c r="AZ89" i="9"/>
  <c r="AY89" i="9"/>
  <c r="BA89" i="9"/>
  <c r="AX91" i="9"/>
  <c r="AY91" i="9"/>
  <c r="BC91" i="9"/>
  <c r="AX92" i="9"/>
  <c r="BA92" i="9"/>
  <c r="BB92" i="9"/>
  <c r="BC92" i="9"/>
  <c r="BA95" i="9"/>
  <c r="AZ95" i="9"/>
  <c r="AX97" i="9"/>
  <c r="BA97" i="9"/>
  <c r="AY97" i="9"/>
  <c r="AX98" i="9"/>
  <c r="BC98" i="9"/>
  <c r="BA98" i="9"/>
  <c r="AX99" i="9"/>
  <c r="BB99" i="9"/>
  <c r="AX100" i="9"/>
  <c r="AZ100" i="9"/>
  <c r="AX105" i="9"/>
  <c r="BB105" i="9"/>
  <c r="AX106" i="9"/>
  <c r="AY106" i="9"/>
  <c r="AX196" i="9"/>
  <c r="BB196" i="9"/>
  <c r="AY196" i="9"/>
  <c r="AX197" i="9"/>
  <c r="AZ197" i="9"/>
  <c r="AX198" i="9"/>
  <c r="AZ198" i="9"/>
  <c r="AY198" i="9"/>
  <c r="BA198" i="9"/>
  <c r="BB200" i="9"/>
  <c r="BC200" i="9"/>
  <c r="AX205" i="9"/>
  <c r="AZ205" i="9"/>
  <c r="AC27" i="9"/>
  <c r="AD27" i="9" s="1"/>
  <c r="AE27" i="9" s="1"/>
  <c r="AH49" i="9"/>
  <c r="AI49" i="9"/>
  <c r="AK49" i="9"/>
  <c r="AQ49" i="9"/>
  <c r="AE49" i="9"/>
  <c r="AF49" i="9"/>
  <c r="AD49" i="9"/>
  <c r="AP49" i="9"/>
  <c r="AH57" i="9"/>
  <c r="AI57" i="9"/>
  <c r="AK57" i="9"/>
  <c r="AQ57" i="9"/>
  <c r="AE57" i="9"/>
  <c r="AF57" i="9"/>
  <c r="AP57" i="9"/>
  <c r="AD57" i="9"/>
  <c r="AH65" i="9"/>
  <c r="AI65" i="9"/>
  <c r="AK65" i="9"/>
  <c r="AQ65" i="9"/>
  <c r="AE65" i="9"/>
  <c r="AF65" i="9"/>
  <c r="AP65" i="9"/>
  <c r="AD65" i="9"/>
  <c r="AH73" i="9"/>
  <c r="AI73" i="9"/>
  <c r="AK73" i="9"/>
  <c r="AQ73" i="9"/>
  <c r="AE73" i="9"/>
  <c r="AF73" i="9"/>
  <c r="AL73" i="9"/>
  <c r="AJ73" i="9"/>
  <c r="AI81" i="9"/>
  <c r="AH81" i="9"/>
  <c r="AK81" i="9"/>
  <c r="AQ81" i="9"/>
  <c r="AE81" i="9"/>
  <c r="AF81" i="9"/>
  <c r="AL81" i="9"/>
  <c r="AP81" i="9"/>
  <c r="AI89" i="9"/>
  <c r="AH89" i="9"/>
  <c r="AK89" i="9"/>
  <c r="AN89" i="9"/>
  <c r="AF89" i="9"/>
  <c r="AD89" i="9"/>
  <c r="AQ89" i="9"/>
  <c r="AM89" i="9"/>
  <c r="AI93" i="9"/>
  <c r="AH93" i="9"/>
  <c r="AH97" i="9"/>
  <c r="AK97" i="9"/>
  <c r="AN97" i="9"/>
  <c r="AF97" i="9"/>
  <c r="AD97" i="9"/>
  <c r="AM97" i="9"/>
  <c r="AQ97" i="9"/>
  <c r="AI101" i="9"/>
  <c r="AH101" i="9"/>
  <c r="AK101" i="9"/>
  <c r="AN101" i="9"/>
  <c r="AF101" i="9"/>
  <c r="AD101" i="9"/>
  <c r="AM101" i="9"/>
  <c r="AQ101" i="9"/>
  <c r="AI105" i="9"/>
  <c r="AH105" i="9"/>
  <c r="AI109" i="9"/>
  <c r="AH109" i="9"/>
  <c r="AK109" i="9"/>
  <c r="AN109" i="9"/>
  <c r="AF109" i="9"/>
  <c r="AD109" i="9"/>
  <c r="AP109" i="9"/>
  <c r="AE109" i="9"/>
  <c r="AI113" i="9"/>
  <c r="AH113" i="9"/>
  <c r="AI117" i="9"/>
  <c r="AH117" i="9"/>
  <c r="AJ117" i="9"/>
  <c r="AP117" i="9"/>
  <c r="AD117" i="9"/>
  <c r="AO117" i="9"/>
  <c r="AM117" i="9"/>
  <c r="AE117" i="9"/>
  <c r="AI121" i="9"/>
  <c r="AH121" i="9"/>
  <c r="AI125" i="9"/>
  <c r="AH125" i="9"/>
  <c r="AJ125" i="9"/>
  <c r="AP125" i="9"/>
  <c r="AD125" i="9"/>
  <c r="AO125" i="9"/>
  <c r="AM125" i="9"/>
  <c r="AE125" i="9"/>
  <c r="AH133" i="9"/>
  <c r="AL133" i="9"/>
  <c r="AN133" i="9"/>
  <c r="AK133" i="9"/>
  <c r="AG133" i="9"/>
  <c r="AE133" i="9"/>
  <c r="AM133" i="9"/>
  <c r="AH141" i="9"/>
  <c r="AL141" i="9"/>
  <c r="AN141" i="9"/>
  <c r="AK141" i="9"/>
  <c r="AM141" i="9"/>
  <c r="AE141" i="9"/>
  <c r="AG141" i="9"/>
  <c r="AH149" i="9"/>
  <c r="AM149" i="9"/>
  <c r="AP149" i="9"/>
  <c r="AD149" i="9"/>
  <c r="AN149" i="9"/>
  <c r="AO149" i="9"/>
  <c r="AG149" i="9"/>
  <c r="AH157" i="9"/>
  <c r="AM157" i="9"/>
  <c r="AP157" i="9"/>
  <c r="AD157" i="9"/>
  <c r="AN157" i="9"/>
  <c r="AO157" i="9"/>
  <c r="AG157" i="9"/>
  <c r="AH165" i="9"/>
  <c r="AK165" i="9"/>
  <c r="AQ165" i="9"/>
  <c r="AF165" i="9"/>
  <c r="AJ165" i="9"/>
  <c r="AM165" i="9"/>
  <c r="AN165" i="9"/>
  <c r="AI201" i="9"/>
  <c r="AP201" i="9"/>
  <c r="AJ201" i="9"/>
  <c r="AF201" i="9"/>
  <c r="AC201" i="9"/>
  <c r="AK201" i="9"/>
  <c r="AL201" i="9"/>
  <c r="AH198" i="9"/>
  <c r="AO198" i="9"/>
  <c r="AE198" i="9"/>
  <c r="AQ198" i="9"/>
  <c r="AL198" i="9"/>
  <c r="AZ139" i="9"/>
  <c r="AZ132" i="9"/>
  <c r="AY123" i="9"/>
  <c r="AZ123" i="9"/>
  <c r="BA129" i="9"/>
  <c r="BC129" i="9"/>
  <c r="AZ137" i="9"/>
  <c r="AY137" i="9"/>
  <c r="BB137" i="9"/>
  <c r="BB75" i="9"/>
  <c r="AY67" i="9"/>
  <c r="BB67" i="9"/>
  <c r="BB62" i="9"/>
  <c r="BA71" i="9"/>
  <c r="BA62" i="9"/>
  <c r="BB134" i="9"/>
  <c r="AY134" i="9"/>
  <c r="BB102" i="9"/>
  <c r="BC147" i="9"/>
  <c r="AZ147" i="9"/>
  <c r="BA145" i="9"/>
  <c r="AY145" i="9"/>
  <c r="AZ145" i="9"/>
  <c r="AY124" i="9"/>
  <c r="BC105" i="9"/>
  <c r="AZ105" i="9"/>
  <c r="AZ103" i="9"/>
  <c r="BB100" i="9"/>
  <c r="BB159" i="9"/>
  <c r="BB140" i="9"/>
  <c r="AY140" i="9"/>
  <c r="BB135" i="9"/>
  <c r="BC131" i="9"/>
  <c r="BA131" i="9"/>
  <c r="BB148" i="9"/>
  <c r="AY148" i="9"/>
  <c r="AZ148" i="9"/>
  <c r="BA68" i="9"/>
  <c r="BB68" i="9"/>
  <c r="BC68" i="9"/>
  <c r="BB126" i="9"/>
  <c r="AY126" i="9"/>
  <c r="BA76" i="9"/>
  <c r="BB76" i="9"/>
  <c r="BC76" i="9"/>
  <c r="BB73" i="9"/>
  <c r="BC73" i="9"/>
  <c r="AZ72" i="9"/>
  <c r="BA65" i="9"/>
  <c r="BC65" i="9"/>
  <c r="BA57" i="9"/>
  <c r="BC57" i="9"/>
  <c r="BB66" i="9"/>
  <c r="BB153" i="9"/>
  <c r="BB57" i="9"/>
  <c r="BC100" i="9"/>
  <c r="BB123" i="9"/>
  <c r="BC175" i="9"/>
  <c r="AZ203" i="9"/>
  <c r="BB207" i="9"/>
  <c r="BC67" i="9"/>
  <c r="BC86" i="9"/>
  <c r="AY119" i="9"/>
  <c r="BC132" i="9"/>
  <c r="BB169" i="9"/>
  <c r="BB186" i="9"/>
  <c r="BB199" i="9"/>
  <c r="BA204" i="9"/>
  <c r="AH178" i="9"/>
  <c r="AQ178" i="9"/>
  <c r="AE178" i="9"/>
  <c r="AG178" i="9"/>
  <c r="AL178" i="9"/>
  <c r="AF178" i="9"/>
  <c r="AK178" i="9"/>
  <c r="AM178" i="9"/>
  <c r="AC178" i="9"/>
  <c r="AI178" i="9"/>
  <c r="AN178" i="9"/>
  <c r="AO178" i="9"/>
  <c r="AJ178" i="9"/>
  <c r="AP178" i="9"/>
  <c r="AD178" i="9"/>
  <c r="AJ199" i="9"/>
  <c r="AK199" i="9"/>
  <c r="AO199" i="9"/>
  <c r="AM199" i="9"/>
  <c r="AQ199" i="9"/>
  <c r="AN199" i="9"/>
  <c r="AP199" i="9"/>
  <c r="AE199" i="9"/>
  <c r="AG199" i="9"/>
  <c r="AF199" i="9"/>
  <c r="AH199" i="9"/>
  <c r="AC199" i="9"/>
  <c r="AD199" i="9"/>
  <c r="AI199" i="9"/>
  <c r="AL199" i="9"/>
  <c r="AI192" i="9"/>
  <c r="AL192" i="9"/>
  <c r="AG192" i="9"/>
  <c r="AF192" i="9"/>
  <c r="AQ192" i="9"/>
  <c r="AH192" i="9"/>
  <c r="AP192" i="9"/>
  <c r="AK192" i="9"/>
  <c r="AE192" i="9"/>
  <c r="AD192" i="9"/>
  <c r="AJ192" i="9"/>
  <c r="AO192" i="9"/>
  <c r="AN192" i="9"/>
  <c r="AC192" i="9"/>
  <c r="AM192" i="9"/>
  <c r="AP203" i="9"/>
  <c r="AM203" i="9"/>
  <c r="AE203" i="9"/>
  <c r="AC203" i="9"/>
  <c r="AN203" i="9"/>
  <c r="AI203" i="9"/>
  <c r="AL203" i="9"/>
  <c r="AG203" i="9"/>
  <c r="AQ203" i="9"/>
  <c r="AJ203" i="9"/>
  <c r="AH203" i="9"/>
  <c r="AO203" i="9"/>
  <c r="AD203" i="9"/>
  <c r="AK203" i="9"/>
  <c r="AF203" i="9"/>
  <c r="AL205" i="9"/>
  <c r="AJ205" i="9"/>
  <c r="AM205" i="9"/>
  <c r="AG205" i="9"/>
  <c r="AH205" i="9"/>
  <c r="AK205" i="9"/>
  <c r="AI205" i="9"/>
  <c r="AF205" i="9"/>
  <c r="AP205" i="9"/>
  <c r="AN205" i="9"/>
  <c r="AD205" i="9"/>
  <c r="AO205" i="9"/>
  <c r="AC205" i="9"/>
  <c r="AQ205" i="9"/>
  <c r="AE205" i="9"/>
  <c r="AI207" i="9"/>
  <c r="AQ207" i="9"/>
  <c r="AN207" i="9"/>
  <c r="AF207" i="9"/>
  <c r="AH207" i="9"/>
  <c r="AK207" i="9"/>
  <c r="AL207" i="9"/>
  <c r="AG207" i="9"/>
  <c r="AD207" i="9"/>
  <c r="AM207" i="9"/>
  <c r="AP207" i="9"/>
  <c r="AJ207" i="9"/>
  <c r="AC207" i="9"/>
  <c r="AO207" i="9"/>
  <c r="AE207" i="9"/>
  <c r="AI209" i="9"/>
  <c r="AL209" i="9"/>
  <c r="AE209" i="9"/>
  <c r="AF209" i="9"/>
  <c r="AP209" i="9"/>
  <c r="AD209" i="9"/>
  <c r="AN209" i="9"/>
  <c r="AM209" i="9"/>
  <c r="AC209" i="9"/>
  <c r="AK209" i="9"/>
  <c r="AH209" i="9"/>
  <c r="AJ209" i="9"/>
  <c r="AO209" i="9"/>
  <c r="AG209" i="9"/>
  <c r="AQ209" i="9"/>
  <c r="BA206" i="9"/>
  <c r="BC182" i="9"/>
  <c r="BA188" i="9"/>
  <c r="AC26" i="9"/>
  <c r="AM27" i="9"/>
  <c r="AK27" i="9"/>
  <c r="AJ12" i="9"/>
  <c r="AK12" i="9" s="1"/>
  <c r="AM12" i="9"/>
  <c r="AC12" i="9"/>
  <c r="AD12" i="9" s="1"/>
  <c r="AM16" i="9"/>
  <c r="AK16" i="9"/>
  <c r="AC16" i="9"/>
  <c r="AD16" i="9" s="1"/>
  <c r="AE16" i="9" s="1"/>
  <c r="AJ21" i="9"/>
  <c r="AK21" i="9" s="1"/>
  <c r="AL176" i="9"/>
  <c r="AO176" i="9"/>
  <c r="AN176" i="9"/>
  <c r="AH176" i="9"/>
  <c r="AP176" i="9"/>
  <c r="AG176" i="9"/>
  <c r="AK176" i="9"/>
  <c r="AP188" i="9"/>
  <c r="AK188" i="9"/>
  <c r="AE188" i="9"/>
  <c r="AC188" i="9"/>
  <c r="AL188" i="9"/>
  <c r="AG188" i="9"/>
  <c r="AN188" i="9"/>
  <c r="AH190" i="9"/>
  <c r="AP190" i="9"/>
  <c r="AK190" i="9"/>
  <c r="AQ190" i="9"/>
  <c r="AI190" i="9"/>
  <c r="AL190" i="9"/>
  <c r="AG190" i="9"/>
  <c r="AN190" i="9"/>
  <c r="AH202" i="9"/>
  <c r="AN202" i="9"/>
  <c r="AF202" i="9"/>
  <c r="AL202" i="9"/>
  <c r="AP202" i="9"/>
  <c r="AE202" i="9"/>
  <c r="AD202" i="9"/>
  <c r="AI202" i="9"/>
  <c r="AJ202" i="9"/>
  <c r="AQ202" i="9"/>
  <c r="AG202" i="9"/>
  <c r="AK202" i="9"/>
  <c r="AM202" i="9"/>
  <c r="AO202" i="9"/>
  <c r="AC202" i="9"/>
  <c r="AO206" i="9"/>
  <c r="AP206" i="9"/>
  <c r="AH206" i="9"/>
  <c r="AN206" i="9"/>
  <c r="AD206" i="9"/>
  <c r="AE206" i="9"/>
  <c r="AJ31" i="9"/>
  <c r="AK31" i="9" s="1"/>
  <c r="AM31" i="9"/>
  <c r="AD31" i="9"/>
  <c r="AJ24" i="9"/>
  <c r="AK24" i="9" s="1"/>
  <c r="AC24" i="9"/>
  <c r="AD24" i="9" s="1"/>
  <c r="AM20" i="9"/>
  <c r="AK20" i="9"/>
  <c r="AJ13" i="9"/>
  <c r="AK13" i="9" s="1"/>
  <c r="AM13" i="9"/>
  <c r="AD13" i="9"/>
  <c r="AM28" i="9"/>
  <c r="AM14" i="9"/>
  <c r="AK14" i="9"/>
  <c r="AD14" i="9"/>
  <c r="AE14" i="9" s="1"/>
  <c r="AJ32" i="9"/>
  <c r="AK32" i="9" s="1"/>
  <c r="AM32" i="9"/>
  <c r="AC32" i="9"/>
  <c r="AD32" i="9" s="1"/>
  <c r="AD37" i="9"/>
  <c r="AJ41" i="9"/>
  <c r="AK41" i="9" s="1"/>
  <c r="AI172" i="9"/>
  <c r="AM172" i="9"/>
  <c r="AG172" i="9"/>
  <c r="AJ172" i="9"/>
  <c r="AC172" i="9"/>
  <c r="AQ172" i="9"/>
  <c r="AK172" i="9"/>
  <c r="AF172" i="9"/>
  <c r="AL182" i="9"/>
  <c r="AM182" i="9"/>
  <c r="AN182" i="9"/>
  <c r="AJ182" i="9"/>
  <c r="AL197" i="9"/>
  <c r="AQ197" i="9"/>
  <c r="AO197" i="9"/>
  <c r="AH197" i="9"/>
  <c r="AD197" i="9"/>
  <c r="AK197" i="9"/>
  <c r="AJ197" i="9"/>
  <c r="AL208" i="9"/>
  <c r="AC208" i="9"/>
  <c r="AW12" i="9"/>
  <c r="AW13" i="9"/>
  <c r="AW14" i="9"/>
  <c r="AW16" i="9"/>
  <c r="AW17" i="9"/>
  <c r="AW18" i="9"/>
  <c r="AW20" i="9"/>
  <c r="AW21" i="9"/>
  <c r="AW23" i="9"/>
  <c r="AW24" i="9"/>
  <c r="AW25" i="9"/>
  <c r="AW26" i="9"/>
  <c r="AW27" i="9"/>
  <c r="AW31" i="9"/>
  <c r="AW32" i="9"/>
  <c r="AW37" i="9"/>
  <c r="AX52" i="9"/>
  <c r="BB52" i="9"/>
  <c r="P6" i="9"/>
  <c r="AP198" i="9"/>
  <c r="AD198" i="9"/>
  <c r="AF198" i="9"/>
  <c r="AN198" i="9"/>
  <c r="AY46" i="9"/>
  <c r="AX58" i="9"/>
  <c r="BB58" i="9"/>
  <c r="AZ75" i="9"/>
  <c r="BB81" i="9"/>
  <c r="BA102" i="9"/>
  <c r="BA105" i="9"/>
  <c r="BB108" i="9"/>
  <c r="AY139" i="9"/>
  <c r="AX154" i="9"/>
  <c r="BA154" i="9"/>
  <c r="AY161" i="9"/>
  <c r="AZ171" i="9"/>
  <c r="BA180" i="9"/>
  <c r="BC185" i="9"/>
  <c r="BB187" i="9"/>
  <c r="BC190" i="9"/>
  <c r="AX130" i="9"/>
  <c r="AZ130" i="9"/>
  <c r="BC154" i="9"/>
  <c r="BB205" i="9"/>
  <c r="AZ208" i="9"/>
  <c r="AE44" i="9" l="1"/>
  <c r="AF44" i="9" s="1"/>
  <c r="AG44" i="9" s="1"/>
  <c r="AH44" i="9" s="1"/>
  <c r="AI44" i="9" s="1"/>
  <c r="AJ43" i="9"/>
  <c r="AK43" i="9" s="1"/>
  <c r="Y6" i="9"/>
  <c r="AF45" i="9"/>
  <c r="AG45" i="9" s="1"/>
  <c r="AH45" i="9" s="1"/>
  <c r="AI45" i="9" s="1"/>
  <c r="AZ44" i="9"/>
  <c r="BA44" i="9" s="1"/>
  <c r="AC43" i="9"/>
  <c r="AM43" i="9"/>
  <c r="AZ43" i="9"/>
  <c r="BA43" i="9" s="1"/>
  <c r="AZ45" i="9"/>
  <c r="BA45" i="9" s="1"/>
  <c r="AM15" i="9"/>
  <c r="AJ36" i="9"/>
  <c r="AK36" i="9" s="1"/>
  <c r="AJ23" i="9"/>
  <c r="AK23" i="9" s="1"/>
  <c r="AC23" i="9"/>
  <c r="AD23" i="9" s="1"/>
  <c r="AE23" i="9" s="1"/>
  <c r="AW15" i="9"/>
  <c r="AC11" i="9"/>
  <c r="AD11" i="9" s="1"/>
  <c r="AE11" i="9" s="1"/>
  <c r="AI20" i="9"/>
  <c r="AL20" i="9" s="1"/>
  <c r="AO20" i="9" s="1"/>
  <c r="AW22" i="9"/>
  <c r="AC10" i="9"/>
  <c r="AD10" i="9" s="1"/>
  <c r="AJ10" i="9"/>
  <c r="AK10" i="9" s="1"/>
  <c r="X6" i="9"/>
  <c r="AK18" i="9"/>
  <c r="AC15" i="9"/>
  <c r="AD15" i="9" s="1"/>
  <c r="AE15" i="9" s="1"/>
  <c r="AF15" i="9" s="1"/>
  <c r="AG15" i="9" s="1"/>
  <c r="AH15" i="9" s="1"/>
  <c r="AI15" i="9" s="1"/>
  <c r="AK11" i="9"/>
  <c r="AW10" i="9"/>
  <c r="AZ10" i="9" s="1"/>
  <c r="BA10" i="9" s="1"/>
  <c r="AC18" i="9"/>
  <c r="AD18" i="9" s="1"/>
  <c r="AE18" i="9" s="1"/>
  <c r="AF18" i="9" s="1"/>
  <c r="AG18" i="9" s="1"/>
  <c r="AH18" i="9" s="1"/>
  <c r="AW11" i="9"/>
  <c r="AM18" i="9"/>
  <c r="AK15" i="9"/>
  <c r="AM11" i="9"/>
  <c r="AM29" i="9"/>
  <c r="AC29" i="9"/>
  <c r="AD29" i="9" s="1"/>
  <c r="AJ29" i="9"/>
  <c r="AK29" i="9" s="1"/>
  <c r="AW36" i="9"/>
  <c r="AZ36" i="9" s="1"/>
  <c r="BA36" i="9" s="1"/>
  <c r="AJ33" i="9"/>
  <c r="AK33" i="9" s="1"/>
  <c r="AM41" i="9"/>
  <c r="AW33" i="9"/>
  <c r="AC33" i="9"/>
  <c r="AD33" i="9" s="1"/>
  <c r="AE33" i="9" s="1"/>
  <c r="AF33" i="9" s="1"/>
  <c r="AG33" i="9" s="1"/>
  <c r="AH33" i="9" s="1"/>
  <c r="AI33" i="9" s="1"/>
  <c r="AD41" i="9"/>
  <c r="AE37" i="9"/>
  <c r="AW41" i="9"/>
  <c r="AZ41" i="9" s="1"/>
  <c r="BA41" i="9" s="1"/>
  <c r="AW39" i="9"/>
  <c r="AZ39" i="9" s="1"/>
  <c r="BA39" i="9" s="1"/>
  <c r="AD39" i="9"/>
  <c r="AM39" i="9"/>
  <c r="AJ39" i="9"/>
  <c r="AK39" i="9" s="1"/>
  <c r="AE32" i="9"/>
  <c r="AF32" i="9" s="1"/>
  <c r="AG32" i="9" s="1"/>
  <c r="AH32" i="9" s="1"/>
  <c r="AI32" i="9" s="1"/>
  <c r="AK40" i="9"/>
  <c r="AW40" i="9"/>
  <c r="AM40" i="9"/>
  <c r="AC40" i="9"/>
  <c r="AD40" i="9" s="1"/>
  <c r="AE40" i="9" s="1"/>
  <c r="AF40" i="9" s="1"/>
  <c r="AG40" i="9" s="1"/>
  <c r="AH40" i="9" s="1"/>
  <c r="AB38" i="9"/>
  <c r="AE13" i="9"/>
  <c r="AF13" i="9" s="1"/>
  <c r="AG13" i="9" s="1"/>
  <c r="AH13" i="9" s="1"/>
  <c r="AJ34" i="9"/>
  <c r="AK34" i="9" s="1"/>
  <c r="AM17" i="9"/>
  <c r="AJ17" i="9"/>
  <c r="AK17" i="9" s="1"/>
  <c r="AC21" i="9"/>
  <c r="AD21" i="9" s="1"/>
  <c r="AE21" i="9" s="1"/>
  <c r="AM21" i="9"/>
  <c r="AC34" i="9"/>
  <c r="AD34" i="9" s="1"/>
  <c r="AJ35" i="9"/>
  <c r="AK35" i="9" s="1"/>
  <c r="AM35" i="9"/>
  <c r="AC35" i="9"/>
  <c r="AD35" i="9" s="1"/>
  <c r="AE35" i="9" s="1"/>
  <c r="AF35" i="9" s="1"/>
  <c r="AG35" i="9" s="1"/>
  <c r="AH35" i="9" s="1"/>
  <c r="AC25" i="9"/>
  <c r="AD25" i="9" s="1"/>
  <c r="AE25" i="9" s="1"/>
  <c r="AF25" i="9" s="1"/>
  <c r="AG25" i="9" s="1"/>
  <c r="AH25" i="9" s="1"/>
  <c r="AI25" i="9" s="1"/>
  <c r="AL25" i="9" s="1"/>
  <c r="AO25" i="9" s="1"/>
  <c r="AJ25" i="9"/>
  <c r="AK25" i="9" s="1"/>
  <c r="AM25" i="9"/>
  <c r="AC28" i="9"/>
  <c r="AD28" i="9" s="1"/>
  <c r="AJ28" i="9"/>
  <c r="AK28" i="9" s="1"/>
  <c r="AK30" i="9"/>
  <c r="AM26" i="9"/>
  <c r="AJ26" i="9"/>
  <c r="AK26" i="9" s="1"/>
  <c r="AC19" i="9"/>
  <c r="AD19" i="9" s="1"/>
  <c r="AE19" i="9" s="1"/>
  <c r="AF19" i="9" s="1"/>
  <c r="AG19" i="9" s="1"/>
  <c r="AH19" i="9" s="1"/>
  <c r="AJ19" i="9"/>
  <c r="AK19" i="9" s="1"/>
  <c r="AW30" i="9"/>
  <c r="AZ30" i="9" s="1"/>
  <c r="BA30" i="9" s="1"/>
  <c r="AM19" i="9"/>
  <c r="AC36" i="9"/>
  <c r="AD36" i="9" s="1"/>
  <c r="AE36" i="9" s="1"/>
  <c r="AF36" i="9" s="1"/>
  <c r="AG36" i="9" s="1"/>
  <c r="AH36" i="9" s="1"/>
  <c r="AI36" i="9" s="1"/>
  <c r="AW28" i="9"/>
  <c r="AZ28" i="9" s="1"/>
  <c r="BA28" i="9" s="1"/>
  <c r="AE41" i="9"/>
  <c r="AF41" i="9" s="1"/>
  <c r="AG41" i="9" s="1"/>
  <c r="AH41" i="9" s="1"/>
  <c r="AI41" i="9" s="1"/>
  <c r="AL41" i="9" s="1"/>
  <c r="AM30" i="9"/>
  <c r="AC22" i="9"/>
  <c r="AD22" i="9" s="1"/>
  <c r="AJ22" i="9"/>
  <c r="AK22" i="9" s="1"/>
  <c r="AM22" i="9"/>
  <c r="AW19" i="9"/>
  <c r="AZ19" i="9" s="1"/>
  <c r="BA19" i="9" s="1"/>
  <c r="AC30" i="9"/>
  <c r="AD30" i="9" s="1"/>
  <c r="AE30" i="9" s="1"/>
  <c r="AF30" i="9" s="1"/>
  <c r="AG30" i="9" s="1"/>
  <c r="AH30" i="9" s="1"/>
  <c r="AW34" i="9"/>
  <c r="AZ34" i="9" s="1"/>
  <c r="BA34" i="9" s="1"/>
  <c r="AE39" i="9"/>
  <c r="AF39" i="9" s="1"/>
  <c r="AG39" i="9" s="1"/>
  <c r="AH39" i="9" s="1"/>
  <c r="AE10" i="9"/>
  <c r="AE31" i="9"/>
  <c r="AF31" i="9" s="1"/>
  <c r="AG31" i="9" s="1"/>
  <c r="AH31" i="9" s="1"/>
  <c r="AI31" i="9" s="1"/>
  <c r="AE12" i="9"/>
  <c r="AF12" i="9" s="1"/>
  <c r="AG12" i="9" s="1"/>
  <c r="AH12" i="9" s="1"/>
  <c r="AI12" i="9" s="1"/>
  <c r="AE24" i="9"/>
  <c r="AF24" i="9" s="1"/>
  <c r="AG24" i="9" s="1"/>
  <c r="AH24" i="9" s="1"/>
  <c r="AI24" i="9" s="1"/>
  <c r="AF37" i="9"/>
  <c r="AG37" i="9" s="1"/>
  <c r="AH37" i="9" s="1"/>
  <c r="AI37" i="9" s="1"/>
  <c r="AN20" i="9"/>
  <c r="AF16" i="9"/>
  <c r="AG16" i="9" s="1"/>
  <c r="AH16" i="9" s="1"/>
  <c r="AI16" i="9" s="1"/>
  <c r="AF10" i="9"/>
  <c r="AF11" i="9"/>
  <c r="AG11" i="9" s="1"/>
  <c r="AH11" i="9" s="1"/>
  <c r="AI11" i="9" s="1"/>
  <c r="AZ40" i="9"/>
  <c r="BA40" i="9" s="1"/>
  <c r="AZ32" i="9"/>
  <c r="BA32" i="9" s="1"/>
  <c r="AZ24" i="9"/>
  <c r="BA24" i="9" s="1"/>
  <c r="AZ20" i="9"/>
  <c r="BA20" i="9" s="1"/>
  <c r="AX20" i="9"/>
  <c r="AZ14" i="9"/>
  <c r="BA14" i="9" s="1"/>
  <c r="AF27" i="9"/>
  <c r="AG27" i="9" s="1"/>
  <c r="AH27" i="9" s="1"/>
  <c r="AI27" i="9" s="1"/>
  <c r="AZ26" i="9"/>
  <c r="BA26" i="9" s="1"/>
  <c r="AZ22" i="9"/>
  <c r="BA22" i="9" s="1"/>
  <c r="AZ18" i="9"/>
  <c r="BA18" i="9" s="1"/>
  <c r="AZ16" i="9"/>
  <c r="BA16" i="9" s="1"/>
  <c r="AZ12" i="9"/>
  <c r="BA12" i="9" s="1"/>
  <c r="AZ37" i="9"/>
  <c r="BA37" i="9" s="1"/>
  <c r="AZ35" i="9"/>
  <c r="BA35" i="9" s="1"/>
  <c r="AZ33" i="9"/>
  <c r="BA33" i="9" s="1"/>
  <c r="AZ31" i="9"/>
  <c r="BA31" i="9" s="1"/>
  <c r="AZ29" i="9"/>
  <c r="BA29" i="9" s="1"/>
  <c r="AZ27" i="9"/>
  <c r="BA27" i="9" s="1"/>
  <c r="AZ25" i="9"/>
  <c r="BA25" i="9" s="1"/>
  <c r="AZ23" i="9"/>
  <c r="BA23" i="9" s="1"/>
  <c r="AZ21" i="9"/>
  <c r="BA21" i="9" s="1"/>
  <c r="AZ17" i="9"/>
  <c r="BA17" i="9" s="1"/>
  <c r="AZ15" i="9"/>
  <c r="BA15" i="9" s="1"/>
  <c r="AZ13" i="9"/>
  <c r="BA13" i="9" s="1"/>
  <c r="AZ11" i="9"/>
  <c r="BA11" i="9" s="1"/>
  <c r="AF14" i="9"/>
  <c r="AG14" i="9" s="1"/>
  <c r="AH14" i="9" s="1"/>
  <c r="AI14" i="9" s="1"/>
  <c r="AG10" i="9"/>
  <c r="AH10" i="9" s="1"/>
  <c r="AI10" i="9" s="1"/>
  <c r="AI13" i="9"/>
  <c r="AL13" i="9" s="1"/>
  <c r="AD26" i="9"/>
  <c r="AE26" i="9" s="1"/>
  <c r="AL45" i="9" l="1"/>
  <c r="AX45" i="9"/>
  <c r="AY45" i="9" s="1"/>
  <c r="BB45" i="9" s="1"/>
  <c r="AL44" i="9"/>
  <c r="AX44" i="9"/>
  <c r="AY44" i="9" s="1"/>
  <c r="BB44" i="9" s="1"/>
  <c r="BC44" i="9" s="1"/>
  <c r="AD43" i="9"/>
  <c r="AE43" i="9" s="1"/>
  <c r="AI18" i="9"/>
  <c r="AL18" i="9" s="1"/>
  <c r="AN18" i="9" s="1"/>
  <c r="AN25" i="9"/>
  <c r="AE29" i="9"/>
  <c r="AF29" i="9" s="1"/>
  <c r="AG29" i="9" s="1"/>
  <c r="AH29" i="9" s="1"/>
  <c r="AI29" i="9" s="1"/>
  <c r="AL29" i="9" s="1"/>
  <c r="AE17" i="9"/>
  <c r="AF17" i="9" s="1"/>
  <c r="AG17" i="9" s="1"/>
  <c r="AH17" i="9" s="1"/>
  <c r="AI17" i="9" s="1"/>
  <c r="AX25" i="9"/>
  <c r="AI40" i="9"/>
  <c r="AL40" i="9" s="1"/>
  <c r="AX29" i="9"/>
  <c r="AY29" i="9" s="1"/>
  <c r="BB29" i="9" s="1"/>
  <c r="BC29" i="9" s="1"/>
  <c r="AI30" i="9"/>
  <c r="AL30" i="9" s="1"/>
  <c r="AE34" i="9"/>
  <c r="AI39" i="9"/>
  <c r="AL39" i="9" s="1"/>
  <c r="AO39" i="9" s="1"/>
  <c r="AM38" i="9"/>
  <c r="AM6" i="9" s="1"/>
  <c r="AC38" i="9"/>
  <c r="AW38" i="9"/>
  <c r="AJ38" i="9"/>
  <c r="AK38" i="9" s="1"/>
  <c r="AI19" i="9"/>
  <c r="AL19" i="9" s="1"/>
  <c r="AN19" i="9" s="1"/>
  <c r="AE22" i="9"/>
  <c r="AF22" i="9" s="1"/>
  <c r="AG22" i="9" s="1"/>
  <c r="AH22" i="9" s="1"/>
  <c r="AI22" i="9" s="1"/>
  <c r="AE28" i="9"/>
  <c r="AF28" i="9" s="1"/>
  <c r="AG28" i="9" s="1"/>
  <c r="AH28" i="9" s="1"/>
  <c r="AI28" i="9" s="1"/>
  <c r="AX18" i="9"/>
  <c r="AY18" i="9" s="1"/>
  <c r="BB18" i="9" s="1"/>
  <c r="BC18" i="9" s="1"/>
  <c r="AI35" i="9"/>
  <c r="AL35" i="9" s="1"/>
  <c r="AX41" i="9"/>
  <c r="AY41" i="9" s="1"/>
  <c r="BB41" i="9" s="1"/>
  <c r="BC41" i="9" s="1"/>
  <c r="AO18" i="9"/>
  <c r="AP18" i="9" s="1"/>
  <c r="AQ18" i="9" s="1"/>
  <c r="AL31" i="9"/>
  <c r="AN31" i="9" s="1"/>
  <c r="AX31" i="9"/>
  <c r="AY31" i="9" s="1"/>
  <c r="BB31" i="9" s="1"/>
  <c r="AL16" i="9"/>
  <c r="AN16" i="9" s="1"/>
  <c r="AX16" i="9"/>
  <c r="AY16" i="9" s="1"/>
  <c r="BB16" i="9" s="1"/>
  <c r="AL11" i="9"/>
  <c r="AO11" i="9" s="1"/>
  <c r="AX11" i="9"/>
  <c r="AY11" i="9" s="1"/>
  <c r="BB11" i="9" s="1"/>
  <c r="AL32" i="9"/>
  <c r="AX32" i="9"/>
  <c r="AY32" i="9" s="1"/>
  <c r="BB32" i="9" s="1"/>
  <c r="AY20" i="9"/>
  <c r="BB20" i="9" s="1"/>
  <c r="BC20" i="9" s="1"/>
  <c r="AY25" i="9"/>
  <c r="BB25" i="9" s="1"/>
  <c r="BC25" i="9" s="1"/>
  <c r="AL36" i="9"/>
  <c r="AX36" i="9"/>
  <c r="AY36" i="9" s="1"/>
  <c r="BB36" i="9" s="1"/>
  <c r="AL15" i="9"/>
  <c r="AX15" i="9"/>
  <c r="AY15" i="9" s="1"/>
  <c r="BB15" i="9" s="1"/>
  <c r="AL10" i="9"/>
  <c r="AX10" i="9"/>
  <c r="AY10" i="9" s="1"/>
  <c r="BB10" i="9" s="1"/>
  <c r="AL27" i="9"/>
  <c r="AX27" i="9"/>
  <c r="AY27" i="9" s="1"/>
  <c r="BB27" i="9" s="1"/>
  <c r="AL12" i="9"/>
  <c r="AX12" i="9"/>
  <c r="AY12" i="9" s="1"/>
  <c r="BB12" i="9" s="1"/>
  <c r="AL24" i="9"/>
  <c r="AX24" i="9"/>
  <c r="AY24" i="9" s="1"/>
  <c r="BB24" i="9" s="1"/>
  <c r="AL28" i="9"/>
  <c r="AX28" i="9"/>
  <c r="AY28" i="9" s="1"/>
  <c r="BB28" i="9" s="1"/>
  <c r="AL14" i="9"/>
  <c r="AX14" i="9"/>
  <c r="AY14" i="9" s="1"/>
  <c r="BB14" i="9" s="1"/>
  <c r="AL33" i="9"/>
  <c r="AX33" i="9"/>
  <c r="AY33" i="9" s="1"/>
  <c r="BB33" i="9" s="1"/>
  <c r="AL37" i="9"/>
  <c r="AX37" i="9"/>
  <c r="AY37" i="9" s="1"/>
  <c r="BB37" i="9" s="1"/>
  <c r="AF26" i="9"/>
  <c r="AG26" i="9" s="1"/>
  <c r="AH26" i="9" s="1"/>
  <c r="AI26" i="9" s="1"/>
  <c r="AN13" i="9"/>
  <c r="AO13" i="9"/>
  <c r="AF23" i="9"/>
  <c r="AG23" i="9" s="1"/>
  <c r="AH23" i="9" s="1"/>
  <c r="AI23" i="9" s="1"/>
  <c r="AN41" i="9"/>
  <c r="AO41" i="9"/>
  <c r="AF21" i="9"/>
  <c r="AG21" i="9" s="1"/>
  <c r="AH21" i="9" s="1"/>
  <c r="AI21" i="9" s="1"/>
  <c r="AF34" i="9"/>
  <c r="AG34" i="9" s="1"/>
  <c r="AH34" i="9" s="1"/>
  <c r="AI34" i="9" s="1"/>
  <c r="AP25" i="9"/>
  <c r="AQ25" i="9" s="1"/>
  <c r="AP20" i="9"/>
  <c r="AQ20" i="9" s="1"/>
  <c r="AN39" i="9"/>
  <c r="AX13" i="9"/>
  <c r="AY13" i="9" s="1"/>
  <c r="BB13" i="9" s="1"/>
  <c r="BC13" i="9" s="1"/>
  <c r="AX39" i="9"/>
  <c r="AY39" i="9" s="1"/>
  <c r="BB39" i="9" s="1"/>
  <c r="BC39" i="9" s="1"/>
  <c r="BC45" i="9" l="1"/>
  <c r="AN45" i="9"/>
  <c r="AO45" i="9"/>
  <c r="AF43" i="9"/>
  <c r="AG43" i="9" s="1"/>
  <c r="AH43" i="9" s="1"/>
  <c r="AI43" i="9" s="1"/>
  <c r="AO44" i="9"/>
  <c r="AN44" i="9"/>
  <c r="AP44" i="9" s="1"/>
  <c r="AQ44" i="9" s="1"/>
  <c r="AX30" i="9"/>
  <c r="AY30" i="9" s="1"/>
  <c r="BB30" i="9" s="1"/>
  <c r="AX19" i="9"/>
  <c r="AY19" i="9" s="1"/>
  <c r="BB19" i="9" s="1"/>
  <c r="BC19" i="9" s="1"/>
  <c r="AO19" i="9"/>
  <c r="AP19" i="9" s="1"/>
  <c r="AQ19" i="9" s="1"/>
  <c r="AX40" i="9"/>
  <c r="AY40" i="9" s="1"/>
  <c r="BB40" i="9" s="1"/>
  <c r="AN29" i="9"/>
  <c r="AO29" i="9"/>
  <c r="AP29" i="9" s="1"/>
  <c r="AQ29" i="9" s="1"/>
  <c r="BC30" i="9"/>
  <c r="AL17" i="9"/>
  <c r="AX17" i="9"/>
  <c r="AY17" i="9" s="1"/>
  <c r="BB17" i="9" s="1"/>
  <c r="BC28" i="9"/>
  <c r="BC31" i="9"/>
  <c r="AO31" i="9"/>
  <c r="BC32" i="9"/>
  <c r="AP41" i="9"/>
  <c r="AQ41" i="9" s="1"/>
  <c r="AD38" i="9"/>
  <c r="AE38" i="9" s="1"/>
  <c r="AF38" i="9" s="1"/>
  <c r="AG38" i="9" s="1"/>
  <c r="AH38" i="9" s="1"/>
  <c r="AZ38" i="9"/>
  <c r="BA38" i="9" s="1"/>
  <c r="AX35" i="9"/>
  <c r="AY35" i="9" s="1"/>
  <c r="BB35" i="9" s="1"/>
  <c r="BC35" i="9" s="1"/>
  <c r="AN11" i="9"/>
  <c r="AP11" i="9" s="1"/>
  <c r="AQ11" i="9" s="1"/>
  <c r="AL22" i="9"/>
  <c r="AX22" i="9"/>
  <c r="AY22" i="9" s="1"/>
  <c r="BB22" i="9" s="1"/>
  <c r="AO30" i="9"/>
  <c r="AN30" i="9"/>
  <c r="AP30" i="9" s="1"/>
  <c r="AQ30" i="9" s="1"/>
  <c r="BC12" i="9"/>
  <c r="BC36" i="9"/>
  <c r="AP31" i="9"/>
  <c r="AQ31" i="9" s="1"/>
  <c r="BC14" i="9"/>
  <c r="BC27" i="9"/>
  <c r="AO16" i="9"/>
  <c r="AP16" i="9" s="1"/>
  <c r="AQ16" i="9" s="1"/>
  <c r="BC24" i="9"/>
  <c r="BC15" i="9"/>
  <c r="BC16" i="9"/>
  <c r="BC11" i="9"/>
  <c r="AO32" i="9"/>
  <c r="AN32" i="9"/>
  <c r="AL21" i="9"/>
  <c r="AX21" i="9"/>
  <c r="AY21" i="9" s="1"/>
  <c r="BB21" i="9" s="1"/>
  <c r="AL26" i="9"/>
  <c r="AX26" i="9"/>
  <c r="AY26" i="9" s="1"/>
  <c r="BB26" i="9" s="1"/>
  <c r="AL34" i="9"/>
  <c r="AX34" i="9"/>
  <c r="AY34" i="9" s="1"/>
  <c r="BB34" i="9" s="1"/>
  <c r="AL23" i="9"/>
  <c r="AX23" i="9"/>
  <c r="AY23" i="9" s="1"/>
  <c r="BB23" i="9" s="1"/>
  <c r="AP13" i="9"/>
  <c r="AQ13" i="9" s="1"/>
  <c r="AO37" i="9"/>
  <c r="AN37" i="9"/>
  <c r="AN40" i="9"/>
  <c r="AO40" i="9"/>
  <c r="AN33" i="9"/>
  <c r="AO33" i="9"/>
  <c r="AN35" i="9"/>
  <c r="AO35" i="9"/>
  <c r="BC10" i="9"/>
  <c r="AP39" i="9"/>
  <c r="AQ39" i="9" s="1"/>
  <c r="BC37" i="9"/>
  <c r="BC40" i="9"/>
  <c r="BC33" i="9"/>
  <c r="AN14" i="9"/>
  <c r="AO14" i="9"/>
  <c r="AO28" i="9"/>
  <c r="AN28" i="9"/>
  <c r="AO24" i="9"/>
  <c r="AN24" i="9"/>
  <c r="AN12" i="9"/>
  <c r="AO12" i="9"/>
  <c r="AN27" i="9"/>
  <c r="AO27" i="9"/>
  <c r="AN10" i="9"/>
  <c r="AO10" i="9"/>
  <c r="AN15" i="9"/>
  <c r="AO15" i="9"/>
  <c r="AN36" i="9"/>
  <c r="AO36" i="9"/>
  <c r="AL43" i="9" l="1"/>
  <c r="AX43" i="9"/>
  <c r="AY43" i="9" s="1"/>
  <c r="BB43" i="9" s="1"/>
  <c r="BC43" i="9" s="1"/>
  <c r="AP45" i="9"/>
  <c r="AQ45" i="9" s="1"/>
  <c r="BC17" i="9"/>
  <c r="AN17" i="9"/>
  <c r="AO17" i="9"/>
  <c r="AI38" i="9"/>
  <c r="BC23" i="9"/>
  <c r="BC34" i="9"/>
  <c r="AN22" i="9"/>
  <c r="AO22" i="9"/>
  <c r="BC21" i="9"/>
  <c r="BC22" i="9"/>
  <c r="AP35" i="9"/>
  <c r="AQ35" i="9" s="1"/>
  <c r="AP33" i="9"/>
  <c r="AQ33" i="9" s="1"/>
  <c r="AP40" i="9"/>
  <c r="AQ40" i="9" s="1"/>
  <c r="BC26" i="9"/>
  <c r="AP32" i="9"/>
  <c r="AQ32" i="9" s="1"/>
  <c r="AP27" i="9"/>
  <c r="AQ27" i="9" s="1"/>
  <c r="AP12" i="9"/>
  <c r="AQ12" i="9" s="1"/>
  <c r="AP14" i="9"/>
  <c r="AQ14" i="9" s="1"/>
  <c r="AP10" i="9"/>
  <c r="AP36" i="9"/>
  <c r="AQ36" i="9" s="1"/>
  <c r="AP15" i="9"/>
  <c r="AQ15" i="9" s="1"/>
  <c r="AP24" i="9"/>
  <c r="AQ24" i="9" s="1"/>
  <c r="AP28" i="9"/>
  <c r="AQ28" i="9" s="1"/>
  <c r="AP37" i="9"/>
  <c r="AQ37" i="9" s="1"/>
  <c r="AO23" i="9"/>
  <c r="AN23" i="9"/>
  <c r="AO34" i="9"/>
  <c r="AN34" i="9"/>
  <c r="AO26" i="9"/>
  <c r="AN26" i="9"/>
  <c r="AO21" i="9"/>
  <c r="AN21" i="9"/>
  <c r="AO43" i="9" l="1"/>
  <c r="AN43" i="9"/>
  <c r="AP43" i="9" s="1"/>
  <c r="AQ43" i="9" s="1"/>
  <c r="AP17" i="9"/>
  <c r="AQ17" i="9" s="1"/>
  <c r="AL38" i="9"/>
  <c r="AX38" i="9"/>
  <c r="AY38" i="9" s="1"/>
  <c r="BB38" i="9" s="1"/>
  <c r="AP22" i="9"/>
  <c r="AQ22" i="9" s="1"/>
  <c r="AQ10" i="9"/>
  <c r="AP21" i="9"/>
  <c r="AQ21" i="9" s="1"/>
  <c r="AP26" i="9"/>
  <c r="AQ26" i="9" s="1"/>
  <c r="AP34" i="9"/>
  <c r="AQ34" i="9" s="1"/>
  <c r="AP23" i="9"/>
  <c r="AQ23" i="9" s="1"/>
  <c r="BC38" i="9" l="1"/>
  <c r="BC6" i="9" s="1"/>
  <c r="BB6" i="9"/>
  <c r="AL6" i="9"/>
  <c r="AN38" i="9"/>
  <c r="AO38" i="9"/>
  <c r="AO6" i="9" s="1"/>
  <c r="AN6" i="9" l="1"/>
  <c r="AP38" i="9"/>
  <c r="BB4" i="9"/>
  <c r="AQ38" i="9" l="1"/>
  <c r="AQ6" i="9" s="1"/>
  <c r="AP6" i="9"/>
</calcChain>
</file>

<file path=xl/sharedStrings.xml><?xml version="1.0" encoding="utf-8"?>
<sst xmlns="http://schemas.openxmlformats.org/spreadsheetml/2006/main" count="401" uniqueCount="193">
  <si>
    <t>年齢給</t>
    <rPh sb="0" eb="2">
      <t>ネンレイ</t>
    </rPh>
    <rPh sb="2" eb="3">
      <t>キュウ</t>
    </rPh>
    <phoneticPr fontId="2"/>
  </si>
  <si>
    <t>年齢</t>
    <rPh sb="0" eb="2">
      <t>ネンレイ</t>
    </rPh>
    <phoneticPr fontId="2"/>
  </si>
  <si>
    <t>等級</t>
    <rPh sb="0" eb="2">
      <t>トウキュウ</t>
    </rPh>
    <phoneticPr fontId="2"/>
  </si>
  <si>
    <t>年</t>
    <rPh sb="0" eb="1">
      <t>ネン</t>
    </rPh>
    <phoneticPr fontId="2"/>
  </si>
  <si>
    <t>作成日</t>
  </si>
  <si>
    <t>算定基準日▼</t>
    <phoneticPr fontId="2"/>
  </si>
  <si>
    <t>No.</t>
    <phoneticPr fontId="2"/>
  </si>
  <si>
    <t>男=1</t>
  </si>
  <si>
    <t>号数</t>
    <rPh sb="0" eb="2">
      <t>ゴウスウ</t>
    </rPh>
    <phoneticPr fontId="2"/>
  </si>
  <si>
    <t>役職</t>
    <rPh sb="0" eb="1">
      <t>エキ</t>
    </rPh>
    <rPh sb="1" eb="2">
      <t>ショク</t>
    </rPh>
    <phoneticPr fontId="2"/>
  </si>
  <si>
    <t>勤続</t>
    <rPh sb="0" eb="2">
      <t>キンゾク</t>
    </rPh>
    <phoneticPr fontId="2"/>
  </si>
  <si>
    <t>賃金合計</t>
    <rPh sb="0" eb="2">
      <t>チンギン</t>
    </rPh>
    <rPh sb="2" eb="4">
      <t>ゴウケイ</t>
    </rPh>
    <phoneticPr fontId="2"/>
  </si>
  <si>
    <t>女=2</t>
  </si>
  <si>
    <t>月</t>
    <rPh sb="0" eb="1">
      <t>ツキ</t>
    </rPh>
    <phoneticPr fontId="2"/>
  </si>
  <si>
    <t>勤続給</t>
    <rPh sb="0" eb="2">
      <t>キンゾク</t>
    </rPh>
    <rPh sb="2" eb="3">
      <t>キュウ</t>
    </rPh>
    <phoneticPr fontId="2"/>
  </si>
  <si>
    <t>基本給計</t>
    <rPh sb="0" eb="3">
      <t>キホンキュウ</t>
    </rPh>
    <rPh sb="3" eb="4">
      <t>ケイ</t>
    </rPh>
    <phoneticPr fontId="2"/>
  </si>
  <si>
    <t>役職手当</t>
    <rPh sb="0" eb="2">
      <t>ヤクショク</t>
    </rPh>
    <rPh sb="2" eb="4">
      <t>テアテ</t>
    </rPh>
    <phoneticPr fontId="2"/>
  </si>
  <si>
    <t>家族手当</t>
    <rPh sb="0" eb="2">
      <t>カゾク</t>
    </rPh>
    <rPh sb="2" eb="4">
      <t>テアテ</t>
    </rPh>
    <phoneticPr fontId="2"/>
  </si>
  <si>
    <t>手当計</t>
    <rPh sb="0" eb="2">
      <t>テアテ</t>
    </rPh>
    <rPh sb="2" eb="3">
      <t>ケイ</t>
    </rPh>
    <phoneticPr fontId="2"/>
  </si>
  <si>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</si>
  <si>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</si>
  <si>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</si>
  <si>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</si>
  <si>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</si>
  <si>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</si>
  <si>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</si>
  <si>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</si>
  <si>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</si>
  <si>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</si>
  <si>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</si>
  <si>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</si>
  <si>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</si>
  <si>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</si>
  <si>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</si>
  <si>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</si>
  <si>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</si>
  <si>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</si>
  <si>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</si>
  <si>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</si>
  <si>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</si>
  <si>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</si>
  <si>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</si>
  <si>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</si>
  <si>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</si>
  <si>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</si>
  <si>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</si>
  <si>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</si>
  <si>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</si>
  <si>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</si>
  <si>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DE</t>
  </si>
  <si>
    <t>BF</t>
  </si>
  <si>
    <t>基 本 給</t>
    <rPh sb="0" eb="1">
      <t>モト</t>
    </rPh>
    <rPh sb="2" eb="3">
      <t>ホン</t>
    </rPh>
    <rPh sb="4" eb="5">
      <t>キュウ</t>
    </rPh>
    <phoneticPr fontId="2"/>
  </si>
  <si>
    <t>移行原資</t>
    <rPh sb="0" eb="2">
      <t>イコウ</t>
    </rPh>
    <rPh sb="2" eb="4">
      <t>ゲンシ</t>
    </rPh>
    <phoneticPr fontId="2"/>
  </si>
  <si>
    <t>仮格付</t>
    <rPh sb="0" eb="1">
      <t>カリ</t>
    </rPh>
    <rPh sb="1" eb="3">
      <t>カクヅケ</t>
    </rPh>
    <phoneticPr fontId="2"/>
  </si>
  <si>
    <t>決定号俸</t>
    <rPh sb="0" eb="2">
      <t>ケッテイ</t>
    </rPh>
    <rPh sb="2" eb="4">
      <t>ゴウホウ</t>
    </rPh>
    <phoneticPr fontId="2"/>
  </si>
  <si>
    <t>調整前計</t>
    <rPh sb="0" eb="3">
      <t>チョウセイマエ</t>
    </rPh>
    <rPh sb="3" eb="4">
      <t>ケイ</t>
    </rPh>
    <phoneticPr fontId="2"/>
  </si>
  <si>
    <t>← 現行データ入力ゾーン →</t>
    <rPh sb="2" eb="4">
      <t>ゲンコウ</t>
    </rPh>
    <rPh sb="7" eb="9">
      <t>ニュウリョク</t>
    </rPh>
    <phoneticPr fontId="2"/>
  </si>
  <si>
    <t>新賃金表移行ゾーン →</t>
    <rPh sb="0" eb="3">
      <t>シンチンギン</t>
    </rPh>
    <rPh sb="3" eb="4">
      <t>ヒョウ</t>
    </rPh>
    <rPh sb="4" eb="6">
      <t>イコウ</t>
    </rPh>
    <phoneticPr fontId="2"/>
  </si>
  <si>
    <t>調整給1</t>
    <rPh sb="0" eb="2">
      <t>チョウセイ</t>
    </rPh>
    <rPh sb="2" eb="3">
      <t>キュウ</t>
    </rPh>
    <phoneticPr fontId="2"/>
  </si>
  <si>
    <t>このソフトウェアは次のことを確認の上、自己責任でお使い下さい！</t>
    <rPh sb="9" eb="10">
      <t>ツギ</t>
    </rPh>
    <rPh sb="14" eb="16">
      <t>カクニン</t>
    </rPh>
    <rPh sb="17" eb="18">
      <t>ウエ</t>
    </rPh>
    <rPh sb="19" eb="21">
      <t>ジコ</t>
    </rPh>
    <rPh sb="21" eb="23">
      <t>セキニン</t>
    </rPh>
    <rPh sb="25" eb="26">
      <t>ツカ</t>
    </rPh>
    <rPh sb="27" eb="28">
      <t>クダ</t>
    </rPh>
    <phoneticPr fontId="2"/>
  </si>
  <si>
    <t>１．免責について</t>
    <rPh sb="2" eb="4">
      <t>メンセキ</t>
    </rPh>
    <phoneticPr fontId="2"/>
  </si>
  <si>
    <t>　あなたがこのソフトウェアをご利用になることで生じたいかなる損害に対しても、</t>
    <rPh sb="23" eb="24">
      <t>ショウ</t>
    </rPh>
    <rPh sb="30" eb="32">
      <t>ソンガイ</t>
    </rPh>
    <rPh sb="33" eb="34">
      <t>タイ</t>
    </rPh>
    <phoneticPr fontId="2"/>
  </si>
  <si>
    <t>当方は一切の補償はいたしません。</t>
    <rPh sb="0" eb="2">
      <t>トウホウ</t>
    </rPh>
    <rPh sb="3" eb="5">
      <t>イッサイ</t>
    </rPh>
    <rPh sb="6" eb="8">
      <t>ホショウ</t>
    </rPh>
    <phoneticPr fontId="2"/>
  </si>
  <si>
    <t>　このことを了解の上、利用者の責任でご使用下さい。</t>
    <rPh sb="6" eb="8">
      <t>リョウカイ</t>
    </rPh>
    <rPh sb="9" eb="10">
      <t>ウエ</t>
    </rPh>
    <rPh sb="11" eb="14">
      <t>リヨウシャ</t>
    </rPh>
    <rPh sb="15" eb="17">
      <t>セキニン</t>
    </rPh>
    <rPh sb="19" eb="21">
      <t>シヨウ</t>
    </rPh>
    <rPh sb="21" eb="22">
      <t>クダ</t>
    </rPh>
    <phoneticPr fontId="2"/>
  </si>
  <si>
    <t>２．解析・改造について</t>
    <rPh sb="2" eb="4">
      <t>カイセキ</t>
    </rPh>
    <rPh sb="5" eb="7">
      <t>カイゾウ</t>
    </rPh>
    <phoneticPr fontId="2"/>
  </si>
  <si>
    <t>　このソフトウェアはクライアントのニーズに合わせて自由に設計変更して</t>
    <rPh sb="21" eb="22">
      <t>ア</t>
    </rPh>
    <rPh sb="25" eb="27">
      <t>ジユウ</t>
    </rPh>
    <rPh sb="28" eb="30">
      <t>セッケイ</t>
    </rPh>
    <rPh sb="30" eb="32">
      <t>ヘンコウ</t>
    </rPh>
    <phoneticPr fontId="2"/>
  </si>
  <si>
    <t>ご使用下さい。</t>
    <rPh sb="1" eb="3">
      <t>シヨウ</t>
    </rPh>
    <rPh sb="3" eb="4">
      <t>クダ</t>
    </rPh>
    <phoneticPr fontId="2"/>
  </si>
  <si>
    <t>３．第三者への配布禁止</t>
    <rPh sb="2" eb="5">
      <t>ダイサンシャ</t>
    </rPh>
    <rPh sb="7" eb="9">
      <t>ハイフ</t>
    </rPh>
    <rPh sb="9" eb="11">
      <t>キンシ</t>
    </rPh>
    <phoneticPr fontId="2"/>
  </si>
  <si>
    <t>　このソフトウェアを複製して第三者に配布することは禁止いたします。</t>
    <rPh sb="10" eb="12">
      <t>フクセイ</t>
    </rPh>
    <rPh sb="14" eb="17">
      <t>ダイサンシャ</t>
    </rPh>
    <rPh sb="18" eb="20">
      <t>ハイフ</t>
    </rPh>
    <rPh sb="25" eb="27">
      <t>キンシ</t>
    </rPh>
    <phoneticPr fontId="2"/>
  </si>
  <si>
    <t>横井人事労務サポート事務所</t>
    <rPh sb="0" eb="2">
      <t>ヨコイ</t>
    </rPh>
    <rPh sb="2" eb="4">
      <t>ジンジ</t>
    </rPh>
    <rPh sb="4" eb="6">
      <t>ロウム</t>
    </rPh>
    <rPh sb="10" eb="13">
      <t>ジムショ</t>
    </rPh>
    <phoneticPr fontId="2"/>
  </si>
  <si>
    <t>　　横　井　明　徳</t>
    <rPh sb="2" eb="3">
      <t>ヨコ</t>
    </rPh>
    <rPh sb="4" eb="5">
      <t>セイ</t>
    </rPh>
    <rPh sb="6" eb="7">
      <t>メイ</t>
    </rPh>
    <rPh sb="8" eb="9">
      <t>トク</t>
    </rPh>
    <phoneticPr fontId="2"/>
  </si>
  <si>
    <t xml:space="preserve">  青字＝入力セル</t>
    <rPh sb="2" eb="3">
      <t>アオ</t>
    </rPh>
    <rPh sb="3" eb="4">
      <t>ジ</t>
    </rPh>
    <rPh sb="5" eb="7">
      <t>ニュウリョク</t>
    </rPh>
    <phoneticPr fontId="2"/>
  </si>
  <si>
    <t>現行</t>
    <rPh sb="0" eb="2">
      <t>ゲンコウ</t>
    </rPh>
    <phoneticPr fontId="2"/>
  </si>
  <si>
    <t>手　当</t>
    <rPh sb="0" eb="1">
      <t>テ</t>
    </rPh>
    <rPh sb="2" eb="3">
      <t>トウ</t>
    </rPh>
    <phoneticPr fontId="2"/>
  </si>
  <si>
    <t>　パスワードをご購入頂いた利用者の方も同様ですのでご注意下さい。</t>
    <rPh sb="8" eb="10">
      <t>コウニュウ</t>
    </rPh>
    <rPh sb="10" eb="11">
      <t>イタダ</t>
    </rPh>
    <rPh sb="13" eb="16">
      <t>リヨウシャ</t>
    </rPh>
    <rPh sb="17" eb="18">
      <t>カタ</t>
    </rPh>
    <rPh sb="19" eb="21">
      <t>ドウヨウ</t>
    </rPh>
    <rPh sb="26" eb="28">
      <t>チュウイ</t>
    </rPh>
    <rPh sb="28" eb="29">
      <t>クダ</t>
    </rPh>
    <phoneticPr fontId="2"/>
  </si>
  <si>
    <t>上限号俸</t>
    <rPh sb="0" eb="2">
      <t>ジョウゲン</t>
    </rPh>
    <rPh sb="2" eb="4">
      <t>ゴウホウ</t>
    </rPh>
    <phoneticPr fontId="2"/>
  </si>
  <si>
    <t>職種給</t>
    <rPh sb="0" eb="2">
      <t>ショクシュ</t>
    </rPh>
    <rPh sb="2" eb="3">
      <t>キュウ</t>
    </rPh>
    <phoneticPr fontId="2"/>
  </si>
  <si>
    <t>定年年齢▼</t>
    <rPh sb="0" eb="2">
      <t>テイネン</t>
    </rPh>
    <rPh sb="2" eb="4">
      <t>ネンレイ</t>
    </rPh>
    <phoneticPr fontId="2"/>
  </si>
  <si>
    <t>参照セル</t>
    <rPh sb="0" eb="2">
      <t>サンショウ</t>
    </rPh>
    <phoneticPr fontId="2"/>
  </si>
  <si>
    <t>昇給後</t>
    <rPh sb="0" eb="2">
      <t>ショウキュウ</t>
    </rPh>
    <rPh sb="2" eb="3">
      <t>ゴ</t>
    </rPh>
    <phoneticPr fontId="2"/>
  </si>
  <si>
    <t>定昇率</t>
    <rPh sb="0" eb="2">
      <t>テイショウ</t>
    </rPh>
    <rPh sb="2" eb="3">
      <t>リツ</t>
    </rPh>
    <phoneticPr fontId="2"/>
  </si>
  <si>
    <t>必ずお読み下さい。</t>
    <rPh sb="0" eb="1">
      <t>カナラ</t>
    </rPh>
    <rPh sb="3" eb="4">
      <t>ヨ</t>
    </rPh>
    <rPh sb="5" eb="6">
      <t>クダ</t>
    </rPh>
    <phoneticPr fontId="2"/>
  </si>
  <si>
    <t/>
  </si>
  <si>
    <t>社員データをコピー＆貼付又は手入力</t>
    <rPh sb="0" eb="2">
      <t>シャイン</t>
    </rPh>
    <rPh sb="10" eb="12">
      <t>ハリツケ</t>
    </rPh>
    <rPh sb="12" eb="13">
      <t>マタ</t>
    </rPh>
    <rPh sb="14" eb="15">
      <t>テ</t>
    </rPh>
    <rPh sb="15" eb="17">
      <t>ニュウリョク</t>
    </rPh>
    <phoneticPr fontId="2"/>
  </si>
  <si>
    <t>（入力必須）</t>
    <phoneticPr fontId="2"/>
  </si>
  <si>
    <t>入力</t>
    <rPh sb="0" eb="2">
      <t>ニュウリョク</t>
    </rPh>
    <phoneticPr fontId="2"/>
  </si>
  <si>
    <t>　現行賃金から新設計賃金への移行シミュレーションを行います。</t>
    <rPh sb="3" eb="5">
      <t>チンギン</t>
    </rPh>
    <rPh sb="8" eb="10">
      <t>セッケイ</t>
    </rPh>
    <rPh sb="10" eb="12">
      <t>チンギン</t>
    </rPh>
    <phoneticPr fontId="2"/>
  </si>
  <si>
    <t>J-1</t>
  </si>
  <si>
    <t>J-2</t>
  </si>
  <si>
    <t>J-3</t>
  </si>
  <si>
    <t>L-1</t>
  </si>
  <si>
    <t>L-2</t>
  </si>
  <si>
    <t>L-3</t>
  </si>
  <si>
    <t>S-1</t>
  </si>
  <si>
    <t>S-2</t>
  </si>
  <si>
    <t>M-1</t>
  </si>
  <si>
    <t>M-2</t>
  </si>
  <si>
    <t>E-1</t>
  </si>
  <si>
    <t>E-2</t>
  </si>
  <si>
    <t>第１張り出し</t>
    <rPh sb="0" eb="1">
      <t>ダイ</t>
    </rPh>
    <rPh sb="2" eb="3">
      <t>ハ</t>
    </rPh>
    <rPh sb="4" eb="5">
      <t>ダ</t>
    </rPh>
    <phoneticPr fontId="2"/>
  </si>
  <si>
    <t xml:space="preserve">  黒字＝自動計算セル</t>
    <rPh sb="2" eb="4">
      <t>クロジ</t>
    </rPh>
    <rPh sb="5" eb="7">
      <t>ジドウ</t>
    </rPh>
    <rPh sb="7" eb="9">
      <t>ケイサン</t>
    </rPh>
    <phoneticPr fontId="2"/>
  </si>
  <si>
    <t>格付</t>
    <rPh sb="0" eb="1">
      <t>カク</t>
    </rPh>
    <rPh sb="1" eb="2">
      <t>セイカク</t>
    </rPh>
    <phoneticPr fontId="2"/>
  </si>
  <si>
    <t>格付修正</t>
    <rPh sb="0" eb="1">
      <t>カク</t>
    </rPh>
    <rPh sb="1" eb="2">
      <t>セイカク</t>
    </rPh>
    <rPh sb="2" eb="4">
      <t>シュウセイ</t>
    </rPh>
    <phoneticPr fontId="2"/>
  </si>
  <si>
    <r>
      <rPr>
        <sz val="11"/>
        <color indexed="12"/>
        <rFont val="ＭＳ ゴシック"/>
        <family val="3"/>
        <charset val="128"/>
      </rPr>
      <t>氏　　名</t>
    </r>
    <r>
      <rPr>
        <sz val="11"/>
        <color indexed="8"/>
        <rFont val="ＭＳ ゴシック"/>
        <family val="3"/>
        <charset val="128"/>
      </rPr>
      <t xml:space="preserve">
</t>
    </r>
    <r>
      <rPr>
        <b/>
        <sz val="9"/>
        <color indexed="10"/>
        <rFont val="ＭＳ ゴシック"/>
        <family val="3"/>
        <charset val="128"/>
      </rPr>
      <t>（入力必須）</t>
    </r>
    <rPh sb="0" eb="1">
      <t>シ</t>
    </rPh>
    <rPh sb="3" eb="4">
      <t>メイ</t>
    </rPh>
    <rPh sb="6" eb="8">
      <t>ニュウリョク</t>
    </rPh>
    <rPh sb="8" eb="10">
      <t>ヒッス</t>
    </rPh>
    <phoneticPr fontId="2"/>
  </si>
  <si>
    <r>
      <rPr>
        <sz val="11"/>
        <color indexed="12"/>
        <rFont val="ＭＳ ゴシック"/>
        <family val="3"/>
        <charset val="128"/>
      </rPr>
      <t>生年月日</t>
    </r>
    <r>
      <rPr>
        <sz val="11"/>
        <color indexed="8"/>
        <rFont val="ＭＳ ゴシック"/>
        <family val="3"/>
        <charset val="128"/>
      </rPr>
      <t xml:space="preserve">
</t>
    </r>
    <r>
      <rPr>
        <b/>
        <sz val="9"/>
        <color indexed="10"/>
        <rFont val="ＭＳ ゴシック"/>
        <family val="3"/>
        <charset val="128"/>
      </rPr>
      <t>（入力必須）</t>
    </r>
    <rPh sb="0" eb="2">
      <t>セイネン</t>
    </rPh>
    <rPh sb="2" eb="4">
      <t>ガッピ</t>
    </rPh>
    <phoneticPr fontId="2"/>
  </si>
  <si>
    <r>
      <rPr>
        <sz val="11"/>
        <color indexed="12"/>
        <rFont val="ＭＳ ゴシック"/>
        <family val="3"/>
        <charset val="128"/>
      </rPr>
      <t>入社年月日</t>
    </r>
    <r>
      <rPr>
        <sz val="11"/>
        <color indexed="8"/>
        <rFont val="ＭＳ ゴシック"/>
        <family val="3"/>
        <charset val="128"/>
      </rPr>
      <t xml:space="preserve">
</t>
    </r>
    <r>
      <rPr>
        <b/>
        <sz val="9"/>
        <color indexed="10"/>
        <rFont val="ＭＳ ゴシック"/>
        <family val="3"/>
        <charset val="128"/>
      </rPr>
      <t>（入力必須）</t>
    </r>
    <rPh sb="0" eb="2">
      <t>ニュウシャ</t>
    </rPh>
    <rPh sb="2" eb="5">
      <t>ネンガッピ</t>
    </rPh>
    <phoneticPr fontId="2"/>
  </si>
  <si>
    <t>←　移行後の新賃金　→</t>
    <rPh sb="2" eb="4">
      <t>イコウ</t>
    </rPh>
    <rPh sb="4" eb="5">
      <t>ゴ</t>
    </rPh>
    <rPh sb="6" eb="7">
      <t>シン</t>
    </rPh>
    <rPh sb="7" eb="9">
      <t>チンギン</t>
    </rPh>
    <phoneticPr fontId="2"/>
  </si>
  <si>
    <t>算定基準日▼</t>
    <phoneticPr fontId="2"/>
  </si>
  <si>
    <t>標準昇号▼</t>
    <rPh sb="0" eb="2">
      <t>ヒョウジュン</t>
    </rPh>
    <rPh sb="2" eb="3">
      <t>ショウ</t>
    </rPh>
    <rPh sb="3" eb="4">
      <t>ゴウ</t>
    </rPh>
    <phoneticPr fontId="2"/>
  </si>
  <si>
    <t>１．メインシート</t>
    <phoneticPr fontId="2"/>
  </si>
  <si>
    <t>４．使用上の注意</t>
    <rPh sb="2" eb="5">
      <t>シヨウジョウ</t>
    </rPh>
    <rPh sb="6" eb="8">
      <t>チュウイ</t>
    </rPh>
    <phoneticPr fontId="2"/>
  </si>
  <si>
    <t>職務給原資</t>
    <rPh sb="3" eb="5">
      <t>ゲンシ</t>
    </rPh>
    <phoneticPr fontId="2"/>
  </si>
  <si>
    <t>新職務給</t>
    <rPh sb="0" eb="1">
      <t>シン</t>
    </rPh>
    <phoneticPr fontId="2"/>
  </si>
  <si>
    <t>定昇後職務給</t>
    <rPh sb="0" eb="2">
      <t>テイショウ</t>
    </rPh>
    <rPh sb="2" eb="3">
      <t>ゴ</t>
    </rPh>
    <phoneticPr fontId="2"/>
  </si>
  <si>
    <t>J</t>
  </si>
  <si>
    <t>C</t>
  </si>
  <si>
    <t>L</t>
  </si>
  <si>
    <t>S</t>
  </si>
  <si>
    <t>M</t>
  </si>
  <si>
    <t>E</t>
  </si>
  <si>
    <t>X</t>
  </si>
  <si>
    <t>J-4</t>
  </si>
  <si>
    <t>C-1</t>
  </si>
  <si>
    <t>C-2</t>
  </si>
  <si>
    <t>C-3</t>
  </si>
  <si>
    <t>C-4</t>
  </si>
  <si>
    <t>L-4</t>
  </si>
  <si>
    <t>S-3</t>
  </si>
  <si>
    <t>M-3</t>
  </si>
  <si>
    <t>M-4</t>
  </si>
  <si>
    <t>E-3</t>
  </si>
  <si>
    <t>－</t>
  </si>
  <si>
    <t>職務給賃金表</t>
    <rPh sb="0" eb="2">
      <t>ショクム</t>
    </rPh>
    <rPh sb="2" eb="3">
      <t>キュウ</t>
    </rPh>
    <rPh sb="3" eb="5">
      <t>チンギン</t>
    </rPh>
    <rPh sb="5" eb="6">
      <t>ヒョウ</t>
    </rPh>
    <phoneticPr fontId="2"/>
  </si>
  <si>
    <t>職務資格</t>
    <rPh sb="0" eb="2">
      <t>ショクム</t>
    </rPh>
    <rPh sb="2" eb="4">
      <t>シカク</t>
    </rPh>
    <phoneticPr fontId="2"/>
  </si>
  <si>
    <t>グレード</t>
    <phoneticPr fontId="2"/>
  </si>
  <si>
    <t>モデル年数</t>
    <rPh sb="3" eb="5">
      <t>ネンスウ</t>
    </rPh>
    <phoneticPr fontId="4"/>
  </si>
  <si>
    <t>モデル年齢</t>
    <rPh sb="3" eb="5">
      <t>ネンレイ</t>
    </rPh>
    <phoneticPr fontId="4"/>
  </si>
  <si>
    <t>昇格昇給額</t>
    <rPh sb="0" eb="2">
      <t>ショウカク</t>
    </rPh>
    <phoneticPr fontId="4"/>
  </si>
  <si>
    <t>昇級昇給額</t>
    <rPh sb="0" eb="2">
      <t>ショウキュウ</t>
    </rPh>
    <rPh sb="2" eb="4">
      <t>ショウキュウ</t>
    </rPh>
    <rPh sb="4" eb="5">
      <t>ガク</t>
    </rPh>
    <phoneticPr fontId="4"/>
  </si>
  <si>
    <t>初号金額</t>
  </si>
  <si>
    <t>習熟昇給額</t>
  </si>
  <si>
    <t>上限年数</t>
  </si>
  <si>
    <t>張り出し
習熟昇給額</t>
    <rPh sb="0" eb="1">
      <t>ハ</t>
    </rPh>
    <rPh sb="2" eb="3">
      <t>ダ</t>
    </rPh>
    <phoneticPr fontId="4"/>
  </si>
  <si>
    <t>張り出し年数</t>
  </si>
  <si>
    <t>張り出し
上限号俸</t>
    <rPh sb="0" eb="1">
      <t>ハ</t>
    </rPh>
    <rPh sb="2" eb="3">
      <t>ダ</t>
    </rPh>
    <rPh sb="5" eb="7">
      <t>ジョウゲン</t>
    </rPh>
    <rPh sb="7" eb="9">
      <t>ゴウホウ</t>
    </rPh>
    <phoneticPr fontId="2"/>
  </si>
  <si>
    <t>格付け、上限年数等の設定により調整給が発生する！</t>
    <rPh sb="0" eb="1">
      <t>カク</t>
    </rPh>
    <rPh sb="1" eb="2">
      <t>ヅ</t>
    </rPh>
    <rPh sb="4" eb="6">
      <t>ジョウゲン</t>
    </rPh>
    <rPh sb="6" eb="8">
      <t>ネンスウ</t>
    </rPh>
    <rPh sb="8" eb="9">
      <t>トウ</t>
    </rPh>
    <rPh sb="10" eb="12">
      <t>セッテイ</t>
    </rPh>
    <rPh sb="15" eb="17">
      <t>チョウセイ</t>
    </rPh>
    <rPh sb="17" eb="18">
      <t>キュウ</t>
    </rPh>
    <rPh sb="19" eb="21">
      <t>ハッセイ</t>
    </rPh>
    <phoneticPr fontId="2"/>
  </si>
  <si>
    <t>コース区分</t>
    <rPh sb="3" eb="5">
      <t>クブン</t>
    </rPh>
    <phoneticPr fontId="2"/>
  </si>
  <si>
    <t>適正な格付へ手入力で修正する（昇格ではない）</t>
    <rPh sb="0" eb="2">
      <t>テキセイ</t>
    </rPh>
    <rPh sb="3" eb="5">
      <t>カクヅケ</t>
    </rPh>
    <rPh sb="6" eb="7">
      <t>テ</t>
    </rPh>
    <rPh sb="7" eb="9">
      <t>ニュウリョク</t>
    </rPh>
    <rPh sb="10" eb="12">
      <t>シュウセイ</t>
    </rPh>
    <rPh sb="15" eb="17">
      <t>ショウカク</t>
    </rPh>
    <phoneticPr fontId="2"/>
  </si>
  <si>
    <t>個別昇給額</t>
    <rPh sb="0" eb="2">
      <t>コベツ</t>
    </rPh>
    <rPh sb="2" eb="4">
      <t>ショウキュウ</t>
    </rPh>
    <rPh sb="4" eb="5">
      <t>ガク</t>
    </rPh>
    <phoneticPr fontId="2"/>
  </si>
  <si>
    <t>昇級額計</t>
    <phoneticPr fontId="2"/>
  </si>
  <si>
    <t>職務・職責給体系設計ソフト</t>
    <rPh sb="0" eb="2">
      <t>ショクム</t>
    </rPh>
    <rPh sb="3" eb="5">
      <t>ショクセキ</t>
    </rPh>
    <rPh sb="5" eb="6">
      <t>キュウ</t>
    </rPh>
    <rPh sb="6" eb="8">
      <t>タイケイ</t>
    </rPh>
    <rPh sb="8" eb="10">
      <t>セッケイ</t>
    </rPh>
    <phoneticPr fontId="2"/>
  </si>
  <si>
    <t>職務・職責給体系設計‐「移行シミュレーション」(Ver.13-1）の 説明</t>
    <rPh sb="3" eb="5">
      <t>ショクセキ</t>
    </rPh>
    <rPh sb="6" eb="8">
      <t>タイケイ</t>
    </rPh>
    <rPh sb="8" eb="10">
      <t>セッケイ</t>
    </rPh>
    <rPh sb="12" eb="14">
      <t>イコウ</t>
    </rPh>
    <rPh sb="35" eb="37">
      <t>セツメイ</t>
    </rPh>
    <phoneticPr fontId="2"/>
  </si>
  <si>
    <r>
      <rPr>
        <sz val="11"/>
        <color indexed="10"/>
        <rFont val="ＭＳ Ｐゴシック"/>
        <family val="3"/>
        <charset val="128"/>
      </rPr>
      <t>⇒　</t>
    </r>
    <r>
      <rPr>
        <u/>
        <sz val="11"/>
        <color indexed="8"/>
        <rFont val="ＭＳ Ｐゴシック"/>
        <family val="3"/>
        <charset val="128"/>
      </rPr>
      <t>本ソフトで移行シミュレーション</t>
    </r>
    <phoneticPr fontId="2"/>
  </si>
  <si>
    <t>① 氏名、生年月日、入社年月日、基本給等、現行の社員データを入力（コピー＆貼付け又は</t>
    <rPh sb="2" eb="4">
      <t>シメイ</t>
    </rPh>
    <rPh sb="5" eb="7">
      <t>セイネン</t>
    </rPh>
    <rPh sb="7" eb="9">
      <t>ガッピ</t>
    </rPh>
    <rPh sb="10" eb="12">
      <t>ニュウシャ</t>
    </rPh>
    <rPh sb="12" eb="15">
      <t>ネンガッピ</t>
    </rPh>
    <rPh sb="16" eb="19">
      <t>キホンキュウ</t>
    </rPh>
    <rPh sb="19" eb="20">
      <t>トウ</t>
    </rPh>
    <rPh sb="21" eb="23">
      <t>ゲンコウ</t>
    </rPh>
    <rPh sb="24" eb="26">
      <t>シャイン</t>
    </rPh>
    <rPh sb="37" eb="39">
      <t>ハリツ</t>
    </rPh>
    <rPh sb="40" eb="41">
      <t>マタ</t>
    </rPh>
    <phoneticPr fontId="2"/>
  </si>
  <si>
    <t>　　手入力）します。</t>
    <phoneticPr fontId="2"/>
  </si>
  <si>
    <t>　　「コース区分」は、職務・職責給体系設計-「賃金表」（Ver.12-1)12.01で設計したコースに従い、</t>
    <rPh sb="6" eb="8">
      <t>クブン</t>
    </rPh>
    <rPh sb="14" eb="16">
      <t>ショクセキ</t>
    </rPh>
    <rPh sb="43" eb="45">
      <t>セッケイ</t>
    </rPh>
    <rPh sb="51" eb="52">
      <t>シタガ</t>
    </rPh>
    <phoneticPr fontId="2"/>
  </si>
  <si>
    <t>　　ここでコース区分名を再検討して変更することもできます。</t>
    <rPh sb="8" eb="10">
      <t>クブン</t>
    </rPh>
    <rPh sb="10" eb="11">
      <t>メイ</t>
    </rPh>
    <rPh sb="12" eb="15">
      <t>サイケントウ</t>
    </rPh>
    <rPh sb="17" eb="19">
      <t>ヘンコウ</t>
    </rPh>
    <phoneticPr fontId="2"/>
  </si>
  <si>
    <r>
      <t>②</t>
    </r>
    <r>
      <rPr>
        <sz val="11"/>
        <color indexed="12"/>
        <rFont val="ＭＳ Ｐゴシック"/>
        <family val="3"/>
        <charset val="128"/>
      </rPr>
      <t xml:space="preserve"> </t>
    </r>
    <r>
      <rPr>
        <b/>
        <sz val="11"/>
        <color indexed="12"/>
        <rFont val="ＭＳ Ｐゴシック"/>
        <family val="3"/>
        <charset val="128"/>
      </rPr>
      <t>「職務等級・職位グレード格付修正」</t>
    </r>
    <r>
      <rPr>
        <sz val="11"/>
        <rFont val="ＭＳ Ｐゴシック"/>
        <family val="3"/>
        <charset val="128"/>
      </rPr>
      <t>をして新設計賃金でのシミュレーションをします。</t>
    </r>
    <rPh sb="3" eb="5">
      <t>ショクム</t>
    </rPh>
    <rPh sb="5" eb="7">
      <t>トウキュウ</t>
    </rPh>
    <rPh sb="8" eb="10">
      <t>ショクイ</t>
    </rPh>
    <phoneticPr fontId="2"/>
  </si>
  <si>
    <t>２．職務給賃金表シート</t>
    <rPh sb="2" eb="4">
      <t>ショクム</t>
    </rPh>
    <rPh sb="4" eb="5">
      <t>キュウ</t>
    </rPh>
    <rPh sb="5" eb="7">
      <t>チンギン</t>
    </rPh>
    <rPh sb="7" eb="8">
      <t>ヒョウ</t>
    </rPh>
    <phoneticPr fontId="2"/>
  </si>
  <si>
    <r>
      <rPr>
        <u/>
        <sz val="11"/>
        <color indexed="12"/>
        <rFont val="ＭＳ Ｐゴシック"/>
        <family val="3"/>
        <charset val="128"/>
      </rPr>
      <t>フォームに沿って</t>
    </r>
    <r>
      <rPr>
        <sz val="11"/>
        <rFont val="ＭＳ Ｐゴシック"/>
        <family val="3"/>
        <charset val="128"/>
      </rPr>
      <t>職務給をコピー＆貼付け</t>
    </r>
    <r>
      <rPr>
        <b/>
        <sz val="11"/>
        <color indexed="12"/>
        <rFont val="ＭＳ Ｐゴシック"/>
        <family val="3"/>
        <charset val="128"/>
      </rPr>
      <t>（値のみ）</t>
    </r>
    <r>
      <rPr>
        <sz val="11"/>
        <rFont val="ＭＳ Ｐゴシック"/>
        <family val="3"/>
        <charset val="128"/>
      </rPr>
      <t>します。</t>
    </r>
    <rPh sb="8" eb="11">
      <t>ショクムキュウ</t>
    </rPh>
    <phoneticPr fontId="2"/>
  </si>
  <si>
    <t>３．参照データシート</t>
    <rPh sb="2" eb="4">
      <t>サンショウ</t>
    </rPh>
    <phoneticPr fontId="2"/>
  </si>
  <si>
    <t>【参照データ】</t>
  </si>
  <si>
    <t>このシートはすべて自動処理です！</t>
  </si>
  <si>
    <t>職務・職責給賃金表 移行シミュレーション</t>
    <rPh sb="0" eb="2">
      <t>ショクム</t>
    </rPh>
    <rPh sb="3" eb="5">
      <t>ショクセキ</t>
    </rPh>
    <rPh sb="5" eb="6">
      <t>キュウ</t>
    </rPh>
    <rPh sb="6" eb="8">
      <t>チンギン</t>
    </rPh>
    <rPh sb="8" eb="9">
      <t>ヒョウ</t>
    </rPh>
    <rPh sb="10" eb="12">
      <t>イコウ</t>
    </rPh>
    <phoneticPr fontId="2"/>
  </si>
  <si>
    <t>ｸﾞﾚｰﾄﾞ級</t>
    <rPh sb="6" eb="7">
      <t>キュウ</t>
    </rPh>
    <phoneticPr fontId="2"/>
  </si>
  <si>
    <t>※先に、「２.職務給賃金表」シートにデータを入力（コピー＆貼り付け等）しておきます。</t>
    <rPh sb="1" eb="2">
      <t>サキ</t>
    </rPh>
    <rPh sb="7" eb="10">
      <t>ショクムキュウ</t>
    </rPh>
    <rPh sb="10" eb="12">
      <t>チンギン</t>
    </rPh>
    <rPh sb="12" eb="13">
      <t>ヒョウ</t>
    </rPh>
    <phoneticPr fontId="2"/>
  </si>
  <si>
    <t>前の「職務給賃金表シート」より自動的に作成されます。</t>
    <rPh sb="0" eb="1">
      <t>ゼン</t>
    </rPh>
    <rPh sb="3" eb="6">
      <t>ショクムキュウ</t>
    </rPh>
    <rPh sb="6" eb="8">
      <t>チンギン</t>
    </rPh>
    <rPh sb="8" eb="9">
      <t>ヒョウ</t>
    </rPh>
    <rPh sb="15" eb="18">
      <t>ジドウテキ</t>
    </rPh>
    <rPh sb="19" eb="21">
      <t>サクセイ</t>
    </rPh>
    <phoneticPr fontId="2"/>
  </si>
  <si>
    <t>　　社員個別にコースを予定して仮入力しておくと後の格付け修正作業がスムースです。</t>
    <rPh sb="2" eb="4">
      <t>シャイン</t>
    </rPh>
    <rPh sb="4" eb="6">
      <t>コベツ</t>
    </rPh>
    <rPh sb="11" eb="13">
      <t>ヨテイ</t>
    </rPh>
    <rPh sb="15" eb="16">
      <t>カリ</t>
    </rPh>
    <rPh sb="16" eb="18">
      <t>ニュウリョク</t>
    </rPh>
    <rPh sb="23" eb="24">
      <t>アト</t>
    </rPh>
    <rPh sb="25" eb="26">
      <t>カク</t>
    </rPh>
    <rPh sb="26" eb="27">
      <t>ヅ</t>
    </rPh>
    <rPh sb="28" eb="30">
      <t>シュウセイ</t>
    </rPh>
    <rPh sb="30" eb="32">
      <t>サギョウ</t>
    </rPh>
    <phoneticPr fontId="2"/>
  </si>
  <si>
    <r>
      <t>　　</t>
    </r>
    <r>
      <rPr>
        <u/>
        <sz val="11"/>
        <color indexed="12"/>
        <rFont val="ＭＳ Ｐゴシック"/>
        <family val="3"/>
        <charset val="128"/>
      </rPr>
      <t>格付け修正が必要となる場合は、適正な職位等級・職位グレードに修正入力をします。</t>
    </r>
    <rPh sb="2" eb="3">
      <t>テキカク</t>
    </rPh>
    <rPh sb="3" eb="4">
      <t>ヅ</t>
    </rPh>
    <rPh sb="5" eb="7">
      <t>シュウセイ</t>
    </rPh>
    <rPh sb="8" eb="10">
      <t>ヒツヨウ</t>
    </rPh>
    <rPh sb="13" eb="15">
      <t>バアイ</t>
    </rPh>
    <rPh sb="17" eb="19">
      <t>テキセイ</t>
    </rPh>
    <rPh sb="20" eb="22">
      <t>ショクイ</t>
    </rPh>
    <rPh sb="22" eb="24">
      <t>トウキュウ</t>
    </rPh>
    <rPh sb="25" eb="27">
      <t>ショクイ</t>
    </rPh>
    <rPh sb="32" eb="34">
      <t>シュウセイ</t>
    </rPh>
    <rPh sb="34" eb="36">
      <t>ニュウリョク</t>
    </rPh>
    <phoneticPr fontId="2"/>
  </si>
  <si>
    <t>　　定昇率が高くなりすぎるようであれば、職務給賃金表の基本設計を再度見直す必要があります。</t>
    <rPh sb="2" eb="4">
      <t>テイショウ</t>
    </rPh>
    <rPh sb="4" eb="5">
      <t>リツ</t>
    </rPh>
    <rPh sb="20" eb="23">
      <t>ショクムキュウ</t>
    </rPh>
    <rPh sb="23" eb="25">
      <t>チンギン</t>
    </rPh>
    <rPh sb="25" eb="26">
      <t>ヒョウ</t>
    </rPh>
    <rPh sb="27" eb="29">
      <t>キホン</t>
    </rPh>
    <rPh sb="29" eb="31">
      <t>セッケイ</t>
    </rPh>
    <rPh sb="32" eb="34">
      <t>サイド</t>
    </rPh>
    <phoneticPr fontId="2"/>
  </si>
  <si>
    <t>　</t>
    <phoneticPr fontId="2"/>
  </si>
  <si>
    <t>　　この調整給Ⅰは、権利として退職まで保障とするか、次回以降の昇給時に相殺・逓減していくかは</t>
    <rPh sb="4" eb="6">
      <t>チョウセイ</t>
    </rPh>
    <rPh sb="6" eb="7">
      <t>キュウ</t>
    </rPh>
    <rPh sb="10" eb="12">
      <t>ケンリ</t>
    </rPh>
    <rPh sb="15" eb="17">
      <t>タイショク</t>
    </rPh>
    <rPh sb="19" eb="21">
      <t>ホショウ</t>
    </rPh>
    <rPh sb="26" eb="28">
      <t>ジカイ</t>
    </rPh>
    <rPh sb="28" eb="30">
      <t>イコウ</t>
    </rPh>
    <rPh sb="31" eb="33">
      <t>ショウキュウ</t>
    </rPh>
    <rPh sb="33" eb="34">
      <t>ジ</t>
    </rPh>
    <rPh sb="35" eb="37">
      <t>ソウサイ</t>
    </rPh>
    <rPh sb="38" eb="40">
      <t>テイゲン</t>
    </rPh>
    <phoneticPr fontId="2"/>
  </si>
  <si>
    <t>　　会社の判断によりますが、一度にカットすることは大きな不利益変更になります。</t>
    <rPh sb="25" eb="26">
      <t>オオ</t>
    </rPh>
    <rPh sb="28" eb="31">
      <t>フリエキ</t>
    </rPh>
    <rPh sb="31" eb="33">
      <t>ヘンコウ</t>
    </rPh>
    <phoneticPr fontId="2"/>
  </si>
  <si>
    <r>
      <t>　　定期昇給は、</t>
    </r>
    <r>
      <rPr>
        <u/>
        <sz val="11"/>
        <color indexed="12"/>
        <rFont val="ＭＳ Ｐゴシック"/>
        <family val="3"/>
        <charset val="128"/>
      </rPr>
      <t>「標準昇号」「１」</t>
    </r>
    <r>
      <rPr>
        <sz val="11"/>
        <rFont val="ＭＳ Ｐゴシック"/>
        <family val="3"/>
        <charset val="128"/>
      </rPr>
      <t>でシミュレーションします。</t>
    </r>
    <rPh sb="2" eb="4">
      <t>テイキ</t>
    </rPh>
    <rPh sb="4" eb="6">
      <t>ショウキュウ</t>
    </rPh>
    <rPh sb="9" eb="11">
      <t>ヒョウジュン</t>
    </rPh>
    <rPh sb="11" eb="12">
      <t>ノボル</t>
    </rPh>
    <rPh sb="12" eb="13">
      <t>ゴウ</t>
    </rPh>
    <phoneticPr fontId="2"/>
  </si>
  <si>
    <r>
      <t>③ 格付け、上限年数等の設定により</t>
    </r>
    <r>
      <rPr>
        <u/>
        <sz val="11"/>
        <color indexed="12"/>
        <rFont val="ＭＳ Ｐゴシック"/>
        <family val="3"/>
        <charset val="128"/>
      </rPr>
      <t>調整給Ⅰ</t>
    </r>
    <r>
      <rPr>
        <sz val="11"/>
        <rFont val="ＭＳ Ｐゴシック"/>
        <family val="3"/>
        <charset val="128"/>
      </rPr>
      <t>が発生します。</t>
    </r>
    <rPh sb="2" eb="3">
      <t>カク</t>
    </rPh>
    <rPh sb="3" eb="4">
      <t>ヅ</t>
    </rPh>
    <rPh sb="6" eb="8">
      <t>ジョウゲン</t>
    </rPh>
    <rPh sb="8" eb="10">
      <t>ネンスウ</t>
    </rPh>
    <rPh sb="10" eb="11">
      <t>トウ</t>
    </rPh>
    <rPh sb="12" eb="14">
      <t>セッテイ</t>
    </rPh>
    <rPh sb="17" eb="19">
      <t>チョウセイ</t>
    </rPh>
    <rPh sb="19" eb="20">
      <t>キュウ</t>
    </rPh>
    <rPh sb="22" eb="24">
      <t>ハッセイ</t>
    </rPh>
    <phoneticPr fontId="2"/>
  </si>
  <si>
    <t>⑤ 次年度の定昇額と定昇率を検証します。</t>
    <rPh sb="2" eb="5">
      <t>ジネンド</t>
    </rPh>
    <rPh sb="6" eb="8">
      <t>テイショウ</t>
    </rPh>
    <rPh sb="8" eb="9">
      <t>ガク</t>
    </rPh>
    <rPh sb="10" eb="12">
      <t>テイショウ</t>
    </rPh>
    <rPh sb="12" eb="13">
      <t>リツ</t>
    </rPh>
    <rPh sb="14" eb="16">
      <t>ケンショウ</t>
    </rPh>
    <phoneticPr fontId="2"/>
  </si>
  <si>
    <r>
      <t>④ 賃金表の設計変更による</t>
    </r>
    <r>
      <rPr>
        <u/>
        <sz val="11"/>
        <color indexed="12"/>
        <rFont val="ＭＳ Ｐゴシック"/>
        <family val="3"/>
        <charset val="128"/>
      </rPr>
      <t>移行原資</t>
    </r>
    <r>
      <rPr>
        <sz val="11"/>
        <rFont val="ＭＳ Ｐゴシック"/>
        <family val="3"/>
        <charset val="128"/>
      </rPr>
      <t>が発生します。</t>
    </r>
    <rPh sb="2" eb="4">
      <t>チンギン</t>
    </rPh>
    <rPh sb="4" eb="5">
      <t>ヒョウ</t>
    </rPh>
    <rPh sb="6" eb="8">
      <t>セッケイ</t>
    </rPh>
    <rPh sb="8" eb="10">
      <t>ヘンコウ</t>
    </rPh>
    <rPh sb="13" eb="15">
      <t>イコウ</t>
    </rPh>
    <rPh sb="15" eb="17">
      <t>ゲンシ</t>
    </rPh>
    <rPh sb="18" eb="20">
      <t>ハッセイ</t>
    </rPh>
    <phoneticPr fontId="2"/>
  </si>
  <si>
    <t>定昇率検証ゾーン　→</t>
    <rPh sb="0" eb="1">
      <t>テイ</t>
    </rPh>
    <rPh sb="1" eb="2">
      <t>ノボル</t>
    </rPh>
    <rPh sb="2" eb="3">
      <t>リツ</t>
    </rPh>
    <rPh sb="3" eb="5">
      <t>ケンショウ</t>
    </rPh>
    <phoneticPr fontId="2"/>
  </si>
  <si>
    <r>
      <rPr>
        <sz val="11"/>
        <color indexed="10"/>
        <rFont val="ＭＳ Ｐゴシック"/>
        <family val="3"/>
        <charset val="128"/>
      </rPr>
      <t>　</t>
    </r>
    <r>
      <rPr>
        <u/>
        <sz val="11"/>
        <color indexed="10"/>
        <rFont val="ＭＳ Ｐゴシック"/>
        <family val="3"/>
        <charset val="128"/>
      </rPr>
      <t>昇格・グレード昇級を含まない率です！</t>
    </r>
    <rPh sb="1" eb="3">
      <t>ショウカク</t>
    </rPh>
    <rPh sb="8" eb="10">
      <t>ショウキュウ</t>
    </rPh>
    <rPh sb="11" eb="12">
      <t>フク</t>
    </rPh>
    <rPh sb="15" eb="16">
      <t>リツ</t>
    </rPh>
    <phoneticPr fontId="2"/>
  </si>
  <si>
    <t>第二定年▼</t>
    <rPh sb="0" eb="1">
      <t>ダイ</t>
    </rPh>
    <rPh sb="1" eb="2">
      <t>ニ</t>
    </rPh>
    <rPh sb="2" eb="4">
      <t>テイネン</t>
    </rPh>
    <phoneticPr fontId="2"/>
  </si>
  <si>
    <t>ここでは、職務・職責給体系設計-「賃金表」（Ver.12-3)12.03で設計した「４.職務給賃金表」シートから、</t>
    <rPh sb="37" eb="39">
      <t>セッケイ</t>
    </rPh>
    <phoneticPr fontId="2"/>
  </si>
  <si>
    <t>※職務・職責給体系設計-「賃金表」（Ver.12-3)12.03を使用しないで、職務給を設計・入力していただいてもＯＫです。</t>
    <rPh sb="33" eb="35">
      <t>シヨウ</t>
    </rPh>
    <rPh sb="40" eb="43">
      <t>ショクムキュウ</t>
    </rPh>
    <rPh sb="44" eb="46">
      <t>セッケイ</t>
    </rPh>
    <rPh sb="47" eb="49">
      <t>ニュウリョク</t>
    </rPh>
    <phoneticPr fontId="2"/>
  </si>
  <si>
    <r>
      <t>このソフトは、</t>
    </r>
    <r>
      <rPr>
        <b/>
        <u/>
        <sz val="11"/>
        <color indexed="8"/>
        <rFont val="ＭＳ Ｐゴシック"/>
        <family val="3"/>
        <charset val="128"/>
      </rPr>
      <t>職務・職責給体系設計‐「賃金表」（Ver.12-3)12.03とセット</t>
    </r>
    <r>
      <rPr>
        <u/>
        <sz val="11"/>
        <color indexed="8"/>
        <rFont val="ＭＳ Ｐゴシック"/>
        <family val="3"/>
        <charset val="128"/>
      </rPr>
      <t>でお使い下さい。</t>
    </r>
    <rPh sb="7" eb="9">
      <t>ショクム</t>
    </rPh>
    <rPh sb="10" eb="12">
      <t>ショクセキ</t>
    </rPh>
    <rPh sb="12" eb="13">
      <t>キュウ</t>
    </rPh>
    <rPh sb="13" eb="15">
      <t>タイケイ</t>
    </rPh>
    <rPh sb="15" eb="17">
      <t>セッケイ</t>
    </rPh>
    <rPh sb="19" eb="21">
      <t>チンギン</t>
    </rPh>
    <rPh sb="21" eb="22">
      <t>ヒョウ</t>
    </rPh>
    <rPh sb="44" eb="45">
      <t>ツカ</t>
    </rPh>
    <rPh sb="46" eb="47">
      <t>クダ</t>
    </rPh>
    <phoneticPr fontId="2"/>
  </si>
  <si>
    <r>
      <rPr>
        <sz val="11"/>
        <color indexed="8"/>
        <rFont val="ＭＳ Ｐゴシック"/>
        <family val="3"/>
        <charset val="128"/>
      </rPr>
      <t>　</t>
    </r>
    <r>
      <rPr>
        <u/>
        <sz val="11"/>
        <color indexed="8"/>
        <rFont val="ＭＳ Ｐゴシック"/>
        <family val="3"/>
        <charset val="128"/>
      </rPr>
      <t>職務・職責給体系設計-「賃金表」（Ver.12-3)12.03で賃金表等の設計</t>
    </r>
    <rPh sb="4" eb="6">
      <t>ショクセキ</t>
    </rPh>
    <rPh sb="6" eb="7">
      <t>キュウ</t>
    </rPh>
    <rPh sb="13" eb="15">
      <t>チンギン</t>
    </rPh>
    <rPh sb="15" eb="16">
      <t>ヒョウ</t>
    </rPh>
    <rPh sb="33" eb="35">
      <t>チンギン</t>
    </rPh>
    <rPh sb="35" eb="36">
      <t>ヒョウ</t>
    </rPh>
    <rPh sb="36" eb="37">
      <t>トウ</t>
    </rPh>
    <rPh sb="38" eb="40">
      <t>セッケイ</t>
    </rPh>
    <phoneticPr fontId="2"/>
  </si>
  <si>
    <t>◇職務・職責給体系設計-「賃金表」（Ver.12-3）12.03 　「４．職務給賃金表」シートのデータをコピー＆貼付（値のみ）又は別途設計の賃金表をフォームに合わせて入力</t>
    <rPh sb="9" eb="11">
      <t>セッケイ</t>
    </rPh>
    <rPh sb="37" eb="39">
      <t>ショクム</t>
    </rPh>
    <rPh sb="39" eb="40">
      <t>キュウ</t>
    </rPh>
    <rPh sb="40" eb="42">
      <t>チンギン</t>
    </rPh>
    <rPh sb="42" eb="43">
      <t>ヒョウ</t>
    </rPh>
    <rPh sb="56" eb="58">
      <t>チョウフ</t>
    </rPh>
    <rPh sb="59" eb="60">
      <t>アタイ</t>
    </rPh>
    <rPh sb="63" eb="64">
      <t>マタ</t>
    </rPh>
    <rPh sb="65" eb="67">
      <t>ベット</t>
    </rPh>
    <rPh sb="67" eb="69">
      <t>セッケイ</t>
    </rPh>
    <rPh sb="70" eb="72">
      <t>チンギン</t>
    </rPh>
    <rPh sb="72" eb="73">
      <t>ヒョウ</t>
    </rPh>
    <rPh sb="79" eb="80">
      <t>ア</t>
    </rPh>
    <rPh sb="83" eb="85">
      <t>ニュウリョク</t>
    </rPh>
    <phoneticPr fontId="2"/>
  </si>
  <si>
    <t>２.職務給賃金表</t>
    <rPh sb="2" eb="5">
      <t>ショクムキュウ</t>
    </rPh>
    <rPh sb="5" eb="7">
      <t>チンギン</t>
    </rPh>
    <rPh sb="7" eb="8">
      <t>ヒョウ</t>
    </rPh>
    <phoneticPr fontId="2"/>
  </si>
  <si>
    <t>S-4</t>
  </si>
  <si>
    <t>S-5</t>
  </si>
  <si>
    <t>M-1</t>
    <phoneticPr fontId="2"/>
  </si>
  <si>
    <t>S-3</t>
    <phoneticPr fontId="2"/>
  </si>
  <si>
    <t>継続雇用</t>
    <rPh sb="0" eb="2">
      <t>ケイゾク</t>
    </rPh>
    <rPh sb="2" eb="4">
      <t>コヨウ</t>
    </rPh>
    <phoneticPr fontId="3"/>
  </si>
  <si>
    <t>D</t>
  </si>
  <si>
    <t>S-2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</si>
</sst>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e\.mm\.dd"/>
    <numFmt numFmtId="177" formatCode="[$-411]ggge&quot;年&quot;m&quot;月&quot;d&quot;日&quot;;@"/>
  </numFmts>
  <fonts count="75"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1"/>
      <color indexed="12"/>
      <name val="ＭＳ ゴシック"/>
      <family val="3"/>
      <charset val="128"/>
    </font>
    <font>
      <b/>
      <sz val="11"/>
      <name val="ＭＳ ゴシック"/>
      <family val="3"/>
      <charset val="128"/>
    </font>
    <font>
      <sz val="11"/>
      <color indexed="8"/>
      <name val="ＭＳ ゴシック"/>
      <family val="3"/>
      <charset val="128"/>
    </font>
    <font>
      <b/>
      <sz val="11"/>
      <color indexed="8"/>
      <name val="ＭＳ ゴシック"/>
      <family val="3"/>
      <charset val="128"/>
    </font>
    <font>
      <b/>
      <sz val="14"/>
      <name val="ＭＳ ゴシック"/>
      <family val="3"/>
      <charset val="128"/>
    </font>
    <font>
      <sz val="10"/>
      <name val="ＭＳ ゴシック"/>
      <family val="3"/>
      <charset val="128"/>
    </font>
    <font>
      <sz val="10"/>
      <color indexed="8"/>
      <name val="ＭＳ ゴシック"/>
      <family val="3"/>
      <charset val="128"/>
    </font>
    <font>
      <u/>
      <sz val="11"/>
      <name val="ＭＳ ゴシック"/>
      <family val="3"/>
      <charset val="128"/>
    </font>
    <font>
      <b/>
      <sz val="10"/>
      <name val="ＭＳ ゴシック"/>
      <family val="3"/>
      <charset val="128"/>
    </font>
    <font>
      <b/>
      <sz val="11"/>
      <color indexed="10"/>
      <name val="ＭＳ Ｐゴシック"/>
      <family val="3"/>
      <charset val="128"/>
    </font>
    <font>
      <b/>
      <u/>
      <sz val="12"/>
      <name val="ＭＳ Ｐゴシック"/>
      <family val="3"/>
      <charset val="128"/>
    </font>
    <font>
      <sz val="11"/>
      <color indexed="12"/>
      <name val="ＭＳ Ｐゴシック"/>
      <family val="3"/>
      <charset val="128"/>
    </font>
    <font>
      <b/>
      <sz val="11"/>
      <name val="ＭＳ Ｐゴシック"/>
      <family val="3"/>
      <charset val="128"/>
    </font>
    <font>
      <b/>
      <u/>
      <sz val="12"/>
      <color indexed="10"/>
      <name val="ＭＳ Ｐゴシック"/>
      <family val="3"/>
      <charset val="128"/>
    </font>
    <font>
      <b/>
      <u/>
      <sz val="11"/>
      <color indexed="10"/>
      <name val="ＭＳ Ｐゴシック"/>
      <family val="3"/>
      <charset val="128"/>
    </font>
    <font>
      <sz val="10"/>
      <color indexed="10"/>
      <name val="ＭＳ ゴシック"/>
      <family val="3"/>
      <charset val="128"/>
    </font>
    <font>
      <b/>
      <sz val="11"/>
      <color indexed="10"/>
      <name val="ＭＳ ゴシック"/>
      <family val="3"/>
      <charset val="128"/>
    </font>
    <font>
      <b/>
      <sz val="11"/>
      <color indexed="12"/>
      <name val="ＭＳ Ｐゴシック"/>
      <family val="3"/>
      <charset val="128"/>
    </font>
    <font>
      <sz val="11"/>
      <color indexed="10"/>
      <name val="ＭＳ ゴシック"/>
      <family val="3"/>
      <charset val="128"/>
    </font>
    <font>
      <u/>
      <sz val="10"/>
      <color indexed="10"/>
      <name val="ＭＳ ゴシック"/>
      <family val="3"/>
      <charset val="128"/>
    </font>
    <font>
      <u/>
      <sz val="11"/>
      <color indexed="10"/>
      <name val="ＭＳ ゴシック"/>
      <family val="3"/>
      <charset val="128"/>
    </font>
    <font>
      <u/>
      <sz val="12"/>
      <color indexed="12"/>
      <name val="ＭＳ ゴシック"/>
      <family val="3"/>
      <charset val="128"/>
    </font>
    <font>
      <b/>
      <u/>
      <sz val="11"/>
      <color indexed="8"/>
      <name val="ＭＳ ゴシック"/>
      <family val="3"/>
      <charset val="128"/>
    </font>
    <font>
      <b/>
      <sz val="9"/>
      <color indexed="10"/>
      <name val="ＭＳ ゴシック"/>
      <family val="3"/>
      <charset val="128"/>
    </font>
    <font>
      <sz val="10"/>
      <name val="ＭＳ Ｐゴシック"/>
      <family val="3"/>
      <charset val="128"/>
    </font>
    <font>
      <sz val="11"/>
      <color indexed="10"/>
      <name val="ＭＳ Ｐゴシック"/>
      <family val="3"/>
      <charset val="128"/>
    </font>
    <font>
      <u/>
      <sz val="11"/>
      <color indexed="8"/>
      <name val="ＭＳ Ｐゴシック"/>
      <family val="3"/>
      <charset val="128"/>
    </font>
    <font>
      <b/>
      <u/>
      <sz val="11"/>
      <color indexed="8"/>
      <name val="ＭＳ Ｐゴシック"/>
      <family val="3"/>
      <charset val="128"/>
    </font>
    <font>
      <sz val="11"/>
      <color indexed="8"/>
      <name val="ＭＳ Ｐゴシック"/>
      <family val="3"/>
      <charset val="128"/>
    </font>
    <font>
      <sz val="8"/>
      <name val="ＭＳ Ｐゴシック"/>
      <family val="3"/>
      <charset val="128"/>
    </font>
    <font>
      <u/>
      <sz val="11"/>
      <color indexed="10"/>
      <name val="ＭＳ Ｐゴシック"/>
      <family val="3"/>
      <charset val="128"/>
    </font>
    <font>
      <u/>
      <sz val="11"/>
      <color indexed="12"/>
      <name val="ＭＳ Ｐゴシック"/>
      <family val="3"/>
      <charset val="128"/>
    </font>
    <font>
      <sz val="10"/>
      <color rgb="FF0000FF"/>
      <name val="ＭＳ ゴシック"/>
      <family val="3"/>
      <charset val="128"/>
    </font>
    <font>
      <sz val="10"/>
      <color rgb="FF0033CC"/>
      <name val="ＭＳ ゴシック"/>
      <family val="3"/>
      <charset val="128"/>
    </font>
    <font>
      <u/>
      <sz val="10"/>
      <color rgb="FFFF0000"/>
      <name val="ＭＳ ゴシック"/>
      <family val="3"/>
      <charset val="128"/>
    </font>
    <font>
      <sz val="11"/>
      <color theme="1"/>
      <name val="ＭＳ ゴシック"/>
      <family val="3"/>
      <charset val="128"/>
    </font>
    <font>
      <u/>
      <sz val="12"/>
      <color theme="1"/>
      <name val="ＭＳ ゴシック"/>
      <family val="3"/>
      <charset val="128"/>
    </font>
    <font>
      <u/>
      <sz val="11"/>
      <color rgb="FFFF0000"/>
      <name val="ＭＳ ゴシック"/>
      <family val="3"/>
      <charset val="128"/>
    </font>
    <font>
      <b/>
      <sz val="11"/>
      <color rgb="FF0000FF"/>
      <name val="ＭＳ ゴシック"/>
      <family val="3"/>
      <charset val="128"/>
    </font>
    <font>
      <sz val="11"/>
      <color rgb="FF0000FF"/>
      <name val="ＭＳ ゴシック"/>
      <family val="3"/>
      <charset val="128"/>
    </font>
    <font>
      <b/>
      <sz val="10"/>
      <color rgb="FFFF0000"/>
      <name val="ＭＳ ゴシック"/>
      <family val="3"/>
      <charset val="128"/>
    </font>
    <font>
      <b/>
      <sz val="14"/>
      <color theme="1"/>
      <name val="ＭＳ ゴシック"/>
      <family val="3"/>
      <charset val="128"/>
    </font>
    <font>
      <u/>
      <sz val="12"/>
      <color rgb="FFFF0000"/>
      <name val="ＭＳ Ｐゴシック"/>
      <family val="3"/>
      <charset val="128"/>
    </font>
    <font>
      <u/>
      <sz val="11"/>
      <color theme="1"/>
      <name val="ＭＳ Ｐゴシック"/>
      <family val="3"/>
      <charset val="128"/>
    </font>
    <font>
      <sz val="11"/>
      <color theme="1"/>
      <name val="ＭＳ Ｐゴシック"/>
      <family val="3"/>
      <charset val="128"/>
    </font>
    <font>
      <b/>
      <sz val="10"/>
      <color rgb="FF0000FF"/>
      <name val="ＭＳ ゴシック"/>
      <family val="3"/>
      <charset val="128"/>
    </font>
    <font>
      <b/>
      <u/>
      <sz val="14"/>
      <color rgb="FF0000CC"/>
      <name val="ＭＳ ゴシック"/>
      <family val="3"/>
      <charset val="128"/>
    </font>
    <font>
      <b/>
      <sz val="12"/>
      <color rgb="FF0000CC"/>
      <name val="ＭＳ ゴシック"/>
      <family val="3"/>
      <charset val="128"/>
    </font>
    <font>
      <sz val="11"/>
      <color rgb="FF0000CC"/>
      <name val="ＭＳ 明朝"/>
      <family val="1"/>
      <charset val="128"/>
    </font>
    <font>
      <sz val="10"/>
      <color rgb="FF0000CC"/>
      <name val="ＭＳ 明朝"/>
      <family val="1"/>
      <charset val="128"/>
    </font>
    <font>
      <b/>
      <sz val="11"/>
      <color rgb="FF0000CC"/>
      <name val="ＭＳ 明朝"/>
      <family val="1"/>
      <charset val="128"/>
    </font>
    <font>
      <b/>
      <sz val="10"/>
      <color theme="1"/>
      <name val="ＭＳ 明朝"/>
      <family val="1"/>
      <charset val="128"/>
    </font>
    <font>
      <sz val="11"/>
      <color theme="1"/>
      <name val="ＭＳ 明朝"/>
      <family val="1"/>
      <charset val="128"/>
    </font>
    <font>
      <b/>
      <sz val="11"/>
      <color theme="1"/>
      <name val="ＭＳ 明朝"/>
      <family val="1"/>
      <charset val="128"/>
    </font>
    <font>
      <b/>
      <sz val="10"/>
      <color rgb="FF0033CC"/>
      <name val="ＭＳ ゴシック"/>
      <family val="3"/>
      <charset val="128"/>
    </font>
    <font>
      <b/>
      <sz val="11"/>
      <color rgb="FF0033CC"/>
      <name val="ＭＳ ゴシック"/>
      <family val="3"/>
      <charset val="128"/>
    </font>
    <font>
      <b/>
      <sz val="14"/>
      <color rgb="FF0000CC"/>
      <name val="ＭＳ ゴシック"/>
      <family val="3"/>
      <charset val="128"/>
    </font>
    <font>
      <u/>
      <sz val="11"/>
      <color rgb="FFFF0000"/>
      <name val="ＭＳ Ｐゴシック"/>
      <family val="3"/>
      <charset val="128"/>
    </font>
    <font>
      <sz val="10"/>
      <color theme="1"/>
      <name val="ＭＳ 明朝"/>
      <family val="1"/>
      <charset val="128"/>
    </font>
    <font>
      <sz val="11"/>
      <color rgb="FF0000CC"/>
      <name val="ＭＳ ゴシック"/>
      <family val="3"/>
      <charset val="128"/>
    </font>
    <font>
      <b/>
      <sz val="10"/>
      <color rgb="FF0000CC"/>
      <name val="ＭＳ 明朝"/>
      <family val="1"/>
      <charset val="128"/>
    </font>
    <font>
      <b/>
      <sz val="14"/>
      <color rgb="FF0000CC"/>
      <name val="ＭＳ Ｐゴシック"/>
      <family val="3"/>
      <charset val="128"/>
    </font>
    <font>
      <b/>
      <sz val="12"/>
      <color rgb="FFFF0000"/>
      <name val="ＭＳ Ｐゴシック"/>
      <family val="3"/>
      <charset val="128"/>
    </font>
    <font>
      <b/>
      <u/>
      <sz val="16"/>
      <color rgb="FF0000CC"/>
      <name val="ＭＳ ゴシック"/>
      <family val="3"/>
      <charset val="128"/>
    </font>
    <font>
      <sz val="11"/>
      <color rgb="FFFF0000"/>
      <name val="ＭＳ Ｐゴシック"/>
      <family val="3"/>
      <charset val="128"/>
    </font>
    <font>
      <sz val="11"/>
      <color rgb="FF0033CC"/>
      <name val="ＭＳ ゴシック"/>
      <family val="3"/>
      <charset val="128"/>
    </font>
    <font>
      <b/>
      <sz val="10"/>
      <color theme="1"/>
      <name val="ＭＳ ゴシック"/>
      <family val="3"/>
      <charset val="128"/>
    </font>
    <font>
      <b/>
      <sz val="11"/>
      <color theme="1"/>
      <name val="ＭＳ ゴシック"/>
      <family val="3"/>
      <charset val="128"/>
    </font>
    <font>
      <b/>
      <sz val="12"/>
      <color theme="0"/>
      <name val="ＭＳ ゴシック"/>
      <family val="3"/>
      <charset val="128"/>
    </font>
    <font>
      <sz val="10"/>
      <color rgb="FFFF0000"/>
      <name val="ＭＳ ゴシック"/>
      <family val="3"/>
      <charset val="128"/>
    </font>
  </fonts>
  <fills count="1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99CCFF"/>
        <bgColor indexed="64"/>
      </patternFill>
    </fill>
    <fill>
      <patternFill patternType="solid">
        <fgColor rgb="FF92D050"/>
        <bgColor indexed="64"/>
      </patternFill>
    </fill>
    <fill>
      <patternFill patternType="solid">
        <fgColor theme="8" tint="0.79998168889431442"/>
        <bgColor indexed="64"/>
      </patternFill>
    </fill>
    <fill>
      <patternFill patternType="solid">
        <fgColor rgb="FF00B0F0"/>
        <bgColor indexed="64"/>
      </patternFill>
    </fill>
  </fills>
  <borders count="81">
    <border>
      <left/>
      <right/>
      <top/>
      <bottom/>
      <diagonal/>
    </border>
    <border>
      <left/>
      <right style="double">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style="thin">
        <color indexed="64"/>
      </right>
      <top/>
      <bottom style="hair">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diagonal/>
    </border>
    <border>
      <left style="double">
        <color indexed="64"/>
      </left>
      <right style="double">
        <color indexed="64"/>
      </right>
      <top/>
      <bottom/>
      <diagonal/>
    </border>
    <border>
      <left/>
      <right style="double">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37" fontId="4" fillId="0" borderId="0"/>
  </cellStyleXfs>
  <cellXfs count="454">
    <xf numFmtId="0" fontId="0" fillId="0" borderId="0" xfId="0">
      <alignment vertical="center"/>
    </xf>
    <xf numFmtId="0" fontId="3" fillId="0" borderId="0" xfId="0" applyFont="1" applyProtection="1">
      <alignment vertical="center"/>
      <protection hidden="1"/>
    </xf>
    <xf numFmtId="0" fontId="3" fillId="0" borderId="0" xfId="0" applyFont="1" applyAlignment="1" applyProtection="1">
      <alignment horizontal="center" vertical="center"/>
      <protection hidden="1"/>
    </xf>
    <xf numFmtId="0" fontId="0" fillId="0" borderId="0" xfId="0" applyProtection="1">
      <alignment vertical="center"/>
      <protection hidden="1"/>
    </xf>
    <xf numFmtId="0" fontId="10" fillId="0" borderId="0" xfId="0" applyFont="1" applyProtection="1">
      <alignment vertical="center"/>
      <protection hidden="1"/>
    </xf>
    <xf numFmtId="38" fontId="3" fillId="0" borderId="0" xfId="2" applyFont="1" applyProtection="1">
      <alignment vertical="center"/>
      <protection hidden="1"/>
    </xf>
    <xf numFmtId="0" fontId="20" fillId="0" borderId="0" xfId="0" applyFont="1" applyAlignment="1" applyProtection="1">
      <alignment horizontal="left" vertical="center"/>
      <protection hidden="1"/>
    </xf>
    <xf numFmtId="0" fontId="12" fillId="0" borderId="0" xfId="0" applyFont="1" applyAlignment="1" applyProtection="1">
      <alignment horizontal="left" vertical="center"/>
      <protection hidden="1"/>
    </xf>
    <xf numFmtId="0" fontId="12" fillId="0" borderId="0" xfId="0" applyFont="1" applyAlignment="1" applyProtection="1">
      <alignment horizontal="center" vertical="center"/>
      <protection hidden="1"/>
    </xf>
    <xf numFmtId="0" fontId="12" fillId="0" borderId="0" xfId="0" applyFont="1" applyProtection="1">
      <alignment vertical="center"/>
      <protection hidden="1"/>
    </xf>
    <xf numFmtId="38" fontId="3" fillId="0" borderId="0" xfId="2" applyFont="1" applyAlignment="1" applyProtection="1">
      <alignment horizontal="center" vertical="center"/>
      <protection hidden="1"/>
    </xf>
    <xf numFmtId="0" fontId="3" fillId="0" borderId="1" xfId="0" applyFont="1" applyBorder="1" applyProtection="1">
      <alignment vertical="center"/>
      <protection hidden="1"/>
    </xf>
    <xf numFmtId="0" fontId="24" fillId="0" borderId="0" xfId="0" applyFont="1" applyAlignment="1" applyProtection="1">
      <alignment horizontal="left" vertical="center"/>
      <protection hidden="1"/>
    </xf>
    <xf numFmtId="38" fontId="3" fillId="0" borderId="0" xfId="2" applyFont="1" applyFill="1" applyBorder="1" applyProtection="1">
      <alignment vertical="center"/>
      <protection hidden="1"/>
    </xf>
    <xf numFmtId="38" fontId="3" fillId="0" borderId="0" xfId="2" applyFont="1" applyFill="1" applyProtection="1">
      <alignment vertical="center"/>
      <protection hidden="1"/>
    </xf>
    <xf numFmtId="38" fontId="3" fillId="0" borderId="0" xfId="2" applyFont="1" applyFill="1" applyAlignment="1" applyProtection="1">
      <alignment horizontal="center" vertical="center"/>
      <protection hidden="1"/>
    </xf>
    <xf numFmtId="0" fontId="3" fillId="0" borderId="0" xfId="0" quotePrefix="1" applyFont="1" applyAlignment="1" applyProtection="1">
      <alignment horizontal="left"/>
      <protection hidden="1"/>
    </xf>
    <xf numFmtId="55" fontId="0" fillId="0" borderId="0" xfId="0" applyNumberFormat="1" applyProtection="1">
      <alignment vertical="center"/>
      <protection hidden="1"/>
    </xf>
    <xf numFmtId="0" fontId="16" fillId="0" borderId="0" xfId="0" applyFont="1" applyAlignment="1" applyProtection="1">
      <protection hidden="1"/>
    </xf>
    <xf numFmtId="38" fontId="7" fillId="0" borderId="0" xfId="2" applyFont="1" applyAlignment="1" applyProtection="1">
      <alignment horizontal="center" vertical="center"/>
      <protection hidden="1"/>
    </xf>
    <xf numFmtId="38" fontId="27" fillId="0" borderId="0" xfId="2" applyFont="1" applyAlignment="1" applyProtection="1">
      <alignment horizontal="left" vertical="center"/>
      <protection hidden="1"/>
    </xf>
    <xf numFmtId="38" fontId="7" fillId="0" borderId="0" xfId="2" applyFont="1" applyFill="1" applyAlignment="1" applyProtection="1">
      <alignment horizontal="center" vertical="center"/>
      <protection hidden="1"/>
    </xf>
    <xf numFmtId="38" fontId="6" fillId="0" borderId="0" xfId="2" applyFont="1" applyFill="1" applyBorder="1" applyProtection="1">
      <alignment vertical="center"/>
      <protection hidden="1"/>
    </xf>
    <xf numFmtId="0" fontId="26" fillId="0" borderId="0" xfId="0" applyFont="1" applyProtection="1">
      <alignment vertical="center"/>
      <protection hidden="1"/>
    </xf>
    <xf numFmtId="38" fontId="37" fillId="2" borderId="10" xfId="2" applyFont="1" applyFill="1" applyBorder="1" applyProtection="1">
      <alignment vertical="center"/>
      <protection locked="0"/>
    </xf>
    <xf numFmtId="0" fontId="37" fillId="0" borderId="10" xfId="0" applyFont="1" applyBorder="1" applyAlignment="1" applyProtection="1">
      <alignment horizontal="center" wrapText="1"/>
      <protection locked="0"/>
    </xf>
    <xf numFmtId="0" fontId="37" fillId="0" borderId="10" xfId="0" applyFont="1" applyBorder="1" applyAlignment="1" applyProtection="1">
      <alignment horizontal="center" vertical="center"/>
      <protection locked="0"/>
    </xf>
    <xf numFmtId="0" fontId="3" fillId="3" borderId="12" xfId="0" applyFont="1" applyFill="1" applyBorder="1" applyAlignment="1" applyProtection="1">
      <alignment horizontal="center" vertical="center"/>
      <protection hidden="1"/>
    </xf>
    <xf numFmtId="0" fontId="3" fillId="3" borderId="13" xfId="0" applyFont="1" applyFill="1" applyBorder="1" applyAlignment="1" applyProtection="1">
      <alignment horizontal="center" vertical="center"/>
      <protection hidden="1"/>
    </xf>
    <xf numFmtId="38" fontId="10" fillId="4" borderId="14" xfId="2" applyFont="1" applyFill="1" applyBorder="1" applyAlignment="1" applyProtection="1">
      <alignment horizontal="right" vertical="center"/>
      <protection hidden="1"/>
    </xf>
    <xf numFmtId="38" fontId="10" fillId="4" borderId="10" xfId="2" applyFont="1" applyFill="1" applyBorder="1" applyAlignment="1" applyProtection="1">
      <alignment horizontal="center" vertical="center"/>
      <protection hidden="1"/>
    </xf>
    <xf numFmtId="38" fontId="10" fillId="4" borderId="14" xfId="2" applyFont="1" applyFill="1" applyBorder="1" applyProtection="1">
      <alignment vertical="center"/>
      <protection hidden="1"/>
    </xf>
    <xf numFmtId="38" fontId="10" fillId="4" borderId="15" xfId="2" applyFont="1" applyFill="1" applyBorder="1" applyProtection="1">
      <alignment vertical="center"/>
      <protection hidden="1"/>
    </xf>
    <xf numFmtId="38" fontId="10" fillId="4" borderId="16" xfId="2" applyFont="1" applyFill="1" applyBorder="1" applyProtection="1">
      <alignment vertical="center"/>
      <protection hidden="1"/>
    </xf>
    <xf numFmtId="38" fontId="10" fillId="4" borderId="10" xfId="2" applyFont="1" applyFill="1" applyBorder="1" applyAlignment="1" applyProtection="1">
      <alignment horizontal="right" vertical="center"/>
      <protection hidden="1"/>
    </xf>
    <xf numFmtId="38" fontId="10" fillId="4" borderId="10" xfId="2" applyFont="1" applyFill="1" applyBorder="1" applyProtection="1">
      <alignment vertical="center"/>
      <protection hidden="1"/>
    </xf>
    <xf numFmtId="38" fontId="10" fillId="4" borderId="17" xfId="2" applyFont="1" applyFill="1" applyBorder="1" applyProtection="1">
      <alignment vertical="center"/>
      <protection hidden="1"/>
    </xf>
    <xf numFmtId="38" fontId="10" fillId="4" borderId="10" xfId="2" applyFont="1" applyFill="1" applyBorder="1" applyAlignment="1" applyProtection="1">
      <protection hidden="1"/>
    </xf>
    <xf numFmtId="38" fontId="10" fillId="4" borderId="11" xfId="2" applyFont="1" applyFill="1" applyBorder="1" applyAlignment="1" applyProtection="1">
      <alignment horizontal="right" vertical="center"/>
      <protection hidden="1"/>
    </xf>
    <xf numFmtId="38" fontId="10" fillId="4" borderId="11" xfId="2" applyFont="1" applyFill="1" applyBorder="1" applyAlignment="1" applyProtection="1">
      <alignment horizontal="center" vertical="center"/>
      <protection hidden="1"/>
    </xf>
    <xf numFmtId="38" fontId="10" fillId="4" borderId="11" xfId="2" applyFont="1" applyFill="1" applyBorder="1" applyProtection="1">
      <alignment vertical="center"/>
      <protection hidden="1"/>
    </xf>
    <xf numFmtId="38" fontId="10" fillId="4" borderId="18" xfId="2" applyFont="1" applyFill="1" applyBorder="1" applyProtection="1">
      <alignment vertical="center"/>
      <protection hidden="1"/>
    </xf>
    <xf numFmtId="38" fontId="10" fillId="4" borderId="19" xfId="2" applyFont="1" applyFill="1" applyBorder="1" applyProtection="1">
      <alignment vertical="center"/>
      <protection hidden="1"/>
    </xf>
    <xf numFmtId="38" fontId="10" fillId="4" borderId="14" xfId="2" applyFont="1" applyFill="1" applyBorder="1" applyAlignment="1" applyProtection="1">
      <alignment horizontal="center" vertical="center"/>
      <protection hidden="1"/>
    </xf>
    <xf numFmtId="38" fontId="10" fillId="4" borderId="20" xfId="2" applyFont="1" applyFill="1" applyBorder="1" applyProtection="1">
      <alignment vertical="center"/>
      <protection hidden="1"/>
    </xf>
    <xf numFmtId="38" fontId="10" fillId="4" borderId="21" xfId="2" applyFont="1" applyFill="1" applyBorder="1" applyProtection="1">
      <alignment vertical="center"/>
      <protection hidden="1"/>
    </xf>
    <xf numFmtId="0" fontId="39" fillId="0" borderId="0" xfId="0" applyFont="1" applyProtection="1">
      <alignment vertical="center"/>
      <protection hidden="1"/>
    </xf>
    <xf numFmtId="0" fontId="17" fillId="5" borderId="0" xfId="0" applyFont="1" applyFill="1" applyProtection="1">
      <alignment vertical="center"/>
      <protection hidden="1"/>
    </xf>
    <xf numFmtId="0" fontId="0" fillId="5" borderId="0" xfId="0" applyFill="1" applyProtection="1">
      <alignment vertical="center"/>
      <protection hidden="1"/>
    </xf>
    <xf numFmtId="0" fontId="17" fillId="5" borderId="0" xfId="0" applyFont="1" applyFill="1" applyAlignment="1" applyProtection="1">
      <alignment horizontal="left" vertical="center"/>
      <protection hidden="1"/>
    </xf>
    <xf numFmtId="38" fontId="3" fillId="0" borderId="0" xfId="2" applyFont="1" applyAlignment="1" applyProtection="1">
      <alignment horizontal="right" vertical="center"/>
      <protection hidden="1"/>
    </xf>
    <xf numFmtId="38" fontId="3" fillId="0" borderId="0" xfId="2" applyFont="1" applyFill="1" applyAlignment="1" applyProtection="1">
      <alignment horizontal="right" vertical="center"/>
      <protection hidden="1"/>
    </xf>
    <xf numFmtId="38" fontId="25" fillId="0" borderId="0" xfId="2" applyFont="1" applyAlignment="1" applyProtection="1">
      <alignment horizontal="left" vertical="center"/>
      <protection hidden="1"/>
    </xf>
    <xf numFmtId="38" fontId="10" fillId="4" borderId="15" xfId="2" applyFont="1" applyFill="1" applyBorder="1" applyAlignment="1" applyProtection="1">
      <alignment horizontal="center" vertical="center"/>
      <protection hidden="1"/>
    </xf>
    <xf numFmtId="38" fontId="29" fillId="3" borderId="12" xfId="2" applyFont="1" applyFill="1" applyBorder="1" applyAlignment="1" applyProtection="1">
      <alignment horizontal="center" vertical="center"/>
      <protection hidden="1"/>
    </xf>
    <xf numFmtId="0" fontId="3" fillId="6" borderId="12" xfId="0" applyFont="1" applyFill="1" applyBorder="1" applyAlignment="1" applyProtection="1">
      <alignment horizontal="center" vertical="center"/>
      <protection hidden="1"/>
    </xf>
    <xf numFmtId="38" fontId="3" fillId="0" borderId="0" xfId="2" applyFont="1" applyFill="1" applyBorder="1" applyAlignment="1" applyProtection="1">
      <alignment horizontal="center" vertical="center"/>
      <protection hidden="1"/>
    </xf>
    <xf numFmtId="38" fontId="40" fillId="0" borderId="0" xfId="2" applyFont="1" applyFill="1" applyBorder="1" applyAlignment="1" applyProtection="1">
      <alignment horizontal="center" vertical="center"/>
      <protection hidden="1"/>
    </xf>
    <xf numFmtId="0" fontId="22" fillId="0" borderId="22" xfId="0" applyFont="1" applyBorder="1" applyAlignment="1" applyProtection="1">
      <alignment horizontal="left" vertical="center"/>
      <protection hidden="1"/>
    </xf>
    <xf numFmtId="0" fontId="3" fillId="0" borderId="23" xfId="0" applyFont="1" applyBorder="1" applyProtection="1">
      <alignment vertical="center"/>
      <protection hidden="1"/>
    </xf>
    <xf numFmtId="0" fontId="0" fillId="7" borderId="0" xfId="0" applyFill="1" applyAlignment="1" applyProtection="1">
      <alignment horizontal="left" vertical="center"/>
      <protection hidden="1"/>
    </xf>
    <xf numFmtId="0" fontId="3" fillId="7" borderId="0" xfId="0" applyFont="1" applyFill="1" applyProtection="1">
      <alignment vertical="center"/>
      <protection hidden="1"/>
    </xf>
    <xf numFmtId="14" fontId="3" fillId="6" borderId="24" xfId="0" applyNumberFormat="1" applyFont="1" applyFill="1" applyBorder="1" applyAlignment="1" applyProtection="1">
      <alignment horizontal="center" vertical="center"/>
      <protection hidden="1"/>
    </xf>
    <xf numFmtId="38" fontId="3" fillId="7" borderId="12" xfId="0" applyNumberFormat="1" applyFont="1" applyFill="1" applyBorder="1" applyProtection="1">
      <alignment vertical="center"/>
      <protection hidden="1"/>
    </xf>
    <xf numFmtId="0" fontId="23" fillId="0" borderId="0" xfId="0" applyFont="1" applyProtection="1">
      <alignment vertical="center"/>
      <protection hidden="1"/>
    </xf>
    <xf numFmtId="0" fontId="21" fillId="0" borderId="0" xfId="0" applyFont="1" applyAlignment="1" applyProtection="1">
      <alignment horizontal="center" vertical="center"/>
      <protection hidden="1"/>
    </xf>
    <xf numFmtId="0" fontId="10" fillId="7" borderId="10" xfId="0" applyFont="1" applyFill="1" applyBorder="1" applyAlignment="1" applyProtection="1">
      <alignment horizontal="right" vertical="center"/>
      <protection hidden="1"/>
    </xf>
    <xf numFmtId="0" fontId="10" fillId="7" borderId="11" xfId="0" applyFont="1" applyFill="1" applyBorder="1" applyAlignment="1" applyProtection="1">
      <alignment horizontal="right" vertical="center"/>
      <protection hidden="1"/>
    </xf>
    <xf numFmtId="38" fontId="10" fillId="7" borderId="14" xfId="2" applyFont="1" applyFill="1" applyBorder="1" applyProtection="1">
      <alignment vertical="center"/>
      <protection hidden="1"/>
    </xf>
    <xf numFmtId="38" fontId="10" fillId="7" borderId="10" xfId="2" applyFont="1" applyFill="1" applyBorder="1" applyProtection="1">
      <alignment vertical="center"/>
      <protection hidden="1"/>
    </xf>
    <xf numFmtId="38" fontId="10" fillId="7" borderId="11" xfId="2" applyFont="1" applyFill="1" applyBorder="1" applyProtection="1">
      <alignment vertical="center"/>
      <protection hidden="1"/>
    </xf>
    <xf numFmtId="0" fontId="10" fillId="7" borderId="14" xfId="0" applyFont="1" applyFill="1" applyBorder="1" applyProtection="1">
      <alignment vertical="center"/>
      <protection hidden="1"/>
    </xf>
    <xf numFmtId="38" fontId="10" fillId="7" borderId="27" xfId="0" applyNumberFormat="1" applyFont="1" applyFill="1" applyBorder="1" applyProtection="1">
      <alignment vertical="center"/>
      <protection hidden="1"/>
    </xf>
    <xf numFmtId="0" fontId="10" fillId="7" borderId="10" xfId="0" applyFont="1" applyFill="1" applyBorder="1" applyProtection="1">
      <alignment vertical="center"/>
      <protection hidden="1"/>
    </xf>
    <xf numFmtId="38" fontId="10" fillId="7" borderId="28" xfId="0" applyNumberFormat="1" applyFont="1" applyFill="1" applyBorder="1" applyProtection="1">
      <alignment vertical="center"/>
      <protection hidden="1"/>
    </xf>
    <xf numFmtId="38" fontId="10" fillId="7" borderId="28" xfId="2" applyFont="1" applyFill="1" applyBorder="1" applyProtection="1">
      <alignment vertical="center"/>
      <protection hidden="1"/>
    </xf>
    <xf numFmtId="0" fontId="10" fillId="7" borderId="11" xfId="0" applyFont="1" applyFill="1" applyBorder="1" applyProtection="1">
      <alignment vertical="center"/>
      <protection hidden="1"/>
    </xf>
    <xf numFmtId="38" fontId="10" fillId="7" borderId="29" xfId="2" applyFont="1" applyFill="1" applyBorder="1" applyProtection="1">
      <alignment vertical="center"/>
      <protection hidden="1"/>
    </xf>
    <xf numFmtId="0" fontId="10" fillId="7" borderId="14" xfId="0" applyFont="1" applyFill="1" applyBorder="1" applyAlignment="1" applyProtection="1">
      <alignment horizontal="center" vertical="center"/>
      <protection hidden="1"/>
    </xf>
    <xf numFmtId="0" fontId="10" fillId="7" borderId="10" xfId="0" applyFont="1" applyFill="1" applyBorder="1" applyAlignment="1" applyProtection="1">
      <alignment horizontal="center" vertical="center"/>
      <protection hidden="1"/>
    </xf>
    <xf numFmtId="0" fontId="10" fillId="7" borderId="11" xfId="0" applyFont="1" applyFill="1" applyBorder="1" applyAlignment="1" applyProtection="1">
      <alignment horizontal="center" vertical="center"/>
      <protection hidden="1"/>
    </xf>
    <xf numFmtId="0" fontId="41" fillId="0" borderId="0" xfId="0" applyFont="1" applyProtection="1">
      <alignment vertical="center"/>
      <protection hidden="1"/>
    </xf>
    <xf numFmtId="0" fontId="3" fillId="6" borderId="30" xfId="0" applyFont="1" applyFill="1" applyBorder="1" applyAlignment="1" applyProtection="1">
      <alignment horizontal="center" vertical="center"/>
      <protection hidden="1"/>
    </xf>
    <xf numFmtId="38" fontId="37" fillId="2" borderId="15" xfId="2" applyFont="1" applyFill="1" applyBorder="1" applyProtection="1">
      <alignment vertical="center"/>
      <protection locked="0"/>
    </xf>
    <xf numFmtId="38" fontId="3" fillId="4" borderId="13" xfId="2" applyFont="1" applyFill="1" applyBorder="1" applyAlignment="1" applyProtection="1">
      <alignment horizontal="center" vertical="center"/>
      <protection hidden="1"/>
    </xf>
    <xf numFmtId="38" fontId="40" fillId="4" borderId="10" xfId="2" applyFont="1" applyFill="1" applyBorder="1" applyAlignment="1" applyProtection="1">
      <alignment horizontal="center" vertical="center"/>
      <protection hidden="1"/>
    </xf>
    <xf numFmtId="38" fontId="40" fillId="4" borderId="11" xfId="2" applyFont="1" applyFill="1" applyBorder="1" applyAlignment="1" applyProtection="1">
      <alignment horizontal="center" vertical="center"/>
      <protection hidden="1"/>
    </xf>
    <xf numFmtId="0" fontId="10" fillId="0" borderId="0" xfId="0" applyFont="1" applyAlignment="1" applyProtection="1">
      <alignment horizontal="left" vertical="center"/>
      <protection hidden="1"/>
    </xf>
    <xf numFmtId="38" fontId="3" fillId="3" borderId="31" xfId="2" applyFont="1" applyFill="1" applyBorder="1" applyAlignment="1" applyProtection="1">
      <alignment horizontal="center" vertical="center"/>
      <protection hidden="1"/>
    </xf>
    <xf numFmtId="0" fontId="3" fillId="6" borderId="30" xfId="0" applyFont="1" applyFill="1" applyBorder="1" applyProtection="1">
      <alignment vertical="center"/>
      <protection hidden="1"/>
    </xf>
    <xf numFmtId="0" fontId="44" fillId="0" borderId="23" xfId="0" applyFont="1" applyBorder="1" applyProtection="1">
      <alignment vertical="center"/>
      <protection hidden="1"/>
    </xf>
    <xf numFmtId="0" fontId="3" fillId="6" borderId="24" xfId="0" applyFont="1" applyFill="1" applyBorder="1" applyAlignment="1" applyProtection="1">
      <alignment horizontal="center" vertical="center"/>
      <protection hidden="1"/>
    </xf>
    <xf numFmtId="0" fontId="3" fillId="6" borderId="33" xfId="0" applyFont="1" applyFill="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10" fillId="6" borderId="24" xfId="0" applyFont="1" applyFill="1" applyBorder="1" applyAlignment="1" applyProtection="1">
      <alignment horizontal="center" vertical="center"/>
      <protection hidden="1"/>
    </xf>
    <xf numFmtId="0" fontId="10" fillId="6" borderId="34" xfId="0" applyFont="1" applyFill="1" applyBorder="1" applyProtection="1">
      <alignment vertical="center"/>
      <protection hidden="1"/>
    </xf>
    <xf numFmtId="0" fontId="37" fillId="0" borderId="15" xfId="0" applyFont="1" applyBorder="1" applyAlignment="1" applyProtection="1">
      <alignment horizontal="center" vertical="center"/>
      <protection locked="0"/>
    </xf>
    <xf numFmtId="0" fontId="37" fillId="0" borderId="15" xfId="0" applyFont="1" applyBorder="1" applyAlignment="1" applyProtection="1">
      <alignment horizontal="center" wrapText="1"/>
      <protection locked="0"/>
    </xf>
    <xf numFmtId="0" fontId="10" fillId="7" borderId="15" xfId="0" applyFont="1" applyFill="1" applyBorder="1" applyAlignment="1" applyProtection="1">
      <alignment horizontal="right" vertical="center"/>
      <protection hidden="1"/>
    </xf>
    <xf numFmtId="0" fontId="3" fillId="6" borderId="35" xfId="0" applyFont="1" applyFill="1" applyBorder="1" applyAlignment="1" applyProtection="1">
      <alignment horizontal="center" vertical="center"/>
      <protection hidden="1"/>
    </xf>
    <xf numFmtId="0" fontId="3" fillId="6" borderId="36" xfId="0" applyFont="1" applyFill="1" applyBorder="1" applyAlignment="1" applyProtection="1">
      <alignment horizontal="center" vertical="center"/>
      <protection hidden="1"/>
    </xf>
    <xf numFmtId="0" fontId="3" fillId="6" borderId="37" xfId="0" applyFont="1" applyFill="1" applyBorder="1" applyAlignment="1" applyProtection="1">
      <alignment horizontal="center" vertical="center"/>
      <protection hidden="1"/>
    </xf>
    <xf numFmtId="38" fontId="46" fillId="0" borderId="38" xfId="2" applyFont="1" applyBorder="1" applyProtection="1">
      <alignment vertical="center"/>
      <protection hidden="1"/>
    </xf>
    <xf numFmtId="38" fontId="3" fillId="4" borderId="12" xfId="0" applyNumberFormat="1" applyFont="1" applyFill="1" applyBorder="1" applyProtection="1">
      <alignment vertical="center"/>
      <protection hidden="1"/>
    </xf>
    <xf numFmtId="38" fontId="3" fillId="4" borderId="39" xfId="0" applyNumberFormat="1" applyFont="1" applyFill="1" applyBorder="1" applyProtection="1">
      <alignment vertical="center"/>
      <protection hidden="1"/>
    </xf>
    <xf numFmtId="38" fontId="3" fillId="4" borderId="40" xfId="2" applyFont="1" applyFill="1" applyBorder="1" applyProtection="1">
      <alignment vertical="center"/>
      <protection hidden="1"/>
    </xf>
    <xf numFmtId="38" fontId="3" fillId="4" borderId="40" xfId="2" applyFont="1" applyFill="1" applyBorder="1" applyAlignment="1" applyProtection="1">
      <alignment horizontal="center" vertical="center"/>
      <protection hidden="1"/>
    </xf>
    <xf numFmtId="38" fontId="3" fillId="4" borderId="41" xfId="2" applyFont="1" applyFill="1" applyBorder="1" applyAlignment="1" applyProtection="1">
      <alignment horizontal="center" vertical="center"/>
      <protection hidden="1"/>
    </xf>
    <xf numFmtId="0" fontId="3" fillId="4" borderId="40" xfId="0" applyFont="1" applyFill="1" applyBorder="1" applyProtection="1">
      <alignment vertical="center"/>
      <protection hidden="1"/>
    </xf>
    <xf numFmtId="38" fontId="3" fillId="4" borderId="0" xfId="2" applyFont="1" applyFill="1" applyProtection="1">
      <alignment vertical="center"/>
      <protection hidden="1"/>
    </xf>
    <xf numFmtId="38" fontId="3" fillId="4" borderId="0" xfId="2" applyFont="1" applyFill="1" applyAlignment="1" applyProtection="1">
      <alignment horizontal="center" vertical="center"/>
      <protection hidden="1"/>
    </xf>
    <xf numFmtId="0" fontId="3" fillId="4" borderId="0" xfId="0" applyFont="1" applyFill="1" applyProtection="1">
      <alignment vertical="center"/>
      <protection hidden="1"/>
    </xf>
    <xf numFmtId="0" fontId="10" fillId="4" borderId="40" xfId="0" applyFont="1" applyFill="1" applyBorder="1" applyAlignment="1" applyProtection="1">
      <alignment vertical="center" wrapText="1"/>
      <protection hidden="1"/>
    </xf>
    <xf numFmtId="0" fontId="10" fillId="4" borderId="33" xfId="0" applyFont="1" applyFill="1" applyBorder="1" applyAlignment="1" applyProtection="1">
      <alignment horizontal="center" vertical="center" wrapText="1"/>
      <protection hidden="1"/>
    </xf>
    <xf numFmtId="38" fontId="10" fillId="4" borderId="41" xfId="2" applyFont="1" applyFill="1" applyBorder="1" applyAlignment="1" applyProtection="1">
      <alignment horizontal="center" vertical="center"/>
      <protection hidden="1"/>
    </xf>
    <xf numFmtId="38" fontId="3" fillId="4" borderId="30" xfId="2" applyFont="1" applyFill="1" applyBorder="1" applyProtection="1">
      <alignment vertical="center"/>
      <protection hidden="1"/>
    </xf>
    <xf numFmtId="38" fontId="3" fillId="4" borderId="0" xfId="2" applyFont="1" applyFill="1" applyBorder="1" applyProtection="1">
      <alignment vertical="center"/>
      <protection hidden="1"/>
    </xf>
    <xf numFmtId="38" fontId="3" fillId="4" borderId="39" xfId="2" applyFont="1" applyFill="1" applyBorder="1" applyAlignment="1" applyProtection="1">
      <alignment horizontal="center" vertical="center"/>
      <protection hidden="1"/>
    </xf>
    <xf numFmtId="38" fontId="7" fillId="4" borderId="39" xfId="2" applyFont="1" applyFill="1" applyBorder="1" applyAlignment="1" applyProtection="1">
      <alignment horizontal="center" vertical="center"/>
      <protection hidden="1"/>
    </xf>
    <xf numFmtId="38" fontId="3" fillId="3" borderId="13" xfId="2" applyFont="1" applyFill="1" applyBorder="1" applyAlignment="1" applyProtection="1">
      <alignment horizontal="center" vertical="center"/>
      <protection hidden="1"/>
    </xf>
    <xf numFmtId="38" fontId="40" fillId="3" borderId="12" xfId="2" applyFont="1" applyFill="1" applyBorder="1" applyAlignment="1" applyProtection="1">
      <alignment horizontal="center" vertical="center"/>
      <protection hidden="1"/>
    </xf>
    <xf numFmtId="38" fontId="7" fillId="3" borderId="12" xfId="2" applyFont="1" applyFill="1" applyBorder="1" applyAlignment="1" applyProtection="1">
      <alignment horizontal="center" vertical="center"/>
      <protection hidden="1"/>
    </xf>
    <xf numFmtId="38" fontId="7" fillId="0" borderId="0" xfId="2" applyFont="1" applyAlignment="1" applyProtection="1">
      <alignment horizontal="right" vertical="center"/>
      <protection hidden="1"/>
    </xf>
    <xf numFmtId="38" fontId="7" fillId="0" borderId="0" xfId="2" applyFont="1" applyFill="1" applyBorder="1" applyAlignment="1" applyProtection="1">
      <alignment horizontal="right" vertical="center"/>
      <protection hidden="1"/>
    </xf>
    <xf numFmtId="38" fontId="7" fillId="4" borderId="39" xfId="0" applyNumberFormat="1" applyFont="1" applyFill="1" applyBorder="1" applyAlignment="1" applyProtection="1">
      <alignment horizontal="right" vertical="center"/>
      <protection hidden="1"/>
    </xf>
    <xf numFmtId="38" fontId="7" fillId="4" borderId="0" xfId="2" applyFont="1" applyFill="1" applyAlignment="1" applyProtection="1">
      <alignment horizontal="right" vertical="center"/>
      <protection hidden="1"/>
    </xf>
    <xf numFmtId="38" fontId="11" fillId="4" borderId="41" xfId="2" applyFont="1" applyFill="1" applyBorder="1" applyAlignment="1" applyProtection="1">
      <alignment horizontal="right" vertical="center"/>
      <protection hidden="1"/>
    </xf>
    <xf numFmtId="38" fontId="11" fillId="4" borderId="10" xfId="2" applyFont="1" applyFill="1" applyBorder="1" applyAlignment="1" applyProtection="1">
      <alignment horizontal="right" vertical="center"/>
      <protection hidden="1"/>
    </xf>
    <xf numFmtId="38" fontId="7" fillId="0" borderId="0" xfId="2" applyFont="1" applyFill="1" applyAlignment="1" applyProtection="1">
      <alignment horizontal="right" vertical="center"/>
      <protection hidden="1"/>
    </xf>
    <xf numFmtId="38" fontId="3" fillId="0" borderId="0" xfId="2" applyFont="1" applyFill="1" applyBorder="1" applyAlignment="1" applyProtection="1">
      <alignment horizontal="right" vertical="center"/>
      <protection hidden="1"/>
    </xf>
    <xf numFmtId="38" fontId="3" fillId="4" borderId="39" xfId="0" applyNumberFormat="1" applyFont="1" applyFill="1" applyBorder="1" applyAlignment="1" applyProtection="1">
      <alignment horizontal="right" vertical="center"/>
      <protection hidden="1"/>
    </xf>
    <xf numFmtId="38" fontId="8" fillId="4" borderId="40" xfId="2" applyFont="1" applyFill="1" applyBorder="1" applyAlignment="1" applyProtection="1">
      <alignment horizontal="right" vertical="center"/>
      <protection hidden="1"/>
    </xf>
    <xf numFmtId="38" fontId="3" fillId="4" borderId="0" xfId="2" applyFont="1" applyFill="1" applyAlignment="1" applyProtection="1">
      <alignment horizontal="right" vertical="center"/>
      <protection hidden="1"/>
    </xf>
    <xf numFmtId="38" fontId="10" fillId="4" borderId="41" xfId="2" applyFont="1" applyFill="1" applyBorder="1" applyAlignment="1" applyProtection="1">
      <alignment horizontal="right" vertical="center"/>
      <protection hidden="1"/>
    </xf>
    <xf numFmtId="38" fontId="3" fillId="4" borderId="13" xfId="0" applyNumberFormat="1" applyFont="1" applyFill="1" applyBorder="1" applyProtection="1">
      <alignment vertical="center"/>
      <protection hidden="1"/>
    </xf>
    <xf numFmtId="0" fontId="3" fillId="3" borderId="31" xfId="0" applyFont="1" applyFill="1" applyBorder="1" applyAlignment="1" applyProtection="1">
      <alignment horizontal="center" vertical="center"/>
      <protection hidden="1"/>
    </xf>
    <xf numFmtId="38" fontId="3" fillId="4" borderId="31" xfId="0" applyNumberFormat="1" applyFont="1" applyFill="1" applyBorder="1" applyProtection="1">
      <alignment vertical="center"/>
      <protection hidden="1"/>
    </xf>
    <xf numFmtId="0" fontId="3" fillId="4" borderId="42" xfId="0" applyFont="1" applyFill="1" applyBorder="1" applyProtection="1">
      <alignment vertical="center"/>
      <protection hidden="1"/>
    </xf>
    <xf numFmtId="0" fontId="3" fillId="3" borderId="43" xfId="0" applyFont="1" applyFill="1" applyBorder="1" applyAlignment="1" applyProtection="1">
      <alignment horizontal="center" vertical="center"/>
      <protection hidden="1"/>
    </xf>
    <xf numFmtId="38" fontId="3" fillId="4" borderId="44" xfId="0" applyNumberFormat="1" applyFont="1" applyFill="1" applyBorder="1" applyProtection="1">
      <alignment vertical="center"/>
      <protection hidden="1"/>
    </xf>
    <xf numFmtId="0" fontId="3" fillId="4" borderId="45" xfId="0" applyFont="1" applyFill="1" applyBorder="1" applyProtection="1">
      <alignment vertical="center"/>
      <protection hidden="1"/>
    </xf>
    <xf numFmtId="38" fontId="3" fillId="7" borderId="13" xfId="0" applyNumberFormat="1" applyFont="1" applyFill="1" applyBorder="1" applyProtection="1">
      <alignment vertical="center"/>
      <protection hidden="1"/>
    </xf>
    <xf numFmtId="38" fontId="6" fillId="4" borderId="44" xfId="0" applyNumberFormat="1" applyFont="1" applyFill="1" applyBorder="1" applyProtection="1">
      <alignment vertical="center"/>
      <protection hidden="1"/>
    </xf>
    <xf numFmtId="0" fontId="12" fillId="8" borderId="46" xfId="0" applyFont="1" applyFill="1" applyBorder="1" applyAlignment="1" applyProtection="1">
      <alignment horizontal="center" vertical="center"/>
      <protection hidden="1"/>
    </xf>
    <xf numFmtId="0" fontId="12" fillId="8" borderId="42" xfId="0" applyFont="1" applyFill="1" applyBorder="1" applyAlignment="1" applyProtection="1">
      <alignment horizontal="center" vertical="center"/>
      <protection hidden="1"/>
    </xf>
    <xf numFmtId="0" fontId="12" fillId="8" borderId="31" xfId="0" applyFont="1" applyFill="1" applyBorder="1" applyProtection="1">
      <alignment vertical="center"/>
      <protection hidden="1"/>
    </xf>
    <xf numFmtId="0" fontId="10" fillId="8" borderId="47" xfId="0" applyFont="1" applyFill="1" applyBorder="1" applyAlignment="1" applyProtection="1">
      <alignment horizontal="right" vertical="center"/>
      <protection hidden="1"/>
    </xf>
    <xf numFmtId="0" fontId="10" fillId="8" borderId="15" xfId="0" applyFont="1" applyFill="1" applyBorder="1" applyAlignment="1" applyProtection="1">
      <alignment horizontal="right" vertical="center"/>
      <protection hidden="1"/>
    </xf>
    <xf numFmtId="38" fontId="7" fillId="8" borderId="14" xfId="2" applyFont="1" applyFill="1" applyBorder="1" applyAlignment="1" applyProtection="1">
      <alignment horizontal="center" vertical="center"/>
      <protection hidden="1"/>
    </xf>
    <xf numFmtId="38" fontId="10" fillId="8" borderId="10" xfId="2" applyFont="1" applyFill="1" applyBorder="1" applyAlignment="1" applyProtection="1">
      <alignment horizontal="center" vertical="center"/>
      <protection hidden="1"/>
    </xf>
    <xf numFmtId="38" fontId="10" fillId="8" borderId="41" xfId="2" applyFont="1" applyFill="1" applyBorder="1" applyAlignment="1" applyProtection="1">
      <alignment horizontal="center" vertical="center"/>
      <protection hidden="1"/>
    </xf>
    <xf numFmtId="0" fontId="10" fillId="8" borderId="20" xfId="0" applyFont="1" applyFill="1" applyBorder="1" applyAlignment="1" applyProtection="1">
      <alignment horizontal="right" vertical="center"/>
      <protection hidden="1"/>
    </xf>
    <xf numFmtId="38" fontId="7" fillId="8" borderId="10" xfId="2" applyFont="1" applyFill="1" applyBorder="1" applyAlignment="1" applyProtection="1">
      <alignment horizontal="center" vertical="center"/>
      <protection hidden="1"/>
    </xf>
    <xf numFmtId="38" fontId="10" fillId="8" borderId="15" xfId="2" applyFont="1" applyFill="1" applyBorder="1" applyAlignment="1" applyProtection="1">
      <alignment horizontal="center" vertical="center"/>
      <protection hidden="1"/>
    </xf>
    <xf numFmtId="38" fontId="11" fillId="8" borderId="10" xfId="2" applyFont="1" applyFill="1" applyBorder="1" applyAlignment="1" applyProtection="1">
      <alignment horizontal="center" vertical="center"/>
      <protection hidden="1"/>
    </xf>
    <xf numFmtId="0" fontId="10" fillId="8" borderId="21" xfId="0" applyFont="1" applyFill="1" applyBorder="1" applyAlignment="1" applyProtection="1">
      <alignment horizontal="right" vertical="center"/>
      <protection hidden="1"/>
    </xf>
    <xf numFmtId="0" fontId="10" fillId="8" borderId="11" xfId="0" applyFont="1" applyFill="1" applyBorder="1" applyAlignment="1" applyProtection="1">
      <alignment horizontal="right" vertical="center"/>
      <protection hidden="1"/>
    </xf>
    <xf numFmtId="38" fontId="11" fillId="8" borderId="11" xfId="2" applyFont="1" applyFill="1" applyBorder="1" applyAlignment="1" applyProtection="1">
      <alignment horizontal="center" vertical="center"/>
      <protection hidden="1"/>
    </xf>
    <xf numFmtId="38" fontId="10" fillId="8" borderId="11" xfId="2" applyFont="1" applyFill="1" applyBorder="1" applyAlignment="1" applyProtection="1">
      <alignment horizontal="center" vertical="center"/>
      <protection hidden="1"/>
    </xf>
    <xf numFmtId="38" fontId="3" fillId="8" borderId="48" xfId="0" applyNumberFormat="1" applyFont="1" applyFill="1" applyBorder="1" applyProtection="1">
      <alignment vertical="center"/>
      <protection hidden="1"/>
    </xf>
    <xf numFmtId="38" fontId="3" fillId="8" borderId="39" xfId="0" applyNumberFormat="1" applyFont="1" applyFill="1" applyBorder="1" applyProtection="1">
      <alignment vertical="center"/>
      <protection hidden="1"/>
    </xf>
    <xf numFmtId="38" fontId="3" fillId="8" borderId="30" xfId="2" applyFont="1" applyFill="1" applyBorder="1" applyProtection="1">
      <alignment vertical="center"/>
      <protection hidden="1"/>
    </xf>
    <xf numFmtId="38" fontId="7" fillId="8" borderId="0" xfId="2" applyFont="1" applyFill="1" applyBorder="1" applyAlignment="1" applyProtection="1">
      <alignment horizontal="center" vertical="center"/>
      <protection hidden="1"/>
    </xf>
    <xf numFmtId="38" fontId="3" fillId="8" borderId="0" xfId="2" applyFont="1" applyFill="1" applyBorder="1" applyProtection="1">
      <alignment vertical="center"/>
      <protection hidden="1"/>
    </xf>
    <xf numFmtId="38" fontId="7" fillId="9" borderId="40" xfId="2" applyFont="1" applyFill="1" applyBorder="1" applyAlignment="1" applyProtection="1">
      <alignment horizontal="center" vertical="center"/>
      <protection hidden="1"/>
    </xf>
    <xf numFmtId="38" fontId="3" fillId="9" borderId="40" xfId="2" applyFont="1" applyFill="1" applyBorder="1" applyProtection="1">
      <alignment vertical="center"/>
      <protection hidden="1"/>
    </xf>
    <xf numFmtId="0" fontId="3" fillId="9" borderId="31" xfId="0" applyFont="1" applyFill="1" applyBorder="1" applyAlignment="1" applyProtection="1">
      <alignment horizontal="center" vertical="center"/>
      <protection hidden="1"/>
    </xf>
    <xf numFmtId="0" fontId="3" fillId="9" borderId="49" xfId="0" applyFont="1" applyFill="1" applyBorder="1" applyAlignment="1" applyProtection="1">
      <alignment horizontal="center" vertical="center"/>
      <protection hidden="1"/>
    </xf>
    <xf numFmtId="38" fontId="3" fillId="8" borderId="44" xfId="0" applyNumberFormat="1" applyFont="1" applyFill="1" applyBorder="1" applyProtection="1">
      <alignment vertical="center"/>
      <protection hidden="1"/>
    </xf>
    <xf numFmtId="10" fontId="7" fillId="8" borderId="49" xfId="1" applyNumberFormat="1" applyFont="1" applyFill="1" applyBorder="1" applyAlignment="1" applyProtection="1">
      <alignment horizontal="center" vertical="center"/>
      <protection hidden="1"/>
    </xf>
    <xf numFmtId="0" fontId="47" fillId="0" borderId="0" xfId="0" applyFont="1" applyProtection="1">
      <alignment vertical="center"/>
      <protection hidden="1"/>
    </xf>
    <xf numFmtId="38" fontId="29" fillId="10" borderId="41" xfId="2" applyFont="1" applyFill="1" applyBorder="1" applyAlignment="1" applyProtection="1">
      <alignment horizontal="center" vertical="center" wrapText="1"/>
      <protection hidden="1"/>
    </xf>
    <xf numFmtId="38" fontId="29" fillId="11" borderId="41" xfId="2" applyFont="1" applyFill="1" applyBorder="1" applyAlignment="1" applyProtection="1">
      <alignment horizontal="center" vertical="center" wrapText="1"/>
      <protection hidden="1"/>
    </xf>
    <xf numFmtId="38" fontId="29" fillId="12" borderId="41" xfId="2" applyFont="1" applyFill="1" applyBorder="1" applyAlignment="1" applyProtection="1">
      <alignment horizontal="center" vertical="center" wrapText="1"/>
      <protection hidden="1"/>
    </xf>
    <xf numFmtId="38" fontId="7" fillId="4" borderId="40" xfId="2" applyFont="1" applyFill="1" applyBorder="1" applyAlignment="1" applyProtection="1">
      <alignment horizontal="right" vertical="center"/>
      <protection hidden="1"/>
    </xf>
    <xf numFmtId="0" fontId="0" fillId="7" borderId="2" xfId="0" applyFill="1" applyBorder="1" applyProtection="1">
      <alignment vertical="center"/>
      <protection hidden="1"/>
    </xf>
    <xf numFmtId="0" fontId="0" fillId="7" borderId="3" xfId="0" applyFill="1" applyBorder="1" applyProtection="1">
      <alignment vertical="center"/>
      <protection hidden="1"/>
    </xf>
    <xf numFmtId="0" fontId="0" fillId="7" borderId="4" xfId="0" applyFill="1" applyBorder="1" applyProtection="1">
      <alignment vertical="center"/>
      <protection hidden="1"/>
    </xf>
    <xf numFmtId="0" fontId="0" fillId="7" borderId="5" xfId="0" applyFill="1" applyBorder="1" applyProtection="1">
      <alignment vertical="center"/>
      <protection hidden="1"/>
    </xf>
    <xf numFmtId="0" fontId="14" fillId="7" borderId="0" xfId="0" applyFont="1" applyFill="1" applyProtection="1">
      <alignment vertical="center"/>
      <protection hidden="1"/>
    </xf>
    <xf numFmtId="0" fontId="0" fillId="7" borderId="0" xfId="0" applyFill="1" applyProtection="1">
      <alignment vertical="center"/>
      <protection hidden="1"/>
    </xf>
    <xf numFmtId="0" fontId="0" fillId="7" borderId="6" xfId="0" applyFill="1" applyBorder="1" applyProtection="1">
      <alignment vertical="center"/>
      <protection hidden="1"/>
    </xf>
    <xf numFmtId="0" fontId="15" fillId="7" borderId="0" xfId="0" applyFont="1" applyFill="1" applyProtection="1">
      <alignment vertical="center"/>
      <protection hidden="1"/>
    </xf>
    <xf numFmtId="0" fontId="48" fillId="7" borderId="0" xfId="0" applyFont="1" applyFill="1" applyProtection="1">
      <alignment vertical="center"/>
      <protection hidden="1"/>
    </xf>
    <xf numFmtId="0" fontId="49" fillId="7" borderId="0" xfId="0" applyFont="1" applyFill="1" applyProtection="1">
      <alignment vertical="center"/>
      <protection hidden="1"/>
    </xf>
    <xf numFmtId="0" fontId="16" fillId="7" borderId="0" xfId="0" applyFont="1" applyFill="1" applyProtection="1">
      <alignment vertical="center"/>
      <protection hidden="1"/>
    </xf>
    <xf numFmtId="0" fontId="17" fillId="7" borderId="0" xfId="0" applyFont="1" applyFill="1" applyProtection="1">
      <alignment vertical="center"/>
      <protection hidden="1"/>
    </xf>
    <xf numFmtId="0" fontId="29" fillId="7" borderId="0" xfId="0" applyFont="1" applyFill="1" applyProtection="1">
      <alignment vertical="center"/>
      <protection hidden="1"/>
    </xf>
    <xf numFmtId="0" fontId="0" fillId="7" borderId="7" xfId="0" applyFill="1" applyBorder="1" applyProtection="1">
      <alignment vertical="center"/>
      <protection hidden="1"/>
    </xf>
    <xf numFmtId="0" fontId="0" fillId="7" borderId="8" xfId="0" applyFill="1" applyBorder="1" applyProtection="1">
      <alignment vertical="center"/>
      <protection hidden="1"/>
    </xf>
    <xf numFmtId="0" fontId="0" fillId="7" borderId="9" xfId="0" applyFill="1" applyBorder="1" applyProtection="1">
      <alignment vertical="center"/>
      <protection hidden="1"/>
    </xf>
    <xf numFmtId="0" fontId="1" fillId="0" borderId="0" xfId="0" applyFont="1" applyProtection="1">
      <alignment vertical="center"/>
      <protection hidden="1"/>
    </xf>
    <xf numFmtId="0" fontId="49" fillId="0" borderId="0" xfId="0" applyFont="1" applyProtection="1">
      <alignment vertical="center"/>
      <protection hidden="1"/>
    </xf>
    <xf numFmtId="38" fontId="29" fillId="3" borderId="41" xfId="2" applyFont="1" applyFill="1" applyBorder="1" applyAlignment="1" applyProtection="1">
      <alignment horizontal="center" vertical="center" wrapText="1"/>
      <protection hidden="1"/>
    </xf>
    <xf numFmtId="38" fontId="40" fillId="4" borderId="14" xfId="2" applyFont="1" applyFill="1" applyBorder="1" applyAlignment="1" applyProtection="1">
      <alignment horizontal="center" vertical="center"/>
      <protection hidden="1"/>
    </xf>
    <xf numFmtId="38" fontId="50" fillId="0" borderId="15" xfId="2" applyFont="1" applyFill="1" applyBorder="1" applyAlignment="1" applyProtection="1">
      <alignment horizontal="center" vertical="center"/>
      <protection locked="0"/>
    </xf>
    <xf numFmtId="38" fontId="50" fillId="0" borderId="10" xfId="2" applyFont="1" applyFill="1" applyBorder="1" applyAlignment="1" applyProtection="1">
      <alignment horizontal="center" vertical="center"/>
      <protection locked="0"/>
    </xf>
    <xf numFmtId="38" fontId="3" fillId="7" borderId="0" xfId="2" applyFont="1" applyFill="1" applyProtection="1">
      <alignment vertical="center"/>
      <protection hidden="1"/>
    </xf>
    <xf numFmtId="0" fontId="51" fillId="0" borderId="0" xfId="3" applyFont="1" applyProtection="1">
      <protection hidden="1"/>
    </xf>
    <xf numFmtId="0" fontId="9" fillId="0" borderId="0" xfId="3" applyFont="1" applyProtection="1">
      <protection hidden="1"/>
    </xf>
    <xf numFmtId="0" fontId="52" fillId="0" borderId="0" xfId="0" applyFont="1" applyProtection="1">
      <alignment vertical="center"/>
      <protection hidden="1"/>
    </xf>
    <xf numFmtId="0" fontId="42" fillId="0" borderId="0" xfId="0" applyFont="1" applyProtection="1">
      <alignment vertical="center"/>
      <protection hidden="1"/>
    </xf>
    <xf numFmtId="3" fontId="53" fillId="2" borderId="53" xfId="0" applyNumberFormat="1" applyFont="1" applyFill="1" applyBorder="1" applyAlignment="1" applyProtection="1">
      <alignment horizontal="center" vertical="center" wrapText="1"/>
      <protection locked="0"/>
    </xf>
    <xf numFmtId="3" fontId="53" fillId="2" borderId="12" xfId="0" applyNumberFormat="1" applyFont="1" applyFill="1" applyBorder="1" applyAlignment="1" applyProtection="1">
      <alignment horizontal="center" vertical="center" wrapText="1"/>
      <protection locked="0"/>
    </xf>
    <xf numFmtId="3" fontId="53" fillId="2" borderId="54" xfId="0" applyNumberFormat="1" applyFont="1" applyFill="1" applyBorder="1" applyAlignment="1" applyProtection="1">
      <alignment horizontal="center" vertical="center" wrapText="1"/>
      <protection locked="0"/>
    </xf>
    <xf numFmtId="38" fontId="53" fillId="2" borderId="12" xfId="2" applyFont="1" applyFill="1" applyBorder="1" applyAlignment="1" applyProtection="1">
      <alignment horizontal="center" vertical="center" wrapText="1"/>
      <protection locked="0"/>
    </xf>
    <xf numFmtId="38" fontId="53" fillId="2" borderId="54" xfId="2" applyFont="1" applyFill="1" applyBorder="1" applyAlignment="1" applyProtection="1">
      <alignment horizontal="center" vertical="center" wrapText="1"/>
      <protection locked="0"/>
    </xf>
    <xf numFmtId="3" fontId="53" fillId="2" borderId="55" xfId="0" applyNumberFormat="1" applyFont="1" applyFill="1" applyBorder="1" applyAlignment="1" applyProtection="1">
      <alignment horizontal="center" vertical="center" wrapText="1"/>
      <protection locked="0"/>
    </xf>
    <xf numFmtId="3" fontId="53" fillId="2" borderId="36" xfId="0" applyNumberFormat="1" applyFont="1" applyFill="1" applyBorder="1" applyAlignment="1" applyProtection="1">
      <alignment horizontal="center" vertical="center" wrapText="1"/>
      <protection locked="0"/>
    </xf>
    <xf numFmtId="3" fontId="53" fillId="2" borderId="37" xfId="0" applyNumberFormat="1" applyFont="1" applyFill="1" applyBorder="1" applyAlignment="1" applyProtection="1">
      <alignment horizontal="center" vertical="center" wrapText="1"/>
      <protection locked="0"/>
    </xf>
    <xf numFmtId="0" fontId="3" fillId="3" borderId="59" xfId="0" applyFont="1" applyFill="1" applyBorder="1" applyAlignment="1" applyProtection="1">
      <alignment horizontal="center" vertical="center"/>
      <protection hidden="1"/>
    </xf>
    <xf numFmtId="38" fontId="3" fillId="4" borderId="59" xfId="0" applyNumberFormat="1" applyFont="1" applyFill="1" applyBorder="1" applyProtection="1">
      <alignment vertical="center"/>
      <protection hidden="1"/>
    </xf>
    <xf numFmtId="38" fontId="3" fillId="4" borderId="60" xfId="2" applyFont="1" applyFill="1" applyBorder="1" applyProtection="1">
      <alignment vertical="center"/>
      <protection hidden="1"/>
    </xf>
    <xf numFmtId="38" fontId="3" fillId="4" borderId="38" xfId="2" applyFont="1" applyFill="1" applyBorder="1" applyProtection="1">
      <alignment vertical="center"/>
      <protection hidden="1"/>
    </xf>
    <xf numFmtId="38" fontId="3" fillId="4" borderId="59" xfId="2" applyFont="1" applyFill="1" applyBorder="1" applyAlignment="1" applyProtection="1">
      <alignment horizontal="center" vertical="center"/>
      <protection hidden="1"/>
    </xf>
    <xf numFmtId="0" fontId="56" fillId="7" borderId="49" xfId="0" applyFont="1" applyFill="1" applyBorder="1" applyAlignment="1" applyProtection="1">
      <alignment horizontal="center" vertical="center" wrapText="1"/>
      <protection hidden="1"/>
    </xf>
    <xf numFmtId="38" fontId="57" fillId="7" borderId="53" xfId="2" applyFont="1" applyFill="1" applyBorder="1" applyAlignment="1" applyProtection="1">
      <alignment horizontal="center" vertical="center" wrapText="1"/>
      <protection hidden="1"/>
    </xf>
    <xf numFmtId="38" fontId="57" fillId="7" borderId="12" xfId="2" applyFont="1" applyFill="1" applyBorder="1" applyAlignment="1" applyProtection="1">
      <alignment horizontal="center" vertical="center" wrapText="1"/>
      <protection hidden="1"/>
    </xf>
    <xf numFmtId="38" fontId="57" fillId="7" borderId="54" xfId="2" applyFont="1" applyFill="1" applyBorder="1" applyAlignment="1" applyProtection="1">
      <alignment horizontal="center" vertical="center" wrapText="1"/>
      <protection hidden="1"/>
    </xf>
    <xf numFmtId="38" fontId="58" fillId="7" borderId="53" xfId="2" applyFont="1" applyFill="1" applyBorder="1" applyAlignment="1" applyProtection="1">
      <alignment horizontal="center" vertical="center" wrapText="1"/>
      <protection hidden="1"/>
    </xf>
    <xf numFmtId="38" fontId="58" fillId="7" borderId="36" xfId="2" applyFont="1" applyFill="1" applyBorder="1" applyAlignment="1" applyProtection="1">
      <alignment horizontal="center" vertical="center" wrapText="1"/>
      <protection hidden="1"/>
    </xf>
    <xf numFmtId="38" fontId="58" fillId="7" borderId="37" xfId="2" applyFont="1" applyFill="1" applyBorder="1" applyAlignment="1" applyProtection="1">
      <alignment horizontal="center" vertical="center" wrapText="1"/>
      <protection hidden="1"/>
    </xf>
    <xf numFmtId="38" fontId="58" fillId="7" borderId="61" xfId="2" applyFont="1" applyFill="1" applyBorder="1" applyAlignment="1" applyProtection="1">
      <alignment horizontal="center" vertical="center" wrapText="1"/>
      <protection hidden="1"/>
    </xf>
    <xf numFmtId="38" fontId="58" fillId="7" borderId="62" xfId="2" applyFont="1" applyFill="1" applyBorder="1" applyAlignment="1" applyProtection="1">
      <alignment horizontal="center" vertical="center" wrapText="1"/>
      <protection hidden="1"/>
    </xf>
    <xf numFmtId="38" fontId="58" fillId="7" borderId="63" xfId="2" applyFont="1" applyFill="1" applyBorder="1" applyAlignment="1" applyProtection="1">
      <alignment horizontal="center" vertical="center" wrapText="1"/>
      <protection hidden="1"/>
    </xf>
    <xf numFmtId="38" fontId="58" fillId="7" borderId="64" xfId="2" applyFont="1" applyFill="1" applyBorder="1" applyAlignment="1" applyProtection="1">
      <alignment horizontal="center" vertical="center" wrapText="1"/>
      <protection hidden="1"/>
    </xf>
    <xf numFmtId="38" fontId="58" fillId="7" borderId="56" xfId="2" applyFont="1" applyFill="1" applyBorder="1" applyAlignment="1" applyProtection="1">
      <alignment horizontal="center" vertical="center" wrapText="1"/>
      <protection hidden="1"/>
    </xf>
    <xf numFmtId="38" fontId="58" fillId="7" borderId="57" xfId="2" applyFont="1" applyFill="1" applyBorder="1" applyAlignment="1" applyProtection="1">
      <alignment horizontal="center" vertical="center" wrapText="1"/>
      <protection hidden="1"/>
    </xf>
    <xf numFmtId="38" fontId="58" fillId="7" borderId="58" xfId="2" applyFont="1" applyFill="1" applyBorder="1" applyAlignment="1" applyProtection="1">
      <alignment horizontal="center" vertical="center" wrapText="1"/>
      <protection hidden="1"/>
    </xf>
    <xf numFmtId="38" fontId="11" fillId="4" borderId="11" xfId="2" applyFont="1" applyFill="1" applyBorder="1" applyAlignment="1" applyProtection="1">
      <alignment horizontal="right" vertical="center"/>
      <protection hidden="1"/>
    </xf>
    <xf numFmtId="38" fontId="3" fillId="2" borderId="0" xfId="2" applyFont="1" applyFill="1" applyBorder="1" applyAlignment="1" applyProtection="1">
      <alignment horizontal="center" vertical="center"/>
      <protection hidden="1"/>
    </xf>
    <xf numFmtId="38" fontId="43" fillId="2" borderId="0" xfId="2" applyFont="1" applyFill="1" applyBorder="1" applyAlignment="1" applyProtection="1">
      <alignment horizontal="center" vertical="center"/>
      <protection hidden="1"/>
    </xf>
    <xf numFmtId="0" fontId="59" fillId="2" borderId="0" xfId="0" applyFont="1" applyFill="1" applyAlignment="1" applyProtection="1">
      <alignment horizontal="center" vertical="center"/>
      <protection hidden="1"/>
    </xf>
    <xf numFmtId="0" fontId="60" fillId="2" borderId="0" xfId="0" applyFont="1" applyFill="1" applyAlignment="1" applyProtection="1">
      <alignment horizontal="center" vertical="center"/>
      <protection hidden="1"/>
    </xf>
    <xf numFmtId="38" fontId="7" fillId="9" borderId="42" xfId="2" applyFont="1" applyFill="1" applyBorder="1" applyAlignment="1" applyProtection="1">
      <alignment horizontal="center" vertical="center"/>
      <protection hidden="1"/>
    </xf>
    <xf numFmtId="38" fontId="3" fillId="9" borderId="42" xfId="2" applyFont="1" applyFill="1" applyBorder="1" applyAlignment="1" applyProtection="1">
      <alignment horizontal="center" vertical="center"/>
      <protection hidden="1"/>
    </xf>
    <xf numFmtId="0" fontId="3" fillId="8" borderId="65" xfId="0" applyFont="1" applyFill="1" applyBorder="1" applyProtection="1">
      <alignment vertical="center"/>
      <protection hidden="1"/>
    </xf>
    <xf numFmtId="0" fontId="3" fillId="9" borderId="7" xfId="0" applyFont="1" applyFill="1" applyBorder="1" applyAlignment="1" applyProtection="1">
      <alignment horizontal="center" vertical="center"/>
      <protection hidden="1"/>
    </xf>
    <xf numFmtId="38" fontId="10" fillId="8" borderId="27" xfId="2" applyFont="1" applyFill="1" applyBorder="1" applyAlignment="1" applyProtection="1">
      <protection hidden="1"/>
    </xf>
    <xf numFmtId="38" fontId="10" fillId="8" borderId="28" xfId="2" applyFont="1" applyFill="1" applyBorder="1" applyAlignment="1" applyProtection="1">
      <protection hidden="1"/>
    </xf>
    <xf numFmtId="38" fontId="10" fillId="8" borderId="28" xfId="2" applyFont="1" applyFill="1" applyBorder="1" applyProtection="1">
      <alignment vertical="center"/>
      <protection hidden="1"/>
    </xf>
    <xf numFmtId="38" fontId="10" fillId="8" borderId="29" xfId="2" applyFont="1" applyFill="1" applyBorder="1" applyProtection="1">
      <alignment vertical="center"/>
      <protection hidden="1"/>
    </xf>
    <xf numFmtId="38" fontId="3" fillId="8" borderId="12" xfId="2" applyFont="1" applyFill="1" applyBorder="1" applyProtection="1">
      <alignment vertical="center"/>
      <protection hidden="1"/>
    </xf>
    <xf numFmtId="0" fontId="3" fillId="9" borderId="66" xfId="0" applyFont="1" applyFill="1" applyBorder="1" applyAlignment="1" applyProtection="1">
      <alignment horizontal="center" vertical="center"/>
      <protection hidden="1"/>
    </xf>
    <xf numFmtId="38" fontId="10" fillId="8" borderId="15" xfId="2" applyFont="1" applyFill="1" applyBorder="1" applyAlignment="1" applyProtection="1">
      <alignment horizontal="right" vertical="center"/>
      <protection hidden="1"/>
    </xf>
    <xf numFmtId="38" fontId="10" fillId="8" borderId="10" xfId="2" applyFont="1" applyFill="1" applyBorder="1" applyAlignment="1" applyProtection="1">
      <alignment horizontal="right" vertical="center"/>
      <protection hidden="1"/>
    </xf>
    <xf numFmtId="38" fontId="10" fillId="8" borderId="11" xfId="2" applyFont="1" applyFill="1" applyBorder="1" applyAlignment="1" applyProtection="1">
      <alignment horizontal="right" vertical="center"/>
      <protection hidden="1"/>
    </xf>
    <xf numFmtId="38" fontId="61" fillId="0" borderId="0" xfId="2" applyFont="1" applyBorder="1" applyProtection="1">
      <alignment vertical="center"/>
      <protection hidden="1"/>
    </xf>
    <xf numFmtId="0" fontId="62" fillId="7" borderId="0" xfId="0" applyFont="1" applyFill="1" applyProtection="1">
      <alignment vertical="center"/>
      <protection hidden="1"/>
    </xf>
    <xf numFmtId="0" fontId="7" fillId="2" borderId="0" xfId="0" applyFont="1" applyFill="1" applyAlignment="1" applyProtection="1">
      <alignment horizontal="center" vertical="center"/>
      <protection hidden="1"/>
    </xf>
    <xf numFmtId="38" fontId="7" fillId="2" borderId="42" xfId="0" applyNumberFormat="1" applyFont="1" applyFill="1" applyBorder="1" applyProtection="1">
      <alignment vertical="center"/>
      <protection hidden="1"/>
    </xf>
    <xf numFmtId="0" fontId="63" fillId="7" borderId="43" xfId="0" applyFont="1" applyFill="1" applyBorder="1" applyAlignment="1" applyProtection="1">
      <alignment horizontal="center" vertical="center" wrapText="1"/>
      <protection hidden="1"/>
    </xf>
    <xf numFmtId="0" fontId="63" fillId="7" borderId="49" xfId="0" applyFont="1" applyFill="1" applyBorder="1" applyAlignment="1" applyProtection="1">
      <alignment horizontal="center" vertical="center" wrapText="1"/>
      <protection hidden="1"/>
    </xf>
    <xf numFmtId="0" fontId="63" fillId="7" borderId="44" xfId="0" applyFont="1" applyFill="1" applyBorder="1" applyAlignment="1" applyProtection="1">
      <alignment horizontal="center" vertical="center" wrapText="1"/>
      <protection hidden="1"/>
    </xf>
    <xf numFmtId="0" fontId="63" fillId="7" borderId="52" xfId="0" applyFont="1" applyFill="1" applyBorder="1" applyAlignment="1" applyProtection="1">
      <alignment horizontal="center" vertical="center" wrapText="1"/>
      <protection hidden="1"/>
    </xf>
    <xf numFmtId="0" fontId="57" fillId="7" borderId="50" xfId="0" applyFont="1" applyFill="1" applyBorder="1" applyAlignment="1" applyProtection="1">
      <alignment horizontal="center" vertical="center" wrapText="1"/>
      <protection hidden="1"/>
    </xf>
    <xf numFmtId="0" fontId="63" fillId="7" borderId="50" xfId="0" applyFont="1" applyFill="1" applyBorder="1" applyAlignment="1" applyProtection="1">
      <alignment horizontal="center" vertical="center" wrapText="1"/>
      <protection hidden="1"/>
    </xf>
    <xf numFmtId="0" fontId="57" fillId="7" borderId="51" xfId="0" applyFont="1" applyFill="1" applyBorder="1" applyAlignment="1" applyProtection="1">
      <alignment horizontal="center" vertical="center" wrapText="1"/>
      <protection hidden="1"/>
    </xf>
    <xf numFmtId="0" fontId="57" fillId="7" borderId="52" xfId="0" applyFont="1" applyFill="1" applyBorder="1" applyAlignment="1" applyProtection="1">
      <alignment horizontal="center" vertical="center" wrapText="1"/>
      <protection hidden="1"/>
    </xf>
    <xf numFmtId="0" fontId="63" fillId="7" borderId="53" xfId="0" applyFont="1" applyFill="1" applyBorder="1" applyAlignment="1" applyProtection="1">
      <alignment horizontal="center" vertical="center" wrapText="1"/>
      <protection hidden="1"/>
    </xf>
    <xf numFmtId="0" fontId="63" fillId="7" borderId="12" xfId="0" applyFont="1" applyFill="1" applyBorder="1" applyAlignment="1" applyProtection="1">
      <alignment horizontal="center" vertical="center" wrapText="1"/>
      <protection hidden="1"/>
    </xf>
    <xf numFmtId="0" fontId="63" fillId="7" borderId="54" xfId="0" applyFont="1" applyFill="1" applyBorder="1" applyAlignment="1" applyProtection="1">
      <alignment horizontal="center" vertical="center" wrapText="1"/>
      <protection hidden="1"/>
    </xf>
    <xf numFmtId="38" fontId="40" fillId="7" borderId="54" xfId="0" applyNumberFormat="1" applyFont="1" applyFill="1" applyBorder="1" applyAlignment="1" applyProtection="1">
      <alignment horizontal="right" vertical="center"/>
      <protection hidden="1"/>
    </xf>
    <xf numFmtId="3" fontId="57" fillId="7" borderId="53" xfId="0" applyNumberFormat="1" applyFont="1" applyFill="1" applyBorder="1" applyAlignment="1" applyProtection="1">
      <alignment horizontal="center" vertical="center" wrapText="1"/>
      <protection hidden="1"/>
    </xf>
    <xf numFmtId="3" fontId="57" fillId="7" borderId="12" xfId="0" applyNumberFormat="1" applyFont="1" applyFill="1" applyBorder="1" applyAlignment="1" applyProtection="1">
      <alignment horizontal="center" vertical="center" wrapText="1"/>
      <protection hidden="1"/>
    </xf>
    <xf numFmtId="3" fontId="57" fillId="7" borderId="54" xfId="0" applyNumberFormat="1" applyFont="1" applyFill="1" applyBorder="1" applyAlignment="1" applyProtection="1">
      <alignment horizontal="center" vertical="center" wrapText="1"/>
      <protection hidden="1"/>
    </xf>
    <xf numFmtId="3" fontId="57" fillId="7" borderId="55" xfId="0" applyNumberFormat="1" applyFont="1" applyFill="1" applyBorder="1" applyAlignment="1" applyProtection="1">
      <alignment horizontal="center" vertical="center" wrapText="1"/>
      <protection hidden="1"/>
    </xf>
    <xf numFmtId="3" fontId="57" fillId="7" borderId="36" xfId="0" applyNumberFormat="1" applyFont="1" applyFill="1" applyBorder="1" applyAlignment="1" applyProtection="1">
      <alignment horizontal="center" vertical="center" wrapText="1"/>
      <protection hidden="1"/>
    </xf>
    <xf numFmtId="3" fontId="57" fillId="7" borderId="37" xfId="0" applyNumberFormat="1" applyFont="1" applyFill="1" applyBorder="1" applyAlignment="1" applyProtection="1">
      <alignment horizontal="center" vertical="center" wrapText="1"/>
      <protection hidden="1"/>
    </xf>
    <xf numFmtId="176" fontId="37" fillId="0" borderId="15" xfId="0" applyNumberFormat="1" applyFont="1" applyBorder="1" applyAlignment="1" applyProtection="1">
      <alignment horizontal="center" wrapText="1"/>
      <protection locked="0"/>
    </xf>
    <xf numFmtId="176" fontId="37" fillId="0" borderId="10" xfId="0" applyNumberFormat="1" applyFont="1" applyBorder="1" applyAlignment="1" applyProtection="1">
      <alignment horizontal="center" wrapText="1"/>
      <protection locked="0"/>
    </xf>
    <xf numFmtId="0" fontId="38" fillId="0" borderId="15" xfId="0" applyFont="1" applyBorder="1" applyProtection="1">
      <alignment vertical="center"/>
      <protection locked="0"/>
    </xf>
    <xf numFmtId="0" fontId="38" fillId="0" borderId="10" xfId="0" applyFont="1" applyBorder="1" applyProtection="1">
      <alignment vertical="center"/>
      <protection locked="0"/>
    </xf>
    <xf numFmtId="0" fontId="34" fillId="0" borderId="0" xfId="0" applyFont="1" applyProtection="1">
      <alignment vertical="center"/>
      <protection hidden="1"/>
    </xf>
    <xf numFmtId="0" fontId="65" fillId="2" borderId="67" xfId="0" applyFont="1" applyFill="1" applyBorder="1" applyAlignment="1" applyProtection="1">
      <alignment horizontal="center" vertical="center" wrapText="1"/>
      <protection locked="0"/>
    </xf>
    <xf numFmtId="0" fontId="65" fillId="2" borderId="44" xfId="0" applyFont="1" applyFill="1" applyBorder="1" applyAlignment="1" applyProtection="1">
      <alignment horizontal="center" vertical="center" wrapText="1"/>
      <protection locked="0"/>
    </xf>
    <xf numFmtId="38" fontId="55" fillId="2" borderId="35" xfId="2" applyFont="1" applyFill="1" applyBorder="1" applyAlignment="1" applyProtection="1">
      <alignment horizontal="center" vertical="center" wrapText="1"/>
      <protection locked="0"/>
    </xf>
    <xf numFmtId="38" fontId="55" fillId="2" borderId="36" xfId="2" applyFont="1" applyFill="1" applyBorder="1" applyAlignment="1" applyProtection="1">
      <alignment horizontal="center" vertical="center" wrapText="1"/>
      <protection locked="0"/>
    </xf>
    <xf numFmtId="38" fontId="55" fillId="2" borderId="37" xfId="2" applyFont="1" applyFill="1" applyBorder="1" applyAlignment="1" applyProtection="1">
      <alignment horizontal="center" vertical="center" wrapText="1"/>
      <protection locked="0"/>
    </xf>
    <xf numFmtId="38" fontId="55" fillId="2" borderId="61" xfId="2" applyFont="1" applyFill="1" applyBorder="1" applyAlignment="1" applyProtection="1">
      <alignment horizontal="center" vertical="center" wrapText="1"/>
      <protection locked="0"/>
    </xf>
    <xf numFmtId="38" fontId="55" fillId="2" borderId="62" xfId="2" applyFont="1" applyFill="1" applyBorder="1" applyAlignment="1" applyProtection="1">
      <alignment horizontal="center" vertical="center" wrapText="1"/>
      <protection locked="0"/>
    </xf>
    <xf numFmtId="38" fontId="55" fillId="2" borderId="63" xfId="2" applyFont="1" applyFill="1" applyBorder="1" applyAlignment="1" applyProtection="1">
      <alignment horizontal="center" vertical="center" wrapText="1"/>
      <protection locked="0"/>
    </xf>
    <xf numFmtId="38" fontId="55" fillId="2" borderId="64" xfId="2" applyFont="1" applyFill="1" applyBorder="1" applyAlignment="1" applyProtection="1">
      <alignment horizontal="center" vertical="center" wrapText="1"/>
      <protection locked="0"/>
    </xf>
    <xf numFmtId="0" fontId="65" fillId="2" borderId="43" xfId="0" applyFont="1" applyFill="1" applyBorder="1" applyAlignment="1" applyProtection="1">
      <alignment horizontal="center" vertical="center" wrapText="1"/>
      <protection locked="0"/>
    </xf>
    <xf numFmtId="0" fontId="54" fillId="2" borderId="52" xfId="0" applyFont="1" applyFill="1" applyBorder="1" applyAlignment="1" applyProtection="1">
      <alignment horizontal="center" vertical="center" wrapText="1"/>
      <protection locked="0"/>
    </xf>
    <xf numFmtId="0" fontId="53" fillId="2" borderId="50" xfId="0" applyFont="1" applyFill="1" applyBorder="1" applyAlignment="1" applyProtection="1">
      <alignment horizontal="center" vertical="center" wrapText="1"/>
      <protection locked="0"/>
    </xf>
    <xf numFmtId="0" fontId="54" fillId="2" borderId="50" xfId="0" applyFont="1" applyFill="1" applyBorder="1" applyAlignment="1" applyProtection="1">
      <alignment horizontal="center" vertical="center" wrapText="1"/>
      <protection locked="0"/>
    </xf>
    <xf numFmtId="0" fontId="53" fillId="2" borderId="51" xfId="0" applyFont="1" applyFill="1" applyBorder="1" applyAlignment="1" applyProtection="1">
      <alignment horizontal="center" vertical="center" wrapText="1"/>
      <protection locked="0"/>
    </xf>
    <xf numFmtId="0" fontId="53" fillId="2" borderId="52" xfId="0" applyFont="1" applyFill="1" applyBorder="1" applyAlignment="1" applyProtection="1">
      <alignment horizontal="center" vertical="center" wrapText="1"/>
      <protection locked="0"/>
    </xf>
    <xf numFmtId="0" fontId="65" fillId="2" borderId="49" xfId="0" applyFont="1" applyFill="1" applyBorder="1" applyAlignment="1" applyProtection="1">
      <alignment horizontal="center" vertical="center" wrapText="1"/>
      <protection locked="0"/>
    </xf>
    <xf numFmtId="0" fontId="54" fillId="2" borderId="53" xfId="0" applyFont="1" applyFill="1" applyBorder="1" applyAlignment="1" applyProtection="1">
      <alignment horizontal="center" vertical="center" wrapText="1"/>
      <protection locked="0"/>
    </xf>
    <xf numFmtId="0" fontId="54" fillId="2" borderId="12" xfId="0" applyFont="1" applyFill="1" applyBorder="1" applyAlignment="1" applyProtection="1">
      <alignment horizontal="center" vertical="center" wrapText="1"/>
      <protection locked="0"/>
    </xf>
    <xf numFmtId="0" fontId="54" fillId="2" borderId="54" xfId="0" applyFont="1" applyFill="1" applyBorder="1" applyAlignment="1" applyProtection="1">
      <alignment horizontal="center" vertical="center" wrapText="1"/>
      <protection locked="0"/>
    </xf>
    <xf numFmtId="38" fontId="53" fillId="2" borderId="53" xfId="2" applyFont="1" applyFill="1" applyBorder="1" applyAlignment="1" applyProtection="1">
      <alignment horizontal="center" vertical="center" wrapText="1"/>
      <protection locked="0"/>
    </xf>
    <xf numFmtId="0" fontId="66" fillId="0" borderId="0" xfId="0" applyFont="1" applyProtection="1">
      <alignment vertical="center"/>
      <protection hidden="1"/>
    </xf>
    <xf numFmtId="0" fontId="67" fillId="0" borderId="0" xfId="0" applyFont="1" applyProtection="1">
      <alignment vertical="center"/>
      <protection hidden="1"/>
    </xf>
    <xf numFmtId="0" fontId="14" fillId="13" borderId="0" xfId="0" applyFont="1" applyFill="1" applyProtection="1">
      <alignment vertical="center"/>
      <protection hidden="1"/>
    </xf>
    <xf numFmtId="0" fontId="68" fillId="0" borderId="0" xfId="3" applyFont="1" applyProtection="1">
      <protection hidden="1"/>
    </xf>
    <xf numFmtId="0" fontId="3" fillId="5" borderId="43" xfId="0" applyFont="1" applyFill="1" applyBorder="1" applyAlignment="1" applyProtection="1">
      <alignment horizontal="center" vertical="center"/>
      <protection hidden="1"/>
    </xf>
    <xf numFmtId="0" fontId="3" fillId="5" borderId="12" xfId="0" applyFont="1" applyFill="1" applyBorder="1" applyAlignment="1" applyProtection="1">
      <alignment horizontal="center" vertical="center"/>
      <protection hidden="1"/>
    </xf>
    <xf numFmtId="0" fontId="24" fillId="0" borderId="0" xfId="0" applyFont="1" applyAlignment="1" applyProtection="1">
      <protection hidden="1"/>
    </xf>
    <xf numFmtId="0" fontId="51" fillId="0" borderId="38" xfId="0" applyFont="1" applyBorder="1" applyProtection="1">
      <alignment vertical="center"/>
      <protection hidden="1"/>
    </xf>
    <xf numFmtId="38" fontId="51" fillId="0" borderId="38" xfId="2" applyFont="1" applyBorder="1" applyProtection="1">
      <alignment vertical="center"/>
      <protection hidden="1"/>
    </xf>
    <xf numFmtId="38" fontId="62" fillId="0" borderId="0" xfId="2" applyFont="1" applyAlignment="1" applyProtection="1">
      <alignment horizontal="left" vertical="center"/>
      <protection hidden="1"/>
    </xf>
    <xf numFmtId="0" fontId="69" fillId="7" borderId="0" xfId="0" applyFont="1" applyFill="1" applyProtection="1">
      <alignment vertical="center"/>
      <protection hidden="1"/>
    </xf>
    <xf numFmtId="0" fontId="37" fillId="0" borderId="67" xfId="0" applyFont="1" applyBorder="1" applyAlignment="1" applyProtection="1">
      <alignment horizontal="center" vertical="center"/>
      <protection locked="0"/>
    </xf>
    <xf numFmtId="0" fontId="37" fillId="0" borderId="68" xfId="0" applyFont="1" applyBorder="1" applyAlignment="1" applyProtection="1">
      <alignment horizontal="center" vertical="center"/>
      <protection locked="0"/>
    </xf>
    <xf numFmtId="0" fontId="43" fillId="0" borderId="63" xfId="0" applyFont="1" applyBorder="1" applyAlignment="1" applyProtection="1">
      <alignment horizontal="center" vertical="center"/>
      <protection locked="0"/>
    </xf>
    <xf numFmtId="0" fontId="70" fillId="0" borderId="61" xfId="0" applyFont="1" applyBorder="1" applyAlignment="1" applyProtection="1">
      <alignment horizontal="center" vertical="center"/>
      <protection locked="0"/>
    </xf>
    <xf numFmtId="0" fontId="70" fillId="0" borderId="62" xfId="0" applyFont="1" applyBorder="1" applyAlignment="1" applyProtection="1">
      <alignment horizontal="center" vertical="center"/>
      <protection locked="0"/>
    </xf>
    <xf numFmtId="0" fontId="70" fillId="0" borderId="62" xfId="0" applyFont="1" applyBorder="1" applyProtection="1">
      <alignment vertical="center"/>
      <protection locked="0"/>
    </xf>
    <xf numFmtId="0" fontId="70" fillId="0" borderId="63" xfId="0" applyFont="1" applyBorder="1" applyProtection="1">
      <alignment vertical="center"/>
      <protection locked="0"/>
    </xf>
    <xf numFmtId="0" fontId="49" fillId="7" borderId="52" xfId="0" applyFont="1" applyFill="1" applyBorder="1" applyAlignment="1" applyProtection="1">
      <alignment horizontal="center" vertical="center"/>
      <protection hidden="1"/>
    </xf>
    <xf numFmtId="38" fontId="49" fillId="7" borderId="50" xfId="2" applyFont="1" applyFill="1" applyBorder="1" applyProtection="1">
      <alignment vertical="center"/>
      <protection hidden="1"/>
    </xf>
    <xf numFmtId="0" fontId="49" fillId="7" borderId="53" xfId="0" applyFont="1" applyFill="1" applyBorder="1" applyAlignment="1" applyProtection="1">
      <alignment horizontal="center" vertical="center"/>
      <protection hidden="1"/>
    </xf>
    <xf numFmtId="38" fontId="49" fillId="7" borderId="39" xfId="2" applyFont="1" applyFill="1" applyBorder="1" applyProtection="1">
      <alignment vertical="center"/>
      <protection hidden="1"/>
    </xf>
    <xf numFmtId="0" fontId="49" fillId="7" borderId="55" xfId="0" applyFont="1" applyFill="1" applyBorder="1" applyAlignment="1" applyProtection="1">
      <alignment horizontal="center" vertical="center"/>
      <protection hidden="1"/>
    </xf>
    <xf numFmtId="38" fontId="49" fillId="7" borderId="62" xfId="2" applyFont="1" applyFill="1" applyBorder="1" applyProtection="1">
      <alignment vertical="center"/>
      <protection hidden="1"/>
    </xf>
    <xf numFmtId="38" fontId="49" fillId="7" borderId="69" xfId="2" applyFont="1" applyFill="1" applyBorder="1" applyProtection="1">
      <alignment vertical="center"/>
      <protection hidden="1"/>
    </xf>
    <xf numFmtId="38" fontId="49" fillId="7" borderId="63" xfId="2" applyFont="1" applyFill="1" applyBorder="1" applyProtection="1">
      <alignment vertical="center"/>
      <protection hidden="1"/>
    </xf>
    <xf numFmtId="38" fontId="49" fillId="7" borderId="51" xfId="2" applyFont="1" applyFill="1" applyBorder="1" applyProtection="1">
      <alignment vertical="center"/>
      <protection hidden="1"/>
    </xf>
    <xf numFmtId="37" fontId="71" fillId="9" borderId="66" xfId="4" applyFont="1" applyFill="1" applyBorder="1" applyAlignment="1" applyProtection="1">
      <alignment horizontal="center" vertical="center"/>
      <protection hidden="1"/>
    </xf>
    <xf numFmtId="38" fontId="7" fillId="2" borderId="0" xfId="2" applyFont="1" applyFill="1" applyBorder="1" applyAlignment="1" applyProtection="1">
      <alignment horizontal="center" vertical="center"/>
      <protection hidden="1"/>
    </xf>
    <xf numFmtId="0" fontId="22" fillId="2" borderId="0" xfId="0" applyFont="1" applyFill="1" applyAlignment="1" applyProtection="1">
      <alignment horizontal="left" vertical="center"/>
      <protection hidden="1"/>
    </xf>
    <xf numFmtId="0" fontId="3" fillId="2" borderId="0" xfId="0" applyFont="1" applyFill="1" applyProtection="1">
      <alignment vertical="center"/>
      <protection hidden="1"/>
    </xf>
    <xf numFmtId="0" fontId="0" fillId="2" borderId="0" xfId="0" applyFill="1" applyAlignment="1" applyProtection="1">
      <alignment horizontal="left" vertical="center"/>
      <protection hidden="1"/>
    </xf>
    <xf numFmtId="0" fontId="40" fillId="9" borderId="67" xfId="0" applyFont="1" applyFill="1" applyBorder="1" applyAlignment="1" applyProtection="1">
      <alignment horizontal="center" vertical="center"/>
      <protection hidden="1"/>
    </xf>
    <xf numFmtId="38" fontId="72" fillId="8" borderId="66" xfId="0" applyNumberFormat="1" applyFont="1" applyFill="1" applyBorder="1" applyAlignment="1" applyProtection="1">
      <alignment horizontal="center" vertical="center"/>
      <protection hidden="1"/>
    </xf>
    <xf numFmtId="38" fontId="72" fillId="8" borderId="68" xfId="0" applyNumberFormat="1" applyFont="1" applyFill="1" applyBorder="1" applyAlignment="1" applyProtection="1">
      <alignment horizontal="center" vertical="center"/>
      <protection hidden="1"/>
    </xf>
    <xf numFmtId="0" fontId="3" fillId="0" borderId="70" xfId="0" applyFont="1" applyBorder="1" applyProtection="1">
      <alignment vertical="center"/>
      <protection hidden="1"/>
    </xf>
    <xf numFmtId="0" fontId="3" fillId="0" borderId="71" xfId="0" applyFont="1" applyBorder="1" applyProtection="1">
      <alignment vertical="center"/>
      <protection hidden="1"/>
    </xf>
    <xf numFmtId="0" fontId="62" fillId="0" borderId="0" xfId="0" applyFont="1" applyAlignment="1" applyProtection="1">
      <alignment horizontal="center" vertical="center"/>
      <protection hidden="1"/>
    </xf>
    <xf numFmtId="38" fontId="3" fillId="0" borderId="38" xfId="2" applyFont="1" applyBorder="1" applyProtection="1">
      <alignment vertical="center"/>
      <protection hidden="1"/>
    </xf>
    <xf numFmtId="0" fontId="31" fillId="7" borderId="0" xfId="0" applyFont="1" applyFill="1" applyProtection="1">
      <alignment vertical="center"/>
      <protection hidden="1"/>
    </xf>
    <xf numFmtId="0" fontId="3" fillId="9" borderId="59" xfId="0" applyFont="1" applyFill="1" applyBorder="1" applyAlignment="1" applyProtection="1">
      <alignment horizontal="center" vertical="center"/>
      <protection hidden="1"/>
    </xf>
    <xf numFmtId="0" fontId="3" fillId="9" borderId="12" xfId="0" applyFont="1" applyFill="1" applyBorder="1" applyAlignment="1" applyProtection="1">
      <alignment horizontal="center" vertical="center"/>
      <protection hidden="1"/>
    </xf>
    <xf numFmtId="0" fontId="3" fillId="9" borderId="13" xfId="0" applyFont="1" applyFill="1" applyBorder="1" applyAlignment="1" applyProtection="1">
      <alignment horizontal="center" vertical="center"/>
      <protection hidden="1"/>
    </xf>
    <xf numFmtId="0" fontId="3" fillId="6" borderId="42" xfId="0" applyFont="1" applyFill="1" applyBorder="1" applyAlignment="1" applyProtection="1">
      <alignment horizontal="center" vertical="center"/>
      <protection hidden="1"/>
    </xf>
    <xf numFmtId="0" fontId="3" fillId="6" borderId="13" xfId="0" applyFont="1" applyFill="1" applyBorder="1" applyAlignment="1" applyProtection="1">
      <alignment horizontal="center" vertical="center"/>
      <protection hidden="1"/>
    </xf>
    <xf numFmtId="38" fontId="3" fillId="3" borderId="12" xfId="2" applyFont="1" applyFill="1" applyBorder="1" applyAlignment="1" applyProtection="1">
      <alignment horizontal="center" vertical="center"/>
      <protection hidden="1"/>
    </xf>
    <xf numFmtId="0" fontId="3" fillId="0" borderId="22" xfId="0" applyFont="1" applyBorder="1" applyAlignment="1" applyProtection="1">
      <alignment horizontal="center" vertical="center"/>
      <protection locked="0"/>
    </xf>
    <xf numFmtId="0" fontId="44" fillId="0" borderId="32" xfId="0" applyFont="1" applyBorder="1" applyAlignment="1" applyProtection="1">
      <alignment horizontal="right" vertical="center"/>
      <protection locked="0"/>
    </xf>
    <xf numFmtId="0" fontId="45" fillId="0" borderId="32" xfId="0" applyFont="1" applyBorder="1" applyAlignment="1" applyProtection="1">
      <alignment horizontal="left" vertical="center"/>
      <protection locked="0"/>
    </xf>
    <xf numFmtId="0" fontId="3" fillId="0" borderId="32" xfId="0" applyFont="1" applyBorder="1" applyAlignment="1" applyProtection="1">
      <alignment horizontal="center" vertical="center"/>
      <protection locked="0"/>
    </xf>
    <xf numFmtId="0" fontId="44" fillId="0" borderId="22" xfId="0" applyFont="1" applyBorder="1" applyProtection="1">
      <alignment vertical="center"/>
      <protection locked="0"/>
    </xf>
    <xf numFmtId="0" fontId="44" fillId="0" borderId="32" xfId="0" applyFont="1" applyBorder="1" applyProtection="1">
      <alignment vertical="center"/>
      <protection locked="0"/>
    </xf>
    <xf numFmtId="0" fontId="44" fillId="0" borderId="32" xfId="0" applyFont="1" applyBorder="1" applyAlignment="1" applyProtection="1">
      <alignment horizontal="center" vertical="center"/>
      <protection locked="0"/>
    </xf>
    <xf numFmtId="0" fontId="43" fillId="0" borderId="66" xfId="4" applyNumberFormat="1" applyFont="1" applyBorder="1" applyAlignment="1" applyProtection="1">
      <alignment horizontal="center" vertical="center"/>
      <protection locked="0"/>
    </xf>
    <xf numFmtId="0" fontId="3" fillId="7" borderId="3" xfId="0" applyFont="1" applyFill="1" applyBorder="1" applyProtection="1">
      <alignment vertical="center"/>
      <protection hidden="1"/>
    </xf>
    <xf numFmtId="0" fontId="18" fillId="7" borderId="0" xfId="0" applyFont="1" applyFill="1" applyProtection="1">
      <alignment vertical="center"/>
      <protection hidden="1"/>
    </xf>
    <xf numFmtId="0" fontId="19" fillId="7" borderId="0" xfId="0" applyFont="1" applyFill="1" applyProtection="1">
      <alignment vertical="center"/>
      <protection hidden="1"/>
    </xf>
    <xf numFmtId="0" fontId="3" fillId="7" borderId="8" xfId="0" applyFont="1" applyFill="1" applyBorder="1" applyProtection="1">
      <alignment vertical="center"/>
      <protection hidden="1"/>
    </xf>
    <xf numFmtId="0" fontId="44" fillId="0" borderId="61" xfId="0" applyFont="1" applyBorder="1" applyAlignment="1" applyProtection="1">
      <alignment horizontal="center" vertical="center"/>
      <protection locked="0"/>
    </xf>
    <xf numFmtId="0" fontId="44" fillId="0" borderId="62" xfId="0" applyFont="1" applyBorder="1" applyAlignment="1" applyProtection="1">
      <alignment horizontal="center" vertical="center"/>
      <protection locked="0"/>
    </xf>
    <xf numFmtId="0" fontId="42" fillId="0" borderId="0" xfId="0" applyFont="1" applyAlignment="1" applyProtection="1">
      <alignment horizontal="left" vertical="center"/>
      <protection hidden="1"/>
    </xf>
    <xf numFmtId="37" fontId="13" fillId="0" borderId="25" xfId="4" applyFont="1" applyBorder="1" applyAlignment="1" applyProtection="1">
      <alignment horizontal="center" vertical="center"/>
      <protection hidden="1"/>
    </xf>
    <xf numFmtId="176" fontId="3" fillId="0" borderId="26" xfId="4" applyNumberFormat="1" applyFont="1" applyBorder="1" applyAlignment="1" applyProtection="1">
      <alignment horizontal="center" vertical="center"/>
      <protection hidden="1"/>
    </xf>
    <xf numFmtId="37" fontId="50" fillId="9" borderId="22" xfId="4" applyFont="1" applyFill="1" applyBorder="1" applyAlignment="1" applyProtection="1">
      <alignment horizontal="center" vertical="center"/>
      <protection hidden="1"/>
    </xf>
    <xf numFmtId="37" fontId="50" fillId="9" borderId="32" xfId="4" applyFont="1" applyFill="1" applyBorder="1" applyAlignment="1" applyProtection="1">
      <alignment horizontal="center" vertical="center"/>
      <protection hidden="1"/>
    </xf>
    <xf numFmtId="37" fontId="50" fillId="9" borderId="23" xfId="4" applyFont="1" applyFill="1" applyBorder="1" applyAlignment="1" applyProtection="1">
      <alignment horizontal="center" vertical="center"/>
      <protection hidden="1"/>
    </xf>
    <xf numFmtId="176" fontId="43" fillId="0" borderId="59" xfId="4" applyNumberFormat="1" applyFont="1" applyBorder="1" applyAlignment="1" applyProtection="1">
      <alignment horizontal="center" vertical="center"/>
      <protection locked="0"/>
    </xf>
    <xf numFmtId="176" fontId="43" fillId="0" borderId="12" xfId="4" applyNumberFormat="1" applyFont="1" applyBorder="1" applyAlignment="1" applyProtection="1">
      <alignment horizontal="center" vertical="center"/>
      <protection locked="0"/>
    </xf>
    <xf numFmtId="0" fontId="3" fillId="9" borderId="59" xfId="0" applyFont="1" applyFill="1" applyBorder="1" applyAlignment="1" applyProtection="1">
      <alignment horizontal="center" vertical="center"/>
      <protection hidden="1"/>
    </xf>
    <xf numFmtId="0" fontId="3" fillId="9" borderId="12" xfId="0" applyFont="1" applyFill="1" applyBorder="1" applyAlignment="1" applyProtection="1">
      <alignment horizontal="center" vertical="center"/>
      <protection hidden="1"/>
    </xf>
    <xf numFmtId="0" fontId="3" fillId="9" borderId="13" xfId="0" applyFont="1" applyFill="1" applyBorder="1" applyAlignment="1" applyProtection="1">
      <alignment horizontal="center" vertical="center"/>
      <protection hidden="1"/>
    </xf>
    <xf numFmtId="0" fontId="3" fillId="6" borderId="50" xfId="0" applyFont="1" applyFill="1" applyBorder="1" applyAlignment="1" applyProtection="1">
      <alignment horizontal="center" vertical="center"/>
      <protection hidden="1"/>
    </xf>
    <xf numFmtId="0" fontId="3" fillId="6" borderId="51" xfId="0" applyFont="1" applyFill="1" applyBorder="1" applyAlignment="1" applyProtection="1">
      <alignment horizontal="center" vertical="center"/>
      <protection hidden="1"/>
    </xf>
    <xf numFmtId="0" fontId="3" fillId="6" borderId="42" xfId="0" applyFont="1" applyFill="1" applyBorder="1" applyAlignment="1" applyProtection="1">
      <alignment horizontal="center" vertical="center"/>
      <protection hidden="1"/>
    </xf>
    <xf numFmtId="0" fontId="3" fillId="6" borderId="13" xfId="0" applyFont="1" applyFill="1" applyBorder="1" applyAlignment="1" applyProtection="1">
      <alignment horizontal="center" vertical="center"/>
      <protection hidden="1"/>
    </xf>
    <xf numFmtId="37" fontId="50" fillId="0" borderId="76" xfId="4" applyFont="1" applyBorder="1" applyAlignment="1" applyProtection="1">
      <alignment horizontal="center" vertical="center"/>
      <protection hidden="1"/>
    </xf>
    <xf numFmtId="37" fontId="50" fillId="0" borderId="77" xfId="4" applyFont="1" applyBorder="1" applyAlignment="1" applyProtection="1">
      <alignment horizontal="center" vertical="center"/>
      <protection hidden="1"/>
    </xf>
    <xf numFmtId="37" fontId="50" fillId="0" borderId="78" xfId="4" applyFont="1" applyBorder="1" applyAlignment="1" applyProtection="1">
      <alignment horizontal="center" vertical="center"/>
      <protection hidden="1"/>
    </xf>
    <xf numFmtId="176" fontId="5" fillId="0" borderId="22" xfId="4" applyNumberFormat="1" applyFont="1" applyBorder="1" applyAlignment="1" applyProtection="1">
      <alignment horizontal="center" vertical="center"/>
      <protection locked="0"/>
    </xf>
    <xf numFmtId="176" fontId="5" fillId="0" borderId="32" xfId="4" applyNumberFormat="1" applyFont="1" applyBorder="1" applyAlignment="1" applyProtection="1">
      <alignment horizontal="center" vertical="center"/>
      <protection locked="0"/>
    </xf>
    <xf numFmtId="176" fontId="5" fillId="0" borderId="23" xfId="4" applyNumberFormat="1" applyFont="1" applyBorder="1" applyAlignment="1" applyProtection="1">
      <alignment horizontal="center" vertical="center"/>
      <protection locked="0"/>
    </xf>
    <xf numFmtId="38" fontId="3" fillId="3" borderId="12" xfId="2" applyFont="1" applyFill="1" applyBorder="1" applyAlignment="1" applyProtection="1">
      <alignment horizontal="center" vertical="center"/>
      <protection hidden="1"/>
    </xf>
    <xf numFmtId="38" fontId="3" fillId="9" borderId="31" xfId="2" applyFont="1" applyFill="1" applyBorder="1" applyAlignment="1" applyProtection="1">
      <alignment horizontal="center" vertical="center" wrapText="1"/>
      <protection hidden="1"/>
    </xf>
    <xf numFmtId="38" fontId="3" fillId="9" borderId="12" xfId="2" applyFont="1" applyFill="1" applyBorder="1" applyAlignment="1" applyProtection="1">
      <alignment horizontal="center" vertical="center"/>
      <protection hidden="1"/>
    </xf>
    <xf numFmtId="38" fontId="3" fillId="9" borderId="41" xfId="2" applyFont="1" applyFill="1" applyBorder="1" applyAlignment="1" applyProtection="1">
      <alignment horizontal="center" vertical="center" wrapText="1"/>
      <protection hidden="1"/>
    </xf>
    <xf numFmtId="38" fontId="3" fillId="9" borderId="39" xfId="2" applyFont="1" applyFill="1" applyBorder="1" applyAlignment="1" applyProtection="1">
      <alignment horizontal="center" vertical="center"/>
      <protection hidden="1"/>
    </xf>
    <xf numFmtId="37" fontId="71" fillId="9" borderId="32" xfId="4" applyFont="1" applyFill="1" applyBorder="1" applyAlignment="1" applyProtection="1">
      <alignment horizontal="center" vertical="center"/>
      <protection hidden="1"/>
    </xf>
    <xf numFmtId="37" fontId="71" fillId="9" borderId="23" xfId="4" applyFont="1" applyFill="1" applyBorder="1" applyAlignment="1" applyProtection="1">
      <alignment horizontal="center" vertical="center"/>
      <protection hidden="1"/>
    </xf>
    <xf numFmtId="0" fontId="43" fillId="0" borderId="22" xfId="4" applyNumberFormat="1" applyFont="1" applyBorder="1" applyAlignment="1" applyProtection="1">
      <alignment horizontal="center" vertical="center"/>
      <protection locked="0"/>
    </xf>
    <xf numFmtId="0" fontId="43" fillId="0" borderId="23" xfId="4" applyNumberFormat="1" applyFont="1" applyBorder="1" applyAlignment="1" applyProtection="1">
      <alignment horizontal="center" vertical="center"/>
      <protection locked="0"/>
    </xf>
    <xf numFmtId="38" fontId="43" fillId="0" borderId="2" xfId="2" applyFont="1" applyFill="1" applyBorder="1" applyAlignment="1" applyProtection="1">
      <alignment horizontal="center" vertical="center"/>
      <protection hidden="1"/>
    </xf>
    <xf numFmtId="38" fontId="43" fillId="0" borderId="7" xfId="2" applyFont="1" applyFill="1" applyBorder="1" applyAlignment="1" applyProtection="1">
      <alignment horizontal="center" vertical="center"/>
      <protection hidden="1"/>
    </xf>
    <xf numFmtId="38" fontId="29" fillId="5" borderId="41" xfId="2" applyFont="1" applyFill="1" applyBorder="1" applyAlignment="1" applyProtection="1">
      <alignment horizontal="center" vertical="center" wrapText="1"/>
      <protection hidden="1"/>
    </xf>
    <xf numFmtId="38" fontId="29" fillId="5" borderId="39" xfId="2" applyFont="1" applyFill="1" applyBorder="1" applyAlignment="1" applyProtection="1">
      <alignment horizontal="center" vertical="center"/>
      <protection hidden="1"/>
    </xf>
    <xf numFmtId="38" fontId="3" fillId="5" borderId="41" xfId="2" applyFont="1" applyFill="1" applyBorder="1" applyAlignment="1" applyProtection="1">
      <alignment horizontal="center" vertical="center"/>
      <protection hidden="1"/>
    </xf>
    <xf numFmtId="38" fontId="3" fillId="5" borderId="39" xfId="2" applyFont="1" applyFill="1" applyBorder="1" applyAlignment="1" applyProtection="1">
      <alignment horizontal="center" vertical="center"/>
      <protection hidden="1"/>
    </xf>
    <xf numFmtId="38" fontId="7" fillId="3" borderId="41" xfId="2" applyFont="1" applyFill="1" applyBorder="1" applyAlignment="1" applyProtection="1">
      <alignment horizontal="center" vertical="center"/>
      <protection hidden="1"/>
    </xf>
    <xf numFmtId="38" fontId="7" fillId="3" borderId="39" xfId="2" applyFont="1" applyFill="1" applyBorder="1" applyAlignment="1" applyProtection="1">
      <alignment horizontal="center" vertical="center"/>
      <protection hidden="1"/>
    </xf>
    <xf numFmtId="38" fontId="7" fillId="9" borderId="12" xfId="2" applyFont="1" applyFill="1" applyBorder="1" applyAlignment="1" applyProtection="1">
      <alignment horizontal="center" vertical="center"/>
      <protection hidden="1"/>
    </xf>
    <xf numFmtId="0" fontId="7" fillId="0" borderId="43" xfId="0" applyFont="1" applyBorder="1" applyAlignment="1" applyProtection="1">
      <alignment horizontal="center" vertical="center" wrapText="1"/>
      <protection locked="0"/>
    </xf>
    <xf numFmtId="0" fontId="7" fillId="0" borderId="44" xfId="0" applyFont="1" applyBorder="1" applyAlignment="1" applyProtection="1">
      <alignment horizontal="center" vertical="center"/>
      <protection locked="0"/>
    </xf>
    <xf numFmtId="0" fontId="44" fillId="0" borderId="43" xfId="0" applyFont="1" applyBorder="1" applyAlignment="1" applyProtection="1">
      <alignment horizontal="center" vertical="center" wrapText="1"/>
      <protection locked="0"/>
    </xf>
    <xf numFmtId="0" fontId="44" fillId="0" borderId="44" xfId="0" applyFont="1" applyBorder="1" applyAlignment="1" applyProtection="1">
      <alignment horizontal="center" vertical="center"/>
      <protection locked="0"/>
    </xf>
    <xf numFmtId="0" fontId="44" fillId="0" borderId="73" xfId="0" applyFont="1" applyBorder="1" applyAlignment="1" applyProtection="1">
      <alignment horizontal="center" vertical="center"/>
      <protection locked="0"/>
    </xf>
    <xf numFmtId="0" fontId="44" fillId="0" borderId="35" xfId="0" applyFont="1" applyBorder="1" applyAlignment="1" applyProtection="1">
      <alignment horizontal="center" vertical="center"/>
      <protection locked="0"/>
    </xf>
    <xf numFmtId="0" fontId="44" fillId="0" borderId="74" xfId="0" applyFont="1" applyBorder="1" applyAlignment="1" applyProtection="1">
      <alignment horizontal="center" vertical="center"/>
      <protection locked="0"/>
    </xf>
    <xf numFmtId="0" fontId="44" fillId="0" borderId="75" xfId="0" applyFont="1" applyBorder="1" applyAlignment="1" applyProtection="1">
      <alignment horizontal="center" vertical="center"/>
      <protection locked="0"/>
    </xf>
    <xf numFmtId="0" fontId="44" fillId="0" borderId="73" xfId="0" applyFont="1" applyBorder="1" applyAlignment="1" applyProtection="1">
      <alignment horizontal="center" vertical="center" wrapText="1"/>
      <protection locked="0"/>
    </xf>
    <xf numFmtId="0" fontId="3" fillId="6" borderId="73" xfId="0" applyFont="1" applyFill="1" applyBorder="1" applyAlignment="1" applyProtection="1">
      <alignment horizontal="center" vertical="center"/>
      <protection hidden="1"/>
    </xf>
    <xf numFmtId="0" fontId="73" fillId="14" borderId="0" xfId="0" applyFont="1" applyFill="1" applyAlignment="1" applyProtection="1">
      <alignment horizontal="center" vertical="center"/>
      <protection hidden="1"/>
    </xf>
    <xf numFmtId="0" fontId="73" fillId="14" borderId="42" xfId="0" applyFont="1" applyFill="1" applyBorder="1" applyAlignment="1" applyProtection="1">
      <alignment horizontal="center" vertical="center"/>
      <protection hidden="1"/>
    </xf>
    <xf numFmtId="0" fontId="73" fillId="14" borderId="1" xfId="0" applyFont="1" applyFill="1" applyBorder="1" applyAlignment="1" applyProtection="1">
      <alignment horizontal="center" vertical="center"/>
      <protection hidden="1"/>
    </xf>
    <xf numFmtId="0" fontId="3" fillId="3" borderId="41" xfId="0" applyFont="1" applyFill="1" applyBorder="1" applyAlignment="1" applyProtection="1">
      <alignment horizontal="center" vertical="center"/>
      <protection hidden="1"/>
    </xf>
    <xf numFmtId="0" fontId="3" fillId="3" borderId="39" xfId="0" applyFont="1" applyFill="1" applyBorder="1" applyAlignment="1" applyProtection="1">
      <alignment horizontal="center" vertical="center"/>
      <protection hidden="1"/>
    </xf>
    <xf numFmtId="0" fontId="3" fillId="5" borderId="72" xfId="0" applyFont="1" applyFill="1" applyBorder="1" applyAlignment="1" applyProtection="1">
      <alignment horizontal="center" vertical="center"/>
      <protection hidden="1"/>
    </xf>
    <xf numFmtId="0" fontId="3" fillId="5" borderId="45" xfId="0" applyFont="1" applyFill="1" applyBorder="1" applyAlignment="1" applyProtection="1">
      <alignment horizontal="center" vertical="center"/>
      <protection hidden="1"/>
    </xf>
    <xf numFmtId="38" fontId="55" fillId="2" borderId="22" xfId="2" applyFont="1" applyFill="1" applyBorder="1" applyAlignment="1" applyProtection="1">
      <alignment horizontal="center" vertical="center" wrapText="1"/>
      <protection locked="0"/>
    </xf>
    <xf numFmtId="38" fontId="55" fillId="2" borderId="32" xfId="2" applyFont="1" applyFill="1" applyBorder="1" applyAlignment="1" applyProtection="1">
      <alignment horizontal="center" vertical="center" wrapText="1"/>
      <protection locked="0"/>
    </xf>
    <xf numFmtId="38" fontId="55" fillId="2" borderId="23" xfId="2" applyFont="1" applyFill="1" applyBorder="1" applyAlignment="1" applyProtection="1">
      <alignment horizontal="center" vertical="center" wrapText="1"/>
      <protection locked="0"/>
    </xf>
    <xf numFmtId="38" fontId="55" fillId="2" borderId="79" xfId="2" applyFont="1" applyFill="1" applyBorder="1" applyAlignment="1" applyProtection="1">
      <alignment horizontal="center" vertical="center" wrapText="1"/>
      <protection locked="0"/>
    </xf>
    <xf numFmtId="38" fontId="55" fillId="2" borderId="80" xfId="2" applyFont="1" applyFill="1" applyBorder="1" applyAlignment="1" applyProtection="1">
      <alignment horizontal="center" vertical="center" wrapText="1"/>
      <protection locked="0"/>
    </xf>
    <xf numFmtId="177" fontId="3" fillId="7" borderId="0" xfId="0" applyNumberFormat="1" applyFont="1" applyFill="1" applyAlignment="1" applyProtection="1">
      <alignment horizontal="center" vertical="center"/>
      <protection hidden="1"/>
    </xf>
    <xf numFmtId="0" fontId="37" fillId="0" borderId="10" xfId="0" applyFont="1" applyBorder="1" applyAlignment="1" applyProtection="1">
      <alignment horizontal="center" vertical="center"/>
      <protection hidden="1"/>
    </xf>
    <xf numFmtId="0" fontId="37" fillId="0" borderId="10" xfId="0" applyFont="1" applyBorder="1" applyAlignment="1" applyProtection="1">
      <alignment horizontal="center" wrapText="1"/>
      <protection hidden="1"/>
    </xf>
    <xf numFmtId="176" fontId="37" fillId="0" borderId="10" xfId="0" applyNumberFormat="1" applyFont="1" applyBorder="1" applyAlignment="1" applyProtection="1">
      <alignment horizontal="center" wrapText="1"/>
      <protection hidden="1"/>
    </xf>
    <xf numFmtId="38" fontId="37" fillId="2" borderId="10" xfId="2" applyFont="1" applyFill="1" applyBorder="1" applyProtection="1">
      <alignment vertical="center"/>
      <protection hidden="1"/>
    </xf>
    <xf numFmtId="0" fontId="38" fillId="0" borderId="10" xfId="0" applyFont="1" applyBorder="1" applyProtection="1">
      <alignment vertical="center"/>
      <protection hidden="1"/>
    </xf>
    <xf numFmtId="38" fontId="50" fillId="0" borderId="10" xfId="2" applyFont="1" applyFill="1" applyBorder="1" applyAlignment="1" applyProtection="1">
      <alignment horizontal="center" vertical="center"/>
      <protection hidden="1"/>
    </xf>
    <xf numFmtId="0" fontId="74" fillId="0" borderId="10" xfId="0" applyFont="1" applyBorder="1" applyAlignment="1" applyProtection="1">
      <alignment horizontal="center" wrapText="1"/>
      <protection hidden="1"/>
    </xf>
    <xf numFmtId="38" fontId="37" fillId="2" borderId="15" xfId="2" applyFont="1" applyFill="1" applyBorder="1" applyProtection="1">
      <alignment vertical="center"/>
      <protection hidden="1"/>
    </xf>
    <xf numFmtId="38" fontId="43" fillId="0" borderId="10" xfId="2" applyFont="1" applyFill="1" applyBorder="1" applyAlignment="1" applyProtection="1">
      <alignment horizontal="center" vertical="center"/>
      <protection hidden="1"/>
    </xf>
    <xf numFmtId="0" fontId="37" fillId="0" borderId="10" xfId="0" applyFont="1" applyBorder="1" applyProtection="1">
      <alignment vertical="center"/>
      <protection hidden="1"/>
    </xf>
    <xf numFmtId="0" fontId="37" fillId="0" borderId="11" xfId="0" applyFont="1" applyBorder="1" applyAlignment="1" applyProtection="1">
      <alignment horizontal="center" vertical="center"/>
      <protection hidden="1"/>
    </xf>
    <xf numFmtId="0" fontId="37" fillId="0" borderId="11" xfId="0" applyFont="1" applyBorder="1" applyProtection="1">
      <alignment vertical="center"/>
      <protection hidden="1"/>
    </xf>
    <xf numFmtId="176" fontId="37" fillId="0" borderId="11" xfId="0" applyNumberFormat="1" applyFont="1" applyBorder="1" applyAlignment="1" applyProtection="1">
      <alignment horizontal="center" wrapText="1"/>
      <protection hidden="1"/>
    </xf>
    <xf numFmtId="38" fontId="37" fillId="2" borderId="11" xfId="2" applyFont="1" applyFill="1" applyBorder="1" applyProtection="1">
      <alignment vertical="center"/>
      <protection hidden="1"/>
    </xf>
    <xf numFmtId="0" fontId="38" fillId="0" borderId="11" xfId="0" applyFont="1" applyBorder="1" applyProtection="1">
      <alignment vertical="center"/>
      <protection hidden="1"/>
    </xf>
    <xf numFmtId="38" fontId="43" fillId="0" borderId="11" xfId="2" applyFont="1" applyFill="1" applyBorder="1" applyAlignment="1" applyProtection="1">
      <alignment horizontal="center" vertical="center"/>
      <protection hidden="1"/>
    </xf>
    <xf numFmtId="38" fontId="55" fillId="2" borderId="22" xfId="2" applyFont="1" applyFill="1" applyBorder="1" applyAlignment="1" applyProtection="1">
      <alignment horizontal="center" vertical="center" wrapText="1"/>
      <protection hidden="1"/>
    </xf>
    <xf numFmtId="38" fontId="55" fillId="2" borderId="32" xfId="2" applyFont="1" applyFill="1" applyBorder="1" applyAlignment="1" applyProtection="1">
      <alignment horizontal="center" vertical="center" wrapText="1"/>
      <protection hidden="1"/>
    </xf>
    <xf numFmtId="38" fontId="55" fillId="2" borderId="23" xfId="2" applyFont="1" applyFill="1" applyBorder="1" applyAlignment="1" applyProtection="1">
      <alignment horizontal="center" vertical="center" wrapText="1"/>
      <protection hidden="1"/>
    </xf>
    <xf numFmtId="38" fontId="55" fillId="2" borderId="56" xfId="2" applyFont="1" applyFill="1" applyBorder="1" applyAlignment="1" applyProtection="1">
      <alignment horizontal="center" vertical="center" wrapText="1"/>
      <protection hidden="1"/>
    </xf>
    <xf numFmtId="38" fontId="55" fillId="2" borderId="57" xfId="2" applyFont="1" applyFill="1" applyBorder="1" applyAlignment="1" applyProtection="1">
      <alignment horizontal="center" vertical="center" wrapText="1"/>
      <protection hidden="1"/>
    </xf>
    <xf numFmtId="38" fontId="55" fillId="2" borderId="58" xfId="2" applyFont="1" applyFill="1" applyBorder="1" applyAlignment="1" applyProtection="1">
      <alignment horizontal="center" vertical="center" wrapText="1"/>
      <protection hidden="1"/>
    </xf>
    <xf numFmtId="0" fontId="53" fillId="2" borderId="52" xfId="0" applyFont="1" applyFill="1" applyBorder="1" applyAlignment="1" applyProtection="1">
      <alignment horizontal="center" vertical="center" wrapText="1"/>
      <protection hidden="1"/>
    </xf>
    <xf numFmtId="0" fontId="53" fillId="2" borderId="50" xfId="0" applyFont="1" applyFill="1" applyBorder="1" applyAlignment="1" applyProtection="1">
      <alignment horizontal="center" vertical="center" wrapText="1"/>
      <protection hidden="1"/>
    </xf>
    <xf numFmtId="0" fontId="53" fillId="2" borderId="51" xfId="0" applyFont="1" applyFill="1" applyBorder="1" applyAlignment="1" applyProtection="1">
      <alignment horizontal="center" vertical="center" wrapText="1"/>
      <protection hidden="1"/>
    </xf>
    <xf numFmtId="0" fontId="54" fillId="2" borderId="53" xfId="0" applyFont="1" applyFill="1" applyBorder="1" applyAlignment="1" applyProtection="1">
      <alignment horizontal="center" vertical="center" wrapText="1"/>
      <protection hidden="1"/>
    </xf>
    <xf numFmtId="0" fontId="54" fillId="2" borderId="12" xfId="0" applyFont="1" applyFill="1" applyBorder="1" applyAlignment="1" applyProtection="1">
      <alignment horizontal="center" vertical="center" wrapText="1"/>
      <protection hidden="1"/>
    </xf>
    <xf numFmtId="0" fontId="54" fillId="2" borderId="54" xfId="0" applyFont="1" applyFill="1" applyBorder="1" applyAlignment="1" applyProtection="1">
      <alignment horizontal="center" vertical="center" wrapText="1"/>
      <protection hidden="1"/>
    </xf>
    <xf numFmtId="3" fontId="53" fillId="2" borderId="53" xfId="0" applyNumberFormat="1" applyFont="1" applyFill="1" applyBorder="1" applyAlignment="1" applyProtection="1">
      <alignment horizontal="center" vertical="center" wrapText="1"/>
      <protection hidden="1"/>
    </xf>
    <xf numFmtId="3" fontId="53" fillId="2" borderId="12" xfId="0" applyNumberFormat="1" applyFont="1" applyFill="1" applyBorder="1" applyAlignment="1" applyProtection="1">
      <alignment horizontal="center" vertical="center" wrapText="1"/>
      <protection hidden="1"/>
    </xf>
    <xf numFmtId="3" fontId="53" fillId="2" borderId="54" xfId="0" applyNumberFormat="1" applyFont="1" applyFill="1" applyBorder="1" applyAlignment="1" applyProtection="1">
      <alignment horizontal="center" vertical="center" wrapText="1"/>
      <protection hidden="1"/>
    </xf>
    <xf numFmtId="38" fontId="53" fillId="2" borderId="12" xfId="2" applyFont="1" applyFill="1" applyBorder="1" applyAlignment="1" applyProtection="1">
      <alignment horizontal="center" vertical="center" wrapText="1"/>
      <protection hidden="1"/>
    </xf>
    <xf numFmtId="38" fontId="53" fillId="2" borderId="54" xfId="2" applyFont="1" applyFill="1" applyBorder="1" applyAlignment="1" applyProtection="1">
      <alignment horizontal="center" vertical="center" wrapText="1"/>
      <protection hidden="1"/>
    </xf>
    <xf numFmtId="38" fontId="53" fillId="2" borderId="53" xfId="2" applyFont="1" applyFill="1" applyBorder="1" applyAlignment="1" applyProtection="1">
      <alignment horizontal="center" vertical="center" wrapText="1"/>
      <protection hidden="1"/>
    </xf>
    <xf numFmtId="38" fontId="64" fillId="2" borderId="54" xfId="0" applyNumberFormat="1" applyFont="1" applyFill="1" applyBorder="1" applyAlignment="1" applyProtection="1">
      <alignment horizontal="right" vertical="center"/>
      <protection hidden="1"/>
    </xf>
    <xf numFmtId="3" fontId="53" fillId="2" borderId="55" xfId="0" applyNumberFormat="1" applyFont="1" applyFill="1" applyBorder="1" applyAlignment="1" applyProtection="1">
      <alignment horizontal="center" vertical="center" wrapText="1"/>
      <protection hidden="1"/>
    </xf>
    <xf numFmtId="3" fontId="53" fillId="2" borderId="36" xfId="0" applyNumberFormat="1" applyFont="1" applyFill="1" applyBorder="1" applyAlignment="1" applyProtection="1">
      <alignment horizontal="center" vertical="center" wrapText="1"/>
      <protection hidden="1"/>
    </xf>
    <xf numFmtId="3" fontId="53" fillId="2" borderId="37" xfId="0" applyNumberFormat="1" applyFont="1" applyFill="1" applyBorder="1" applyAlignment="1" applyProtection="1">
      <alignment horizontal="center" vertical="center" wrapText="1"/>
      <protection hidden="1"/>
    </xf>
  </cellXfs>
  <cellStyles count="5">
    <cellStyle name="パーセント" xfId="1" builtinId="5"/>
    <cellStyle name="桁区切り" xfId="2" builtinId="6"/>
    <cellStyle name="標準" xfId="0" builtinId="0"/>
    <cellStyle name="標準_Sheet1" xfId="3" xr:uid="{00000000-0005-0000-0000-000003000000}"/>
    <cellStyle name="標準_退職金制度診断システム1_04" xfId="4" xr:uid="{00000000-0005-0000-0000-000004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525780</xdr:colOff>
      <xdr:row>13</xdr:row>
      <xdr:rowOff>38100</xdr:rowOff>
    </xdr:from>
    <xdr:to>
      <xdr:col>19</xdr:col>
      <xdr:colOff>426720</xdr:colOff>
      <xdr:row>18</xdr:row>
      <xdr:rowOff>22860</xdr:rowOff>
    </xdr:to>
    <xdr:sp macro="" textlink="">
      <xdr:nvSpPr>
        <xdr:cNvPr id="3" name="四角形吹き出し 3">
          <a:extLst>
            <a:ext uri="{FF2B5EF4-FFF2-40B4-BE49-F238E27FC236}">
              <a16:creationId xmlns:a16="http://schemas.microsoft.com/office/drawing/2014/main" id="{5CFCE6AA-D899-4F07-7B29-150F31965C60}"/>
            </a:ext>
          </a:extLst>
        </xdr:cNvPr>
        <xdr:cNvSpPr/>
      </xdr:nvSpPr>
      <xdr:spPr>
        <a:xfrm>
          <a:off x="7299960" y="2065020"/>
          <a:ext cx="3604260" cy="746760"/>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この「お試し無料版」では、一部シートのセル入力が制限されています。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228600</xdr:colOff>
      <xdr:row>5</xdr:row>
      <xdr:rowOff>47625</xdr:rowOff>
    </xdr:from>
    <xdr:to>
      <xdr:col>8</xdr:col>
      <xdr:colOff>523875</xdr:colOff>
      <xdr:row>6</xdr:row>
      <xdr:rowOff>57150</xdr:rowOff>
    </xdr:to>
    <xdr:sp macro="" textlink="">
      <xdr:nvSpPr>
        <xdr:cNvPr id="1073" name="AutoShape 2">
          <a:extLst>
            <a:ext uri="{FF2B5EF4-FFF2-40B4-BE49-F238E27FC236}">
              <a16:creationId xmlns:a16="http://schemas.microsoft.com/office/drawing/2014/main" id="{00000000-0008-0000-0100-000031040000}"/>
            </a:ext>
          </a:extLst>
        </xdr:cNvPr>
        <xdr:cNvSpPr>
          <a:spLocks noChangeArrowheads="1"/>
        </xdr:cNvSpPr>
      </xdr:nvSpPr>
      <xdr:spPr bwMode="auto">
        <a:xfrm>
          <a:off x="6038850" y="1609725"/>
          <a:ext cx="295275" cy="219075"/>
        </a:xfrm>
        <a:prstGeom prst="downArrow">
          <a:avLst>
            <a:gd name="adj1" fmla="val 50000"/>
            <a:gd name="adj2" fmla="val 25000"/>
          </a:avLst>
        </a:prstGeom>
        <a:solidFill>
          <a:srgbClr val="0000FF"/>
        </a:solidFill>
        <a:ln w="9525">
          <a:solidFill>
            <a:srgbClr val="000000"/>
          </a:solidFill>
          <a:miter lim="800000"/>
          <a:headEnd/>
          <a:tailEnd/>
        </a:ln>
      </xdr:spPr>
    </xdr:sp>
    <xdr:clientData/>
  </xdr:twoCellAnchor>
  <xdr:twoCellAnchor>
    <xdr:from>
      <xdr:col>26</xdr:col>
      <xdr:colOff>38100</xdr:colOff>
      <xdr:row>4</xdr:row>
      <xdr:rowOff>38100</xdr:rowOff>
    </xdr:from>
    <xdr:to>
      <xdr:col>26</xdr:col>
      <xdr:colOff>333375</xdr:colOff>
      <xdr:row>5</xdr:row>
      <xdr:rowOff>190500</xdr:rowOff>
    </xdr:to>
    <xdr:sp macro="" textlink="">
      <xdr:nvSpPr>
        <xdr:cNvPr id="1074" name="AutoShape 6">
          <a:extLst>
            <a:ext uri="{FF2B5EF4-FFF2-40B4-BE49-F238E27FC236}">
              <a16:creationId xmlns:a16="http://schemas.microsoft.com/office/drawing/2014/main" id="{00000000-0008-0000-0100-000032040000}"/>
            </a:ext>
          </a:extLst>
        </xdr:cNvPr>
        <xdr:cNvSpPr>
          <a:spLocks noChangeArrowheads="1"/>
        </xdr:cNvSpPr>
      </xdr:nvSpPr>
      <xdr:spPr bwMode="auto">
        <a:xfrm>
          <a:off x="18716625" y="1390650"/>
          <a:ext cx="295275" cy="361950"/>
        </a:xfrm>
        <a:prstGeom prst="downArrow">
          <a:avLst>
            <a:gd name="adj1" fmla="val 50000"/>
            <a:gd name="adj2" fmla="val 30645"/>
          </a:avLst>
        </a:prstGeom>
        <a:solidFill>
          <a:srgbClr val="0000FF"/>
        </a:solidFill>
        <a:ln w="9525">
          <a:solidFill>
            <a:srgbClr val="000000"/>
          </a:solidFill>
          <a:miter lim="800000"/>
          <a:headEnd/>
          <a:tailEnd/>
        </a:ln>
      </xdr:spPr>
    </xdr:sp>
    <xdr:clientData/>
  </xdr:twoCellAnchor>
  <xdr:twoCellAnchor>
    <xdr:from>
      <xdr:col>40</xdr:col>
      <xdr:colOff>190500</xdr:colOff>
      <xdr:row>2</xdr:row>
      <xdr:rowOff>57150</xdr:rowOff>
    </xdr:from>
    <xdr:to>
      <xdr:col>40</xdr:col>
      <xdr:colOff>485775</xdr:colOff>
      <xdr:row>2</xdr:row>
      <xdr:rowOff>276225</xdr:rowOff>
    </xdr:to>
    <xdr:sp macro="" textlink="">
      <xdr:nvSpPr>
        <xdr:cNvPr id="1075" name="AutoShape 7">
          <a:extLst>
            <a:ext uri="{FF2B5EF4-FFF2-40B4-BE49-F238E27FC236}">
              <a16:creationId xmlns:a16="http://schemas.microsoft.com/office/drawing/2014/main" id="{00000000-0008-0000-0100-000033040000}"/>
            </a:ext>
          </a:extLst>
        </xdr:cNvPr>
        <xdr:cNvSpPr>
          <a:spLocks noChangeArrowheads="1"/>
        </xdr:cNvSpPr>
      </xdr:nvSpPr>
      <xdr:spPr bwMode="auto">
        <a:xfrm>
          <a:off x="29975175" y="895350"/>
          <a:ext cx="295275" cy="219075"/>
        </a:xfrm>
        <a:prstGeom prst="downArrow">
          <a:avLst>
            <a:gd name="adj1" fmla="val 50000"/>
            <a:gd name="adj2" fmla="val 25000"/>
          </a:avLst>
        </a:prstGeom>
        <a:solidFill>
          <a:srgbClr val="0000FF"/>
        </a:solidFill>
        <a:ln w="9525">
          <a:solidFill>
            <a:srgbClr val="000000"/>
          </a:solidFill>
          <a:miter lim="800000"/>
          <a:headEnd/>
          <a:tailEnd/>
        </a:ln>
      </xdr:spPr>
    </xdr:sp>
    <xdr:clientData/>
  </xdr:twoCellAnchor>
  <xdr:twoCellAnchor>
    <xdr:from>
      <xdr:col>47</xdr:col>
      <xdr:colOff>47625</xdr:colOff>
      <xdr:row>3</xdr:row>
      <xdr:rowOff>28575</xdr:rowOff>
    </xdr:from>
    <xdr:to>
      <xdr:col>47</xdr:col>
      <xdr:colOff>200025</xdr:colOff>
      <xdr:row>3</xdr:row>
      <xdr:rowOff>190500</xdr:rowOff>
    </xdr:to>
    <xdr:sp macro="" textlink="">
      <xdr:nvSpPr>
        <xdr:cNvPr id="1076" name="AutoShape 15">
          <a:extLst>
            <a:ext uri="{FF2B5EF4-FFF2-40B4-BE49-F238E27FC236}">
              <a16:creationId xmlns:a16="http://schemas.microsoft.com/office/drawing/2014/main" id="{00000000-0008-0000-0100-000034040000}"/>
            </a:ext>
          </a:extLst>
        </xdr:cNvPr>
        <xdr:cNvSpPr>
          <a:spLocks noChangeArrowheads="1"/>
        </xdr:cNvSpPr>
      </xdr:nvSpPr>
      <xdr:spPr bwMode="auto">
        <a:xfrm rot="5400000">
          <a:off x="34266187" y="1166813"/>
          <a:ext cx="161925" cy="152400"/>
        </a:xfrm>
        <a:prstGeom prst="downArrow">
          <a:avLst>
            <a:gd name="adj1" fmla="val 50000"/>
            <a:gd name="adj2" fmla="val 25000"/>
          </a:avLst>
        </a:prstGeom>
        <a:solidFill>
          <a:srgbClr val="0000FF"/>
        </a:solidFill>
        <a:ln w="9525">
          <a:solidFill>
            <a:srgbClr val="000000"/>
          </a:solidFill>
          <a:miter lim="800000"/>
          <a:headEnd/>
          <a:tailEnd/>
        </a:ln>
      </xdr:spPr>
    </xdr:sp>
    <xdr:clientData/>
  </xdr:twoCellAnchor>
  <xdr:twoCellAnchor>
    <xdr:from>
      <xdr:col>47</xdr:col>
      <xdr:colOff>47625</xdr:colOff>
      <xdr:row>5</xdr:row>
      <xdr:rowOff>28575</xdr:rowOff>
    </xdr:from>
    <xdr:to>
      <xdr:col>47</xdr:col>
      <xdr:colOff>200025</xdr:colOff>
      <xdr:row>5</xdr:row>
      <xdr:rowOff>190500</xdr:rowOff>
    </xdr:to>
    <xdr:sp macro="" textlink="">
      <xdr:nvSpPr>
        <xdr:cNvPr id="1077" name="AutoShape 15">
          <a:extLst>
            <a:ext uri="{FF2B5EF4-FFF2-40B4-BE49-F238E27FC236}">
              <a16:creationId xmlns:a16="http://schemas.microsoft.com/office/drawing/2014/main" id="{00000000-0008-0000-0100-000035040000}"/>
            </a:ext>
          </a:extLst>
        </xdr:cNvPr>
        <xdr:cNvSpPr>
          <a:spLocks noChangeArrowheads="1"/>
        </xdr:cNvSpPr>
      </xdr:nvSpPr>
      <xdr:spPr bwMode="auto">
        <a:xfrm rot="5400000">
          <a:off x="34266187" y="1595438"/>
          <a:ext cx="161925" cy="152400"/>
        </a:xfrm>
        <a:prstGeom prst="downArrow">
          <a:avLst>
            <a:gd name="adj1" fmla="val 50000"/>
            <a:gd name="adj2" fmla="val 25000"/>
          </a:avLst>
        </a:prstGeom>
        <a:solidFill>
          <a:srgbClr val="0000FF"/>
        </a:solidFill>
        <a:ln w="9525">
          <a:solidFill>
            <a:srgbClr val="4F81BD"/>
          </a:solidFill>
          <a:miter lim="800000"/>
          <a:headEnd/>
          <a:tailEnd/>
        </a:ln>
      </xdr:spPr>
    </xdr:sp>
    <xdr:clientData/>
  </xdr:twoCellAnchor>
  <xdr:twoCellAnchor>
    <xdr:from>
      <xdr:col>48</xdr:col>
      <xdr:colOff>171450</xdr:colOff>
      <xdr:row>0</xdr:row>
      <xdr:rowOff>95250</xdr:rowOff>
    </xdr:from>
    <xdr:to>
      <xdr:col>52</xdr:col>
      <xdr:colOff>371475</xdr:colOff>
      <xdr:row>7</xdr:row>
      <xdr:rowOff>114300</xdr:rowOff>
    </xdr:to>
    <xdr:grpSp>
      <xdr:nvGrpSpPr>
        <xdr:cNvPr id="1078" name="グループ化 2">
          <a:extLst>
            <a:ext uri="{FF2B5EF4-FFF2-40B4-BE49-F238E27FC236}">
              <a16:creationId xmlns:a16="http://schemas.microsoft.com/office/drawing/2014/main" id="{00000000-0008-0000-0100-000036040000}"/>
            </a:ext>
          </a:extLst>
        </xdr:cNvPr>
        <xdr:cNvGrpSpPr>
          <a:grpSpLocks/>
        </xdr:cNvGrpSpPr>
      </xdr:nvGrpSpPr>
      <xdr:grpSpPr bwMode="auto">
        <a:xfrm>
          <a:off x="31299150" y="95250"/>
          <a:ext cx="3019425" cy="1992630"/>
          <a:chOff x="34752700" y="95250"/>
          <a:chExt cx="3337775" cy="2015602"/>
        </a:xfrm>
      </xdr:grpSpPr>
      <xdr:sp macro="" textlink="">
        <xdr:nvSpPr>
          <xdr:cNvPr id="1079" name="AutoShape 1">
            <a:extLst>
              <a:ext uri="{FF2B5EF4-FFF2-40B4-BE49-F238E27FC236}">
                <a16:creationId xmlns:a16="http://schemas.microsoft.com/office/drawing/2014/main" id="{00000000-0008-0000-0100-000037040000}"/>
              </a:ext>
            </a:extLst>
          </xdr:cNvPr>
          <xdr:cNvSpPr>
            <a:spLocks noChangeArrowheads="1"/>
          </xdr:cNvSpPr>
        </xdr:nvSpPr>
        <xdr:spPr bwMode="auto">
          <a:xfrm rot="-10020000" flipH="1" flipV="1">
            <a:off x="34909126" y="800098"/>
            <a:ext cx="180000" cy="1310754"/>
          </a:xfrm>
          <a:prstGeom prst="downArrow">
            <a:avLst>
              <a:gd name="adj1" fmla="val 50000"/>
              <a:gd name="adj2" fmla="val 25015"/>
            </a:avLst>
          </a:prstGeom>
          <a:solidFill>
            <a:srgbClr val="FFC000"/>
          </a:solidFill>
          <a:ln w="9525">
            <a:solidFill>
              <a:srgbClr val="FF0000"/>
            </a:solidFill>
            <a:miter lim="800000"/>
            <a:headEnd/>
            <a:tailEnd/>
          </a:ln>
        </xdr:spPr>
      </xdr:sp>
      <xdr:sp macro="" textlink="">
        <xdr:nvSpPr>
          <xdr:cNvPr id="1080" name="AutoShape 1">
            <a:extLst>
              <a:ext uri="{FF2B5EF4-FFF2-40B4-BE49-F238E27FC236}">
                <a16:creationId xmlns:a16="http://schemas.microsoft.com/office/drawing/2014/main" id="{00000000-0008-0000-0100-000038040000}"/>
              </a:ext>
            </a:extLst>
          </xdr:cNvPr>
          <xdr:cNvSpPr>
            <a:spLocks noChangeArrowheads="1"/>
          </xdr:cNvSpPr>
        </xdr:nvSpPr>
        <xdr:spPr bwMode="auto">
          <a:xfrm rot="10800000" flipH="1" flipV="1">
            <a:off x="35662574" y="914400"/>
            <a:ext cx="180000" cy="190500"/>
          </a:xfrm>
          <a:prstGeom prst="downArrow">
            <a:avLst>
              <a:gd name="adj1" fmla="val 50000"/>
              <a:gd name="adj2" fmla="val 24998"/>
            </a:avLst>
          </a:prstGeom>
          <a:solidFill>
            <a:srgbClr val="FFC000"/>
          </a:solidFill>
          <a:ln w="9525">
            <a:solidFill>
              <a:srgbClr val="FF0000"/>
            </a:solidFill>
            <a:miter lim="800000"/>
            <a:headEnd/>
            <a:tailEnd/>
          </a:ln>
        </xdr:spPr>
      </xdr:sp>
      <xdr:sp macro="" textlink="">
        <xdr:nvSpPr>
          <xdr:cNvPr id="1081" name="AutoShape 1">
            <a:extLst>
              <a:ext uri="{FF2B5EF4-FFF2-40B4-BE49-F238E27FC236}">
                <a16:creationId xmlns:a16="http://schemas.microsoft.com/office/drawing/2014/main" id="{00000000-0008-0000-0100-000039040000}"/>
              </a:ext>
            </a:extLst>
          </xdr:cNvPr>
          <xdr:cNvSpPr>
            <a:spLocks noChangeArrowheads="1"/>
          </xdr:cNvSpPr>
        </xdr:nvSpPr>
        <xdr:spPr bwMode="auto">
          <a:xfrm rot="-9120000" flipH="1" flipV="1">
            <a:off x="34752700" y="204814"/>
            <a:ext cx="180000" cy="1310754"/>
          </a:xfrm>
          <a:prstGeom prst="downArrow">
            <a:avLst>
              <a:gd name="adj1" fmla="val 50000"/>
              <a:gd name="adj2" fmla="val 25015"/>
            </a:avLst>
          </a:prstGeom>
          <a:solidFill>
            <a:srgbClr val="FFC000"/>
          </a:solidFill>
          <a:ln w="9525">
            <a:solidFill>
              <a:srgbClr val="FF0000"/>
            </a:solidFill>
            <a:miter lim="800000"/>
            <a:headEnd/>
            <a:tailEnd/>
          </a:ln>
        </xdr:spPr>
      </xdr:sp>
      <xdr:sp macro="" textlink="">
        <xdr:nvSpPr>
          <xdr:cNvPr id="10" name="正方形/長方形 9">
            <a:extLst>
              <a:ext uri="{FF2B5EF4-FFF2-40B4-BE49-F238E27FC236}">
                <a16:creationId xmlns:a16="http://schemas.microsoft.com/office/drawing/2014/main" id="{00000000-0008-0000-0100-00000A000000}"/>
              </a:ext>
            </a:extLst>
          </xdr:cNvPr>
          <xdr:cNvSpPr/>
        </xdr:nvSpPr>
        <xdr:spPr bwMode="auto">
          <a:xfrm>
            <a:off x="35010186" y="95250"/>
            <a:ext cx="3080290" cy="846173"/>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rIns="0"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CC"/>
                </a:solidFill>
                <a:effectLst/>
                <a:latin typeface="+mn-lt"/>
                <a:ea typeface="+mn-ea"/>
                <a:cs typeface="+mn-cs"/>
              </a:rPr>
              <a:t>■</a:t>
            </a:r>
            <a:r>
              <a:rPr kumimoji="1" lang="ja-JP" altLang="ja-JP" sz="1100">
                <a:solidFill>
                  <a:srgbClr val="0000CC"/>
                </a:solidFill>
                <a:effectLst/>
                <a:latin typeface="+mn-lt"/>
                <a:ea typeface="+mn-ea"/>
                <a:cs typeface="+mn-cs"/>
              </a:rPr>
              <a:t>定年年齢６０</a:t>
            </a:r>
            <a:r>
              <a:rPr kumimoji="1" lang="ja-JP" altLang="en-US" sz="1100">
                <a:solidFill>
                  <a:srgbClr val="0000CC"/>
                </a:solidFill>
                <a:effectLst/>
                <a:latin typeface="+mn-lt"/>
                <a:ea typeface="+mn-ea"/>
                <a:cs typeface="+mn-cs"/>
              </a:rPr>
              <a:t>と</a:t>
            </a:r>
            <a:r>
              <a:rPr kumimoji="1" lang="ja-JP" altLang="ja-JP" sz="1100">
                <a:solidFill>
                  <a:srgbClr val="0000CC"/>
                </a:solidFill>
                <a:effectLst/>
                <a:latin typeface="+mn-lt"/>
                <a:ea typeface="+mn-ea"/>
                <a:cs typeface="+mn-cs"/>
              </a:rPr>
              <a:t>第二定年年齢６５を入力する</a:t>
            </a:r>
            <a:endParaRPr lang="ja-JP" altLang="ja-JP" sz="1050">
              <a:solidFill>
                <a:srgbClr val="0000CC"/>
              </a:solidFill>
              <a:effectLst/>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u="none">
                <a:solidFill>
                  <a:srgbClr val="0000CC"/>
                </a:solidFill>
                <a:latin typeface="+mn-ea"/>
                <a:ea typeface="+mn-ea"/>
              </a:rPr>
              <a:t>■</a:t>
            </a:r>
            <a:r>
              <a:rPr kumimoji="1" lang="ja-JP" altLang="en-US" sz="1050" u="sng">
                <a:solidFill>
                  <a:srgbClr val="0000CC"/>
                </a:solidFill>
                <a:latin typeface="+mn-ea"/>
                <a:ea typeface="+mn-ea"/>
              </a:rPr>
              <a:t>全員が「１号俸」アップします</a:t>
            </a:r>
            <a:endParaRPr kumimoji="1" lang="en-US" altLang="ja-JP" sz="1050" u="sng">
              <a:solidFill>
                <a:srgbClr val="0000CC"/>
              </a:solidFill>
              <a:latin typeface="+mn-ea"/>
              <a:ea typeface="+mn-ea"/>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u="none" baseline="0">
                <a:solidFill>
                  <a:srgbClr val="FF0000"/>
                </a:solidFill>
                <a:effectLst/>
                <a:latin typeface="+mn-lt"/>
                <a:ea typeface="+mn-ea"/>
                <a:cs typeface="+mn-cs"/>
              </a:rPr>
              <a:t>　</a:t>
            </a:r>
            <a:r>
              <a:rPr kumimoji="1" lang="ja-JP" altLang="ja-JP" sz="1100" u="none" baseline="0">
                <a:solidFill>
                  <a:srgbClr val="FF0000"/>
                </a:solidFill>
                <a:effectLst/>
                <a:latin typeface="+mn-lt"/>
                <a:ea typeface="+mn-ea"/>
                <a:cs typeface="+mn-cs"/>
              </a:rPr>
              <a:t>（ただし、</a:t>
            </a:r>
            <a:r>
              <a:rPr kumimoji="1" lang="en-US" altLang="ja-JP" sz="1100" u="none" baseline="0">
                <a:solidFill>
                  <a:srgbClr val="FF0000"/>
                </a:solidFill>
                <a:effectLst/>
                <a:latin typeface="+mn-lt"/>
                <a:ea typeface="+mn-ea"/>
                <a:cs typeface="+mn-cs"/>
              </a:rPr>
              <a:t>60</a:t>
            </a:r>
            <a:r>
              <a:rPr kumimoji="1" lang="ja-JP" altLang="ja-JP" sz="1100" u="none" baseline="0">
                <a:solidFill>
                  <a:srgbClr val="FF0000"/>
                </a:solidFill>
                <a:effectLst/>
                <a:latin typeface="+mn-lt"/>
                <a:ea typeface="+mn-ea"/>
                <a:cs typeface="+mn-cs"/>
              </a:rPr>
              <a:t>歳以降は「ゼロ号俸」）</a:t>
            </a:r>
            <a:endParaRPr kumimoji="1" lang="en-US" altLang="ja-JP" sz="1100" u="none" baseline="0">
              <a:solidFill>
                <a:srgbClr val="FF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0000CC"/>
                </a:solidFill>
                <a:effectLst/>
                <a:latin typeface="+mn-lt"/>
                <a:ea typeface="+mn-ea"/>
                <a:cs typeface="+mn-cs"/>
              </a:rPr>
              <a:t>■</a:t>
            </a:r>
            <a:r>
              <a:rPr kumimoji="1" lang="ja-JP" altLang="en-US" sz="1100">
                <a:solidFill>
                  <a:srgbClr val="0000CC"/>
                </a:solidFill>
                <a:effectLst/>
                <a:latin typeface="+mn-lt"/>
                <a:ea typeface="+mn-ea"/>
                <a:cs typeface="+mn-cs"/>
              </a:rPr>
              <a:t>再雇用時の等級再格付けは考慮していません</a:t>
            </a:r>
            <a:endParaRPr kumimoji="1" lang="en-US" altLang="ja-JP" sz="1050" u="none">
              <a:solidFill>
                <a:srgbClr val="0000CC"/>
              </a:solidFill>
              <a:latin typeface="+mn-ea"/>
              <a:ea typeface="+mn-ea"/>
            </a:endParaRPr>
          </a:p>
          <a:p>
            <a:pPr algn="l">
              <a:lnSpc>
                <a:spcPts val="1200"/>
              </a:lnSpc>
            </a:pPr>
            <a:r>
              <a:rPr kumimoji="1" lang="ja-JP" altLang="en-US" sz="1000">
                <a:solidFill>
                  <a:srgbClr val="0000CC"/>
                </a:solidFill>
                <a:latin typeface="+mn-ea"/>
                <a:ea typeface="+mn-ea"/>
              </a:rPr>
              <a:t>　</a:t>
            </a:r>
            <a:endParaRPr kumimoji="1" lang="en-US" altLang="ja-JP" sz="1000">
              <a:solidFill>
                <a:srgbClr val="0000CC"/>
              </a:solidFill>
              <a:latin typeface="+mn-ea"/>
              <a:ea typeface="+mn-ea"/>
            </a:endParaRPr>
          </a:p>
        </xdr:txBody>
      </xdr:sp>
    </xdr:grpSp>
    <xdr:clientData/>
  </xdr:twoCellAnchor>
  <xdr:twoCellAnchor>
    <xdr:from>
      <xdr:col>3</xdr:col>
      <xdr:colOff>182880</xdr:colOff>
      <xdr:row>2</xdr:row>
      <xdr:rowOff>182880</xdr:rowOff>
    </xdr:from>
    <xdr:to>
      <xdr:col>5</xdr:col>
      <xdr:colOff>220980</xdr:colOff>
      <xdr:row>6</xdr:row>
      <xdr:rowOff>160020</xdr:rowOff>
    </xdr:to>
    <xdr:sp macro="" textlink="">
      <xdr:nvSpPr>
        <xdr:cNvPr id="5" name="吹き出し: 線 4">
          <a:extLst>
            <a:ext uri="{FF2B5EF4-FFF2-40B4-BE49-F238E27FC236}">
              <a16:creationId xmlns:a16="http://schemas.microsoft.com/office/drawing/2014/main" id="{4EE9AC7E-DBA7-4C4A-A183-945A877FA133}"/>
            </a:ext>
          </a:extLst>
        </xdr:cNvPr>
        <xdr:cNvSpPr/>
      </xdr:nvSpPr>
      <xdr:spPr>
        <a:xfrm>
          <a:off x="1760220" y="1013460"/>
          <a:ext cx="1546860" cy="891540"/>
        </a:xfrm>
        <a:prstGeom prst="borderCallout1">
          <a:avLst>
            <a:gd name="adj1" fmla="val 39903"/>
            <a:gd name="adj2" fmla="val 104010"/>
            <a:gd name="adj3" fmla="val 105881"/>
            <a:gd name="adj4" fmla="val 12627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rPr>
            <a:t>既初入力社員データ（生年月日、入社年月日、基本給等はすべて架空データです！</a:t>
          </a:r>
        </a:p>
      </xdr:txBody>
    </xdr:sp>
    <xdr:clientData/>
  </xdr:twoCellAnchor>
  <xdr:twoCellAnchor>
    <xdr:from>
      <xdr:col>7</xdr:col>
      <xdr:colOff>53340</xdr:colOff>
      <xdr:row>0</xdr:row>
      <xdr:rowOff>281941</xdr:rowOff>
    </xdr:from>
    <xdr:to>
      <xdr:col>14</xdr:col>
      <xdr:colOff>83820</xdr:colOff>
      <xdr:row>2</xdr:row>
      <xdr:rowOff>175261</xdr:rowOff>
    </xdr:to>
    <xdr:sp macro="" textlink="">
      <xdr:nvSpPr>
        <xdr:cNvPr id="2" name="四角形吹き出し 3">
          <a:extLst>
            <a:ext uri="{FF2B5EF4-FFF2-40B4-BE49-F238E27FC236}">
              <a16:creationId xmlns:a16="http://schemas.microsoft.com/office/drawing/2014/main" id="{FDCF9015-CB02-5C6D-2BE5-E230E8E5B21A}"/>
            </a:ext>
          </a:extLst>
        </xdr:cNvPr>
        <xdr:cNvSpPr/>
      </xdr:nvSpPr>
      <xdr:spPr>
        <a:xfrm>
          <a:off x="4411980" y="281941"/>
          <a:ext cx="3878580" cy="723900"/>
        </a:xfrm>
        <a:prstGeom prst="wedgeRectCallout">
          <a:avLst>
            <a:gd name="adj1" fmla="val -56873"/>
            <a:gd name="adj2" fmla="val 78171"/>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この「お試し無料版」では、行番号２５以降のセル入力が制限されています。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209550</xdr:colOff>
      <xdr:row>3</xdr:row>
      <xdr:rowOff>47625</xdr:rowOff>
    </xdr:from>
    <xdr:to>
      <xdr:col>4</xdr:col>
      <xdr:colOff>419100</xdr:colOff>
      <xdr:row>3</xdr:row>
      <xdr:rowOff>180975</xdr:rowOff>
    </xdr:to>
    <xdr:sp macro="" textlink="">
      <xdr:nvSpPr>
        <xdr:cNvPr id="2055" name="AutoShape 2">
          <a:extLst>
            <a:ext uri="{FF2B5EF4-FFF2-40B4-BE49-F238E27FC236}">
              <a16:creationId xmlns:a16="http://schemas.microsoft.com/office/drawing/2014/main" id="{00000000-0008-0000-0200-000007080000}"/>
            </a:ext>
          </a:extLst>
        </xdr:cNvPr>
        <xdr:cNvSpPr>
          <a:spLocks noChangeArrowheads="1"/>
        </xdr:cNvSpPr>
      </xdr:nvSpPr>
      <xdr:spPr bwMode="auto">
        <a:xfrm>
          <a:off x="2809875" y="819150"/>
          <a:ext cx="209550" cy="133350"/>
        </a:xfrm>
        <a:prstGeom prst="downArrow">
          <a:avLst>
            <a:gd name="adj1" fmla="val 50000"/>
            <a:gd name="adj2" fmla="val 25000"/>
          </a:avLst>
        </a:prstGeom>
        <a:solidFill>
          <a:srgbClr val="0000FF"/>
        </a:solidFill>
        <a:ln w="9525">
          <a:solidFill>
            <a:srgbClr val="000000"/>
          </a:solidFill>
          <a:miter lim="800000"/>
          <a:headEnd/>
          <a:tailEnd/>
        </a:ln>
      </xdr:spPr>
    </xdr:sp>
    <xdr:clientData/>
  </xdr:twoCellAnchor>
  <xdr:twoCellAnchor>
    <xdr:from>
      <xdr:col>17</xdr:col>
      <xdr:colOff>152400</xdr:colOff>
      <xdr:row>0</xdr:row>
      <xdr:rowOff>114300</xdr:rowOff>
    </xdr:from>
    <xdr:to>
      <xdr:col>23</xdr:col>
      <xdr:colOff>30480</xdr:colOff>
      <xdr:row>3</xdr:row>
      <xdr:rowOff>159385</xdr:rowOff>
    </xdr:to>
    <xdr:sp macro="" textlink="">
      <xdr:nvSpPr>
        <xdr:cNvPr id="3" name="四角形吹き出し 3">
          <a:extLst>
            <a:ext uri="{FF2B5EF4-FFF2-40B4-BE49-F238E27FC236}">
              <a16:creationId xmlns:a16="http://schemas.microsoft.com/office/drawing/2014/main" id="{138B71F1-C173-8D8B-3AC9-4630BF618FAB}"/>
            </a:ext>
          </a:extLst>
        </xdr:cNvPr>
        <xdr:cNvSpPr/>
      </xdr:nvSpPr>
      <xdr:spPr>
        <a:xfrm>
          <a:off x="10515600" y="114300"/>
          <a:ext cx="3581400" cy="799465"/>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a:t>
          </a:r>
          <a:r>
            <a:rPr lang="ja-JP" altLang="en-US" sz="1100" b="1" kern="100">
              <a:solidFill>
                <a:srgbClr val="FF0000"/>
              </a:solidFill>
              <a:effectLst/>
              <a:latin typeface="Calibri" panose="020F0502020204030204" pitchFamily="34" charset="0"/>
              <a:ea typeface="ＭＳ 明朝" panose="02020609040205080304" pitchFamily="17" charset="-128"/>
              <a:cs typeface="+mn-cs"/>
            </a:rPr>
            <a:t>Ｐ列</a:t>
          </a:r>
          <a:r>
            <a:rPr lang="ja-JP" sz="1100" b="1" kern="100">
              <a:solidFill>
                <a:srgbClr val="FF0000"/>
              </a:solidFill>
              <a:effectLst/>
              <a:latin typeface="Calibri" panose="020F0502020204030204" pitchFamily="34" charset="0"/>
              <a:ea typeface="ＭＳ 明朝" panose="02020609040205080304" pitchFamily="17" charset="-128"/>
              <a:cs typeface="+mn-cs"/>
            </a:rPr>
            <a:t>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autoPageBreaks="0"/>
  </sheetPr>
  <dimension ref="B1:W94"/>
  <sheetViews>
    <sheetView showGridLines="0" tabSelected="1" zoomScaleNormal="100" workbookViewId="0">
      <selection activeCell="O25" sqref="O25"/>
    </sheetView>
  </sheetViews>
  <sheetFormatPr defaultColWidth="9" defaultRowHeight="13.2" x14ac:dyDescent="0.2"/>
  <cols>
    <col min="1" max="1" width="4" style="3" customWidth="1"/>
    <col min="2" max="2" width="2.33203125" style="3" customWidth="1"/>
    <col min="3" max="3" width="3.88671875" style="3" customWidth="1"/>
    <col min="4" max="10" width="9" style="3"/>
    <col min="11" max="11" width="17.77734375" style="3" customWidth="1"/>
    <col min="12" max="12" width="3.109375" style="3" customWidth="1"/>
    <col min="13" max="13" width="4.6640625" style="3" customWidth="1"/>
    <col min="14" max="14" width="9" style="3" customWidth="1"/>
    <col min="15" max="16384" width="9" style="3"/>
  </cols>
  <sheetData>
    <row r="1" spans="2:23" ht="13.8" thickBot="1" x14ac:dyDescent="0.25"/>
    <row r="2" spans="2:23" x14ac:dyDescent="0.2">
      <c r="B2" s="175"/>
      <c r="C2" s="176"/>
      <c r="D2" s="176"/>
      <c r="E2" s="176"/>
      <c r="F2" s="176"/>
      <c r="G2" s="176"/>
      <c r="H2" s="176"/>
      <c r="I2" s="176"/>
      <c r="J2" s="176"/>
      <c r="K2" s="176"/>
      <c r="L2" s="176"/>
      <c r="M2" s="177"/>
    </row>
    <row r="3" spans="2:23" x14ac:dyDescent="0.2">
      <c r="B3" s="178"/>
      <c r="C3" s="296" t="s">
        <v>150</v>
      </c>
      <c r="D3" s="180"/>
      <c r="E3" s="180"/>
      <c r="F3" s="180"/>
      <c r="G3" s="180"/>
      <c r="H3" s="180"/>
      <c r="I3" s="180"/>
      <c r="J3" s="180"/>
      <c r="K3" s="180"/>
      <c r="L3" s="180"/>
      <c r="M3" s="181"/>
    </row>
    <row r="4" spans="2:23" ht="4.5" customHeight="1" x14ac:dyDescent="0.2">
      <c r="B4" s="178"/>
      <c r="C4" s="179"/>
      <c r="D4" s="180"/>
      <c r="E4" s="180"/>
      <c r="F4" s="180"/>
      <c r="G4" s="180"/>
      <c r="H4" s="180"/>
      <c r="I4" s="180"/>
      <c r="J4" s="180"/>
      <c r="K4" s="180"/>
      <c r="L4" s="180"/>
      <c r="M4" s="181"/>
    </row>
    <row r="5" spans="2:23" ht="17.25" customHeight="1" x14ac:dyDescent="0.2">
      <c r="B5" s="178"/>
      <c r="C5" s="182" t="s">
        <v>151</v>
      </c>
      <c r="D5" s="180"/>
      <c r="E5" s="180"/>
      <c r="F5" s="180"/>
      <c r="G5" s="180"/>
      <c r="H5" s="180"/>
      <c r="I5" s="180"/>
      <c r="J5" s="180"/>
      <c r="K5" s="180"/>
      <c r="L5" s="180"/>
      <c r="M5" s="181"/>
    </row>
    <row r="6" spans="2:23" ht="6" customHeight="1" x14ac:dyDescent="0.2">
      <c r="B6" s="178"/>
      <c r="C6" s="182"/>
      <c r="D6" s="180"/>
      <c r="E6" s="180"/>
      <c r="F6" s="180"/>
      <c r="G6" s="180"/>
      <c r="H6" s="180"/>
      <c r="I6" s="180"/>
      <c r="J6" s="180"/>
      <c r="K6" s="180"/>
      <c r="L6" s="180"/>
      <c r="M6" s="181"/>
    </row>
    <row r="7" spans="2:23" ht="13.5" customHeight="1" x14ac:dyDescent="0.2">
      <c r="B7" s="178"/>
      <c r="C7" s="182"/>
      <c r="D7" s="180"/>
      <c r="E7" s="180"/>
      <c r="F7" s="180"/>
      <c r="G7" s="180"/>
      <c r="H7" s="180"/>
      <c r="I7" s="180"/>
      <c r="J7" s="180"/>
      <c r="K7" s="180"/>
      <c r="L7" s="180"/>
      <c r="M7" s="181"/>
      <c r="N7" s="191"/>
      <c r="O7" s="191"/>
      <c r="P7" s="191"/>
      <c r="Q7" s="191"/>
      <c r="R7" s="191"/>
      <c r="S7" s="191"/>
      <c r="T7" s="191"/>
      <c r="U7" s="191"/>
      <c r="V7" s="191"/>
      <c r="W7" s="191"/>
    </row>
    <row r="8" spans="2:23" ht="13.5" customHeight="1" x14ac:dyDescent="0.2">
      <c r="B8" s="178"/>
      <c r="C8" s="182"/>
      <c r="D8" s="183" t="s">
        <v>182</v>
      </c>
      <c r="E8" s="184"/>
      <c r="F8" s="184"/>
      <c r="G8" s="184"/>
      <c r="H8" s="184"/>
      <c r="I8" s="184"/>
      <c r="J8" s="180"/>
      <c r="K8" s="180"/>
      <c r="L8" s="180"/>
      <c r="M8" s="181"/>
      <c r="N8" s="191"/>
      <c r="O8" s="191"/>
      <c r="P8" s="191"/>
      <c r="Q8" s="191"/>
      <c r="R8" s="191"/>
      <c r="S8" s="191"/>
      <c r="T8" s="191"/>
      <c r="U8" s="191"/>
      <c r="V8" s="191"/>
      <c r="W8" s="191"/>
    </row>
    <row r="9" spans="2:23" ht="13.5" customHeight="1" x14ac:dyDescent="0.2">
      <c r="B9" s="178"/>
      <c r="C9" s="182"/>
      <c r="D9" s="333" t="s">
        <v>183</v>
      </c>
      <c r="E9" s="184"/>
      <c r="F9" s="184"/>
      <c r="G9" s="184"/>
      <c r="H9" s="184"/>
      <c r="I9" s="184"/>
      <c r="J9" s="180"/>
      <c r="K9" s="180"/>
      <c r="L9" s="180"/>
      <c r="M9" s="181"/>
    </row>
    <row r="10" spans="2:23" ht="13.5" customHeight="1" x14ac:dyDescent="0.2">
      <c r="B10" s="178"/>
      <c r="C10" s="182"/>
      <c r="D10" s="183"/>
      <c r="E10" s="184" t="s">
        <v>152</v>
      </c>
      <c r="F10" s="184"/>
      <c r="G10" s="184"/>
      <c r="H10" s="184"/>
      <c r="I10" s="184"/>
      <c r="J10" s="180"/>
      <c r="K10" s="180"/>
      <c r="L10" s="180"/>
      <c r="M10" s="181"/>
    </row>
    <row r="11" spans="2:23" ht="13.5" customHeight="1" x14ac:dyDescent="0.2">
      <c r="B11" s="178"/>
      <c r="C11" s="180"/>
      <c r="D11" s="180"/>
      <c r="E11" s="180"/>
      <c r="F11" s="180"/>
      <c r="G11" s="180"/>
      <c r="H11" s="180"/>
      <c r="I11" s="180"/>
      <c r="J11" s="180"/>
      <c r="K11" s="180"/>
      <c r="L11" s="180"/>
      <c r="M11" s="181"/>
    </row>
    <row r="12" spans="2:23" ht="13.5" customHeight="1" x14ac:dyDescent="0.2">
      <c r="B12" s="178"/>
      <c r="C12" s="47" t="s">
        <v>109</v>
      </c>
      <c r="D12" s="48"/>
      <c r="E12" s="48"/>
      <c r="F12" s="180"/>
      <c r="G12" s="180"/>
      <c r="H12" s="180"/>
      <c r="I12" s="185"/>
      <c r="J12" s="180"/>
      <c r="K12" s="180"/>
      <c r="L12" s="180"/>
      <c r="M12" s="181"/>
    </row>
    <row r="13" spans="2:23" ht="13.5" customHeight="1" x14ac:dyDescent="0.2">
      <c r="B13" s="178"/>
      <c r="C13" s="186"/>
      <c r="D13" s="180"/>
      <c r="E13" s="180"/>
      <c r="F13" s="180"/>
      <c r="G13" s="180"/>
      <c r="H13" s="180"/>
      <c r="I13" s="185"/>
      <c r="J13" s="180"/>
      <c r="K13" s="180"/>
      <c r="L13" s="180"/>
      <c r="M13" s="181"/>
    </row>
    <row r="14" spans="2:23" ht="13.5" customHeight="1" x14ac:dyDescent="0.2">
      <c r="B14" s="178"/>
      <c r="C14" s="186" t="s">
        <v>86</v>
      </c>
      <c r="D14" s="180"/>
      <c r="E14" s="180"/>
      <c r="F14" s="180"/>
      <c r="G14" s="180"/>
      <c r="H14" s="180"/>
      <c r="I14" s="185"/>
      <c r="J14" s="180"/>
      <c r="K14" s="180"/>
      <c r="L14" s="180"/>
      <c r="M14" s="181"/>
    </row>
    <row r="15" spans="2:23" ht="13.5" customHeight="1" x14ac:dyDescent="0.2">
      <c r="B15" s="178"/>
      <c r="C15" s="180"/>
      <c r="D15" s="248" t="s">
        <v>165</v>
      </c>
      <c r="E15" s="180"/>
      <c r="F15" s="180"/>
      <c r="G15" s="180"/>
      <c r="H15" s="180"/>
      <c r="I15" s="185"/>
      <c r="J15" s="180"/>
      <c r="K15" s="180"/>
      <c r="L15" s="180"/>
      <c r="M15" s="181"/>
    </row>
    <row r="16" spans="2:23" ht="7.5" customHeight="1" x14ac:dyDescent="0.2">
      <c r="B16" s="178"/>
      <c r="C16" s="180"/>
      <c r="D16" s="180"/>
      <c r="E16" s="180"/>
      <c r="F16" s="180"/>
      <c r="G16" s="180"/>
      <c r="H16" s="180"/>
      <c r="I16" s="185"/>
      <c r="J16" s="180"/>
      <c r="K16" s="180"/>
      <c r="L16" s="180"/>
      <c r="M16" s="181"/>
    </row>
    <row r="17" spans="2:13" ht="13.5" customHeight="1" x14ac:dyDescent="0.2">
      <c r="B17" s="178"/>
      <c r="C17" s="180"/>
      <c r="D17" s="180" t="s">
        <v>153</v>
      </c>
      <c r="E17" s="180"/>
      <c r="F17" s="180"/>
      <c r="G17" s="180"/>
      <c r="H17" s="180"/>
      <c r="I17" s="185"/>
      <c r="J17" s="180"/>
      <c r="K17" s="180"/>
      <c r="L17" s="180"/>
      <c r="M17" s="181"/>
    </row>
    <row r="18" spans="2:13" ht="13.5" customHeight="1" x14ac:dyDescent="0.2">
      <c r="B18" s="178"/>
      <c r="C18" s="180"/>
      <c r="D18" s="180" t="s">
        <v>154</v>
      </c>
      <c r="E18" s="180"/>
      <c r="F18" s="180"/>
      <c r="G18" s="180"/>
      <c r="H18" s="180"/>
      <c r="I18" s="185"/>
      <c r="J18" s="180"/>
      <c r="K18" s="180"/>
      <c r="L18" s="180"/>
      <c r="M18" s="181"/>
    </row>
    <row r="19" spans="2:13" ht="13.5" customHeight="1" x14ac:dyDescent="0.2">
      <c r="B19" s="178"/>
      <c r="C19" s="180"/>
      <c r="D19" s="180" t="s">
        <v>155</v>
      </c>
      <c r="E19" s="180"/>
      <c r="F19" s="180"/>
      <c r="G19" s="180"/>
      <c r="H19" s="180"/>
      <c r="I19" s="185"/>
      <c r="J19" s="180"/>
      <c r="K19" s="180"/>
      <c r="L19" s="180"/>
      <c r="M19" s="181"/>
    </row>
    <row r="20" spans="2:13" ht="13.5" customHeight="1" x14ac:dyDescent="0.2">
      <c r="B20" s="178"/>
      <c r="C20" s="180"/>
      <c r="D20" s="180" t="s">
        <v>167</v>
      </c>
      <c r="E20" s="180"/>
      <c r="F20" s="180"/>
      <c r="G20" s="180"/>
      <c r="H20" s="180"/>
      <c r="I20" s="185"/>
      <c r="J20" s="180"/>
      <c r="K20" s="180"/>
      <c r="L20" s="180"/>
      <c r="M20" s="181"/>
    </row>
    <row r="21" spans="2:13" ht="13.5" customHeight="1" x14ac:dyDescent="0.2">
      <c r="B21" s="178"/>
      <c r="C21" s="180"/>
      <c r="D21" s="180" t="s">
        <v>156</v>
      </c>
      <c r="E21" s="180"/>
      <c r="F21" s="180"/>
      <c r="G21" s="180"/>
      <c r="H21" s="180"/>
      <c r="I21" s="185"/>
      <c r="J21" s="180"/>
      <c r="K21" s="180"/>
      <c r="L21" s="180"/>
      <c r="M21" s="181"/>
    </row>
    <row r="22" spans="2:13" ht="9" customHeight="1" x14ac:dyDescent="0.2">
      <c r="B22" s="178"/>
      <c r="C22" s="180"/>
      <c r="D22" s="180"/>
      <c r="E22" s="180"/>
      <c r="F22" s="180"/>
      <c r="G22" s="180"/>
      <c r="H22" s="180"/>
      <c r="I22" s="185"/>
      <c r="J22" s="180"/>
      <c r="K22" s="180"/>
      <c r="L22" s="180"/>
      <c r="M22" s="181"/>
    </row>
    <row r="23" spans="2:13" ht="13.5" customHeight="1" x14ac:dyDescent="0.2">
      <c r="B23" s="178"/>
      <c r="C23" s="180"/>
      <c r="D23" s="180" t="s">
        <v>157</v>
      </c>
      <c r="E23" s="180"/>
      <c r="F23" s="180"/>
      <c r="G23" s="180"/>
      <c r="H23" s="180"/>
      <c r="I23" s="185"/>
      <c r="J23" s="180"/>
      <c r="K23" s="180"/>
      <c r="L23" s="180"/>
      <c r="M23" s="181"/>
    </row>
    <row r="24" spans="2:13" ht="13.5" customHeight="1" x14ac:dyDescent="0.2">
      <c r="B24" s="178"/>
      <c r="C24" s="180"/>
      <c r="D24" s="180" t="s">
        <v>168</v>
      </c>
      <c r="E24" s="180"/>
      <c r="F24" s="180"/>
      <c r="G24" s="180"/>
      <c r="H24" s="180"/>
      <c r="I24" s="185"/>
      <c r="J24" s="180"/>
      <c r="K24" s="180"/>
      <c r="L24" s="180"/>
      <c r="M24" s="181"/>
    </row>
    <row r="25" spans="2:13" ht="9" customHeight="1" x14ac:dyDescent="0.2">
      <c r="B25" s="178"/>
      <c r="C25" s="180"/>
      <c r="D25" s="180"/>
      <c r="E25" s="180"/>
      <c r="F25" s="180"/>
      <c r="G25" s="180"/>
      <c r="H25" s="180"/>
      <c r="I25" s="185"/>
      <c r="J25" s="180"/>
      <c r="K25" s="180"/>
      <c r="L25" s="180"/>
      <c r="M25" s="181"/>
    </row>
    <row r="26" spans="2:13" ht="13.5" customHeight="1" x14ac:dyDescent="0.2">
      <c r="B26" s="178"/>
      <c r="C26" s="180"/>
      <c r="D26" s="180" t="s">
        <v>174</v>
      </c>
      <c r="E26" s="180"/>
      <c r="F26" s="180"/>
      <c r="G26" s="180"/>
      <c r="H26" s="180"/>
      <c r="I26" s="185"/>
      <c r="J26" s="180"/>
      <c r="K26" s="180"/>
      <c r="L26" s="180"/>
      <c r="M26" s="181"/>
    </row>
    <row r="27" spans="2:13" ht="13.5" customHeight="1" x14ac:dyDescent="0.2">
      <c r="B27" s="178"/>
      <c r="C27" s="180"/>
      <c r="D27" s="180" t="s">
        <v>171</v>
      </c>
      <c r="E27" s="180"/>
      <c r="F27" s="180"/>
      <c r="G27" s="180"/>
      <c r="H27" s="180"/>
      <c r="I27" s="185"/>
      <c r="J27" s="180"/>
      <c r="K27" s="180"/>
      <c r="L27" s="180"/>
      <c r="M27" s="181"/>
    </row>
    <row r="28" spans="2:13" x14ac:dyDescent="0.2">
      <c r="B28" s="178"/>
      <c r="C28" s="180"/>
      <c r="D28" s="180" t="s">
        <v>172</v>
      </c>
      <c r="E28" s="180"/>
      <c r="F28" s="180"/>
      <c r="G28" s="180"/>
      <c r="H28" s="180"/>
      <c r="I28" s="180"/>
      <c r="J28" s="180"/>
      <c r="K28" s="180"/>
      <c r="L28" s="180"/>
      <c r="M28" s="181"/>
    </row>
    <row r="29" spans="2:13" ht="6" customHeight="1" x14ac:dyDescent="0.2">
      <c r="B29" s="178"/>
      <c r="C29" s="180"/>
      <c r="D29" s="180"/>
      <c r="E29" s="180"/>
      <c r="F29" s="180"/>
      <c r="G29" s="180"/>
      <c r="H29" s="180"/>
      <c r="I29" s="180"/>
      <c r="J29" s="180"/>
      <c r="K29" s="180"/>
      <c r="L29" s="180"/>
      <c r="M29" s="181"/>
    </row>
    <row r="30" spans="2:13" x14ac:dyDescent="0.2">
      <c r="B30" s="178"/>
      <c r="C30" s="180"/>
      <c r="D30" s="180" t="s">
        <v>176</v>
      </c>
      <c r="E30" s="180"/>
      <c r="F30" s="180"/>
      <c r="G30" s="180"/>
      <c r="H30" s="180"/>
      <c r="I30" s="180"/>
      <c r="J30" s="180"/>
      <c r="K30" s="180"/>
      <c r="L30" s="180"/>
      <c r="M30" s="181"/>
    </row>
    <row r="31" spans="2:13" ht="7.5" customHeight="1" x14ac:dyDescent="0.2">
      <c r="B31" s="178"/>
      <c r="C31" s="180"/>
      <c r="D31" s="180"/>
      <c r="E31" s="180"/>
      <c r="F31" s="180"/>
      <c r="G31" s="180"/>
      <c r="H31" s="180"/>
      <c r="I31" s="180"/>
      <c r="J31" s="180"/>
      <c r="K31" s="180"/>
      <c r="L31" s="180"/>
      <c r="M31" s="181"/>
    </row>
    <row r="32" spans="2:13" ht="13.5" customHeight="1" x14ac:dyDescent="0.2">
      <c r="B32" s="178"/>
      <c r="C32" s="180"/>
      <c r="D32" s="180" t="s">
        <v>175</v>
      </c>
      <c r="E32" s="180"/>
      <c r="F32" s="180"/>
      <c r="G32" s="180"/>
      <c r="H32" s="180"/>
      <c r="I32" s="185"/>
      <c r="J32" s="180"/>
      <c r="K32" s="180"/>
      <c r="L32" s="180"/>
      <c r="M32" s="181"/>
    </row>
    <row r="33" spans="2:23" ht="13.5" customHeight="1" x14ac:dyDescent="0.2">
      <c r="B33" s="178"/>
      <c r="C33" s="180"/>
      <c r="D33" s="180" t="s">
        <v>173</v>
      </c>
      <c r="E33" s="180"/>
      <c r="F33" s="180"/>
      <c r="G33" s="180"/>
      <c r="H33" s="180"/>
      <c r="I33" s="185"/>
      <c r="J33" s="180"/>
      <c r="K33" s="180"/>
      <c r="L33" s="180"/>
      <c r="M33" s="181"/>
    </row>
    <row r="34" spans="2:23" ht="13.5" customHeight="1" x14ac:dyDescent="0.2">
      <c r="B34" s="178"/>
      <c r="C34" s="180"/>
      <c r="D34" s="180" t="s">
        <v>169</v>
      </c>
      <c r="E34" s="180"/>
      <c r="F34" s="180"/>
      <c r="G34" s="180"/>
      <c r="H34" s="180"/>
      <c r="I34" s="185"/>
      <c r="J34" s="180"/>
      <c r="K34" s="180"/>
      <c r="L34" s="180"/>
      <c r="M34" s="181"/>
    </row>
    <row r="35" spans="2:23" x14ac:dyDescent="0.2">
      <c r="B35" s="178"/>
      <c r="C35" s="180"/>
      <c r="D35" s="180"/>
      <c r="E35" s="180"/>
      <c r="F35" s="180"/>
      <c r="G35" s="180"/>
      <c r="H35" s="180"/>
      <c r="I35" s="180"/>
      <c r="J35" s="180"/>
      <c r="K35" s="180"/>
      <c r="L35" s="180"/>
      <c r="M35" s="181"/>
    </row>
    <row r="36" spans="2:23" x14ac:dyDescent="0.2">
      <c r="B36" s="178"/>
      <c r="C36" s="49" t="s">
        <v>158</v>
      </c>
      <c r="D36" s="48"/>
      <c r="E36" s="48"/>
      <c r="F36" s="180"/>
      <c r="G36" s="180"/>
      <c r="H36" s="180"/>
      <c r="I36" s="180"/>
      <c r="J36" s="180"/>
      <c r="K36" s="180"/>
      <c r="L36" s="180"/>
      <c r="M36" s="181"/>
      <c r="N36" s="192"/>
      <c r="O36" s="192"/>
      <c r="P36" s="192"/>
      <c r="Q36" s="192"/>
      <c r="R36" s="192"/>
      <c r="S36" s="192"/>
      <c r="T36" s="192"/>
      <c r="U36" s="192"/>
      <c r="V36" s="192"/>
      <c r="W36" s="192"/>
    </row>
    <row r="37" spans="2:23" x14ac:dyDescent="0.2">
      <c r="B37" s="178"/>
      <c r="C37" s="180"/>
      <c r="D37" s="180" t="s">
        <v>180</v>
      </c>
      <c r="E37" s="180"/>
      <c r="F37" s="180"/>
      <c r="G37" s="180"/>
      <c r="H37" s="180"/>
      <c r="I37" s="180"/>
      <c r="J37" s="180"/>
      <c r="K37" s="180"/>
      <c r="L37" s="180"/>
      <c r="M37" s="181"/>
      <c r="N37" s="192"/>
      <c r="O37" s="192"/>
      <c r="P37" s="192"/>
      <c r="Q37" s="192"/>
      <c r="R37" s="192"/>
      <c r="S37" s="192"/>
      <c r="T37" s="192"/>
      <c r="U37" s="192"/>
      <c r="V37" s="192"/>
      <c r="W37" s="192"/>
    </row>
    <row r="38" spans="2:23" x14ac:dyDescent="0.2">
      <c r="B38" s="178"/>
      <c r="C38" s="180"/>
      <c r="D38" s="180" t="s">
        <v>159</v>
      </c>
      <c r="E38" s="180"/>
      <c r="F38" s="180"/>
      <c r="G38" s="180"/>
      <c r="H38" s="180"/>
      <c r="I38" s="180"/>
      <c r="J38" s="180"/>
      <c r="K38" s="180"/>
      <c r="L38" s="180"/>
      <c r="M38" s="181"/>
      <c r="N38" s="192"/>
      <c r="O38" s="192"/>
      <c r="P38" s="192"/>
      <c r="Q38" s="192"/>
      <c r="R38" s="192"/>
      <c r="S38" s="192"/>
      <c r="T38" s="192"/>
      <c r="U38" s="192"/>
      <c r="V38" s="192"/>
      <c r="W38" s="192"/>
    </row>
    <row r="39" spans="2:23" x14ac:dyDescent="0.2">
      <c r="B39" s="178"/>
      <c r="C39" s="180"/>
      <c r="D39" s="187" t="s">
        <v>181</v>
      </c>
      <c r="E39" s="180"/>
      <c r="F39" s="180"/>
      <c r="G39" s="180"/>
      <c r="H39" s="180"/>
      <c r="I39" s="180"/>
      <c r="J39" s="180"/>
      <c r="K39" s="180"/>
      <c r="L39" s="180"/>
      <c r="M39" s="181"/>
      <c r="N39" s="192"/>
      <c r="O39" s="192"/>
      <c r="P39" s="192"/>
      <c r="Q39" s="192"/>
      <c r="R39" s="192"/>
      <c r="S39" s="192"/>
      <c r="T39" s="192"/>
      <c r="U39" s="192"/>
      <c r="V39" s="192"/>
      <c r="W39" s="192"/>
    </row>
    <row r="40" spans="2:23" ht="13.5" customHeight="1" x14ac:dyDescent="0.2">
      <c r="B40" s="178"/>
      <c r="C40" s="180"/>
      <c r="D40" s="180"/>
      <c r="E40" s="180"/>
      <c r="F40" s="180"/>
      <c r="G40" s="180"/>
      <c r="H40" s="180"/>
      <c r="I40" s="180"/>
      <c r="J40" s="180"/>
      <c r="K40" s="180"/>
      <c r="L40" s="180"/>
      <c r="M40" s="181"/>
      <c r="N40" s="192"/>
      <c r="O40" s="192"/>
      <c r="P40" s="192"/>
      <c r="Q40" s="192"/>
      <c r="R40" s="192"/>
      <c r="S40" s="192"/>
      <c r="T40" s="192"/>
      <c r="U40" s="192"/>
      <c r="V40" s="192"/>
      <c r="W40" s="192"/>
    </row>
    <row r="41" spans="2:23" ht="13.5" customHeight="1" x14ac:dyDescent="0.2">
      <c r="B41" s="178"/>
      <c r="C41" s="49" t="s">
        <v>160</v>
      </c>
      <c r="D41" s="48"/>
      <c r="E41" s="48"/>
      <c r="F41" s="180"/>
      <c r="G41" s="180"/>
      <c r="H41" s="180"/>
      <c r="I41" s="180"/>
      <c r="J41" s="180"/>
      <c r="K41" s="180"/>
      <c r="L41" s="180"/>
      <c r="M41" s="181"/>
      <c r="N41" s="192"/>
      <c r="O41" s="192"/>
      <c r="P41" s="192"/>
      <c r="Q41" s="192"/>
      <c r="R41" s="192"/>
      <c r="S41" s="192"/>
      <c r="T41" s="192"/>
      <c r="U41" s="192"/>
      <c r="V41" s="192"/>
      <c r="W41" s="192"/>
    </row>
    <row r="42" spans="2:23" ht="13.5" customHeight="1" x14ac:dyDescent="0.2">
      <c r="B42" s="178"/>
      <c r="C42" s="180"/>
      <c r="D42" s="180" t="s">
        <v>166</v>
      </c>
      <c r="E42" s="180"/>
      <c r="F42" s="180"/>
      <c r="G42" s="180"/>
      <c r="H42" s="180"/>
      <c r="I42" s="180"/>
      <c r="J42" s="180"/>
      <c r="K42" s="180"/>
      <c r="L42" s="180"/>
      <c r="M42" s="181"/>
      <c r="N42" s="192"/>
      <c r="O42" s="192"/>
      <c r="P42" s="192"/>
      <c r="Q42" s="192"/>
      <c r="R42" s="192"/>
      <c r="S42" s="192"/>
      <c r="T42" s="192"/>
      <c r="U42" s="192"/>
      <c r="V42" s="192"/>
      <c r="W42" s="192"/>
    </row>
    <row r="43" spans="2:23" ht="13.5" customHeight="1" x14ac:dyDescent="0.2">
      <c r="B43" s="178"/>
      <c r="C43" s="180"/>
      <c r="D43" s="180"/>
      <c r="E43" s="180"/>
      <c r="F43" s="180"/>
      <c r="G43" s="180"/>
      <c r="H43" s="180"/>
      <c r="I43" s="180"/>
      <c r="J43" s="180"/>
      <c r="K43" s="180"/>
      <c r="L43" s="180"/>
      <c r="M43" s="181"/>
      <c r="N43" s="192"/>
      <c r="O43" s="192"/>
      <c r="P43" s="192"/>
      <c r="Q43" s="192"/>
      <c r="R43" s="192"/>
      <c r="S43" s="192"/>
      <c r="T43" s="192"/>
      <c r="U43" s="192"/>
      <c r="V43" s="192"/>
      <c r="W43" s="192"/>
    </row>
    <row r="44" spans="2:23" ht="13.5" customHeight="1" x14ac:dyDescent="0.2">
      <c r="B44" s="178"/>
      <c r="C44" s="47" t="s">
        <v>110</v>
      </c>
      <c r="D44" s="48"/>
      <c r="E44" s="48"/>
      <c r="F44" s="180"/>
      <c r="G44" s="180"/>
      <c r="H44" s="180"/>
      <c r="I44" s="180"/>
      <c r="J44" s="180"/>
      <c r="K44" s="180"/>
      <c r="L44" s="180"/>
      <c r="M44" s="181"/>
      <c r="N44" s="192"/>
      <c r="O44" s="192"/>
      <c r="P44" s="192"/>
      <c r="Q44" s="192"/>
      <c r="R44" s="192"/>
      <c r="S44" s="192"/>
      <c r="T44" s="192"/>
      <c r="U44" s="192"/>
      <c r="V44" s="192"/>
      <c r="W44" s="192"/>
    </row>
    <row r="45" spans="2:23" ht="13.5" customHeight="1" x14ac:dyDescent="0.2">
      <c r="B45" s="178"/>
      <c r="C45" s="180" t="s">
        <v>170</v>
      </c>
      <c r="D45" s="304" t="s">
        <v>81</v>
      </c>
      <c r="E45" s="180"/>
      <c r="F45" s="180"/>
      <c r="G45" s="180"/>
      <c r="H45" s="180"/>
      <c r="I45" s="180"/>
      <c r="J45" s="180"/>
      <c r="K45" s="180"/>
      <c r="L45" s="180"/>
      <c r="M45" s="181"/>
      <c r="N45" s="192"/>
      <c r="O45" s="192"/>
      <c r="P45" s="192"/>
      <c r="Q45" s="192"/>
      <c r="R45" s="192"/>
      <c r="S45" s="192"/>
      <c r="T45" s="192"/>
      <c r="U45" s="192"/>
      <c r="V45" s="192"/>
      <c r="W45" s="192"/>
    </row>
    <row r="46" spans="2:23" ht="13.5" customHeight="1" x14ac:dyDescent="0.2">
      <c r="B46" s="178"/>
      <c r="C46" s="180"/>
      <c r="D46" s="180"/>
      <c r="E46" s="180"/>
      <c r="F46" s="180"/>
      <c r="G46" s="180"/>
      <c r="H46" s="180"/>
      <c r="I46" s="180"/>
      <c r="J46" s="180"/>
      <c r="K46" s="180"/>
      <c r="L46" s="180"/>
      <c r="M46" s="181"/>
      <c r="N46" s="192"/>
      <c r="O46" s="192"/>
      <c r="P46" s="192"/>
      <c r="Q46" s="192"/>
      <c r="R46" s="192"/>
      <c r="S46" s="192"/>
      <c r="T46" s="192"/>
      <c r="U46" s="192"/>
      <c r="V46" s="192"/>
      <c r="W46" s="192"/>
    </row>
    <row r="47" spans="2:23" ht="13.8" thickBot="1" x14ac:dyDescent="0.25">
      <c r="B47" s="188"/>
      <c r="C47" s="189"/>
      <c r="D47" s="189"/>
      <c r="E47" s="189"/>
      <c r="F47" s="189"/>
      <c r="G47" s="189"/>
      <c r="H47" s="189"/>
      <c r="I47" s="189"/>
      <c r="J47" s="189"/>
      <c r="K47" s="189"/>
      <c r="L47" s="189"/>
      <c r="M47" s="190"/>
      <c r="N47" s="192"/>
      <c r="O47" s="192"/>
      <c r="P47" s="192"/>
      <c r="Q47" s="192"/>
      <c r="R47" s="192"/>
      <c r="S47" s="192"/>
      <c r="T47" s="192"/>
      <c r="U47" s="192"/>
      <c r="V47" s="192"/>
      <c r="W47" s="192"/>
    </row>
    <row r="48" spans="2:23" x14ac:dyDescent="0.2">
      <c r="N48" s="192"/>
      <c r="O48" s="192"/>
      <c r="P48" s="192"/>
      <c r="Q48" s="192"/>
      <c r="R48" s="192"/>
      <c r="S48" s="192"/>
      <c r="T48" s="192"/>
      <c r="U48" s="192"/>
      <c r="V48" s="192"/>
      <c r="W48" s="192"/>
    </row>
    <row r="49" spans="14:23" x14ac:dyDescent="0.2">
      <c r="N49" s="192"/>
      <c r="O49" s="192"/>
      <c r="P49" s="192"/>
      <c r="Q49" s="192"/>
      <c r="R49" s="192"/>
      <c r="S49" s="192"/>
      <c r="T49" s="192"/>
      <c r="U49" s="192"/>
      <c r="V49" s="192"/>
      <c r="W49" s="192"/>
    </row>
    <row r="50" spans="14:23" x14ac:dyDescent="0.2">
      <c r="N50" s="192"/>
      <c r="O50" s="192"/>
      <c r="P50" s="192"/>
      <c r="Q50" s="192"/>
      <c r="R50" s="192"/>
      <c r="S50" s="192"/>
      <c r="T50" s="192"/>
      <c r="U50" s="192"/>
      <c r="V50" s="192"/>
      <c r="W50" s="192"/>
    </row>
    <row r="51" spans="14:23" x14ac:dyDescent="0.2">
      <c r="N51" s="192"/>
      <c r="O51" s="192"/>
      <c r="P51" s="192"/>
      <c r="Q51" s="192"/>
      <c r="R51" s="192"/>
      <c r="S51" s="192"/>
      <c r="T51" s="192"/>
      <c r="U51" s="192"/>
      <c r="V51" s="192"/>
      <c r="W51" s="192"/>
    </row>
    <row r="52" spans="14:23" x14ac:dyDescent="0.2">
      <c r="N52" s="192"/>
      <c r="O52" s="192"/>
      <c r="P52" s="192"/>
      <c r="Q52" s="192"/>
      <c r="R52" s="192"/>
      <c r="S52" s="192"/>
      <c r="T52" s="192"/>
      <c r="U52" s="192"/>
      <c r="V52" s="192"/>
      <c r="W52" s="192"/>
    </row>
    <row r="53" spans="14:23" x14ac:dyDescent="0.2">
      <c r="N53" s="192"/>
      <c r="O53" s="192"/>
      <c r="P53" s="192"/>
      <c r="Q53" s="192"/>
      <c r="R53" s="192"/>
      <c r="S53" s="192"/>
      <c r="T53" s="192"/>
      <c r="U53" s="192"/>
      <c r="V53" s="192"/>
      <c r="W53" s="192"/>
    </row>
    <row r="54" spans="14:23" x14ac:dyDescent="0.2">
      <c r="N54" s="192"/>
      <c r="O54" s="192"/>
      <c r="P54" s="192"/>
      <c r="Q54" s="192"/>
      <c r="R54" s="192"/>
      <c r="S54" s="192"/>
      <c r="T54" s="192"/>
      <c r="U54" s="192"/>
      <c r="V54" s="192"/>
      <c r="W54" s="192"/>
    </row>
    <row r="55" spans="14:23" x14ac:dyDescent="0.2">
      <c r="N55" s="192"/>
      <c r="O55" s="192"/>
      <c r="P55" s="192"/>
      <c r="Q55" s="192"/>
      <c r="R55" s="192"/>
      <c r="S55" s="192"/>
      <c r="T55" s="192"/>
      <c r="U55" s="192"/>
      <c r="V55" s="192"/>
      <c r="W55" s="192"/>
    </row>
    <row r="56" spans="14:23" x14ac:dyDescent="0.2">
      <c r="N56" s="192"/>
      <c r="O56" s="192"/>
      <c r="P56" s="192"/>
      <c r="Q56" s="192"/>
      <c r="R56" s="192"/>
      <c r="S56" s="192"/>
      <c r="T56" s="192"/>
      <c r="U56" s="192"/>
      <c r="V56" s="192"/>
      <c r="W56" s="192"/>
    </row>
    <row r="57" spans="14:23" x14ac:dyDescent="0.2">
      <c r="N57" s="192"/>
      <c r="O57" s="192"/>
      <c r="P57" s="192"/>
      <c r="Q57" s="192"/>
      <c r="R57" s="192"/>
      <c r="S57" s="192"/>
      <c r="T57" s="192"/>
      <c r="U57" s="192"/>
      <c r="V57" s="192"/>
      <c r="W57" s="192"/>
    </row>
    <row r="58" spans="14:23" x14ac:dyDescent="0.2">
      <c r="N58" s="192"/>
      <c r="O58" s="192"/>
      <c r="P58" s="192"/>
      <c r="Q58" s="192"/>
      <c r="R58" s="192"/>
      <c r="S58" s="192"/>
      <c r="T58" s="192"/>
      <c r="U58" s="192"/>
      <c r="V58" s="192"/>
      <c r="W58" s="192"/>
    </row>
    <row r="59" spans="14:23" x14ac:dyDescent="0.2">
      <c r="N59" s="192"/>
      <c r="O59" s="192"/>
      <c r="P59" s="192"/>
      <c r="Q59" s="192"/>
      <c r="R59" s="192"/>
      <c r="S59" s="192"/>
      <c r="T59" s="192"/>
      <c r="U59" s="192"/>
      <c r="V59" s="192"/>
      <c r="W59" s="192"/>
    </row>
    <row r="60" spans="14:23" x14ac:dyDescent="0.2">
      <c r="N60" s="192"/>
      <c r="O60" s="192"/>
      <c r="P60" s="192"/>
      <c r="Q60" s="192"/>
      <c r="R60" s="192"/>
      <c r="S60" s="192"/>
      <c r="T60" s="192"/>
      <c r="U60" s="192"/>
      <c r="V60" s="192"/>
      <c r="W60" s="192"/>
    </row>
    <row r="61" spans="14:23" x14ac:dyDescent="0.2">
      <c r="N61" s="192"/>
      <c r="O61" s="192"/>
      <c r="P61" s="192"/>
      <c r="Q61" s="192"/>
      <c r="R61" s="192"/>
      <c r="S61" s="192"/>
      <c r="T61" s="192"/>
      <c r="U61" s="192"/>
      <c r="V61" s="192"/>
      <c r="W61" s="192"/>
    </row>
    <row r="62" spans="14:23" x14ac:dyDescent="0.2">
      <c r="N62" s="192"/>
      <c r="O62" s="192"/>
      <c r="P62" s="192"/>
      <c r="Q62" s="192"/>
      <c r="R62" s="192"/>
      <c r="S62" s="192"/>
      <c r="T62" s="192"/>
      <c r="U62" s="192"/>
      <c r="V62" s="192"/>
      <c r="W62" s="192"/>
    </row>
    <row r="63" spans="14:23" x14ac:dyDescent="0.2">
      <c r="N63" s="192"/>
      <c r="O63" s="192"/>
      <c r="P63" s="192"/>
      <c r="Q63" s="192"/>
      <c r="R63" s="192"/>
      <c r="S63" s="192"/>
      <c r="T63" s="192"/>
      <c r="U63" s="192"/>
      <c r="V63" s="192"/>
      <c r="W63" s="192"/>
    </row>
    <row r="64" spans="14:23" x14ac:dyDescent="0.2">
      <c r="N64" s="192"/>
      <c r="O64" s="192"/>
      <c r="P64" s="192"/>
      <c r="Q64" s="192"/>
      <c r="R64" s="192"/>
      <c r="S64" s="192"/>
      <c r="T64" s="192"/>
      <c r="U64" s="192"/>
      <c r="V64" s="192"/>
      <c r="W64" s="192"/>
    </row>
    <row r="65" spans="14:23" x14ac:dyDescent="0.2">
      <c r="N65" s="192"/>
      <c r="O65" s="192"/>
      <c r="P65" s="192"/>
      <c r="Q65" s="192"/>
      <c r="R65" s="192"/>
      <c r="S65" s="192"/>
      <c r="T65" s="192"/>
      <c r="U65" s="192"/>
      <c r="V65" s="192"/>
      <c r="W65" s="192"/>
    </row>
    <row r="66" spans="14:23" x14ac:dyDescent="0.2">
      <c r="N66" s="192"/>
      <c r="O66" s="192"/>
      <c r="P66" s="192"/>
      <c r="Q66" s="192"/>
      <c r="R66" s="192"/>
      <c r="S66" s="192"/>
      <c r="T66" s="192"/>
      <c r="U66" s="192"/>
      <c r="V66" s="192"/>
      <c r="W66" s="192"/>
    </row>
    <row r="67" spans="14:23" x14ac:dyDescent="0.2">
      <c r="N67" s="192"/>
      <c r="O67" s="192"/>
      <c r="P67" s="192"/>
      <c r="Q67" s="192"/>
      <c r="R67" s="192"/>
      <c r="S67" s="192"/>
      <c r="T67" s="192"/>
      <c r="U67" s="192"/>
      <c r="V67" s="192"/>
      <c r="W67" s="192"/>
    </row>
    <row r="68" spans="14:23" x14ac:dyDescent="0.2">
      <c r="N68" s="192"/>
      <c r="O68" s="192"/>
      <c r="P68" s="192"/>
      <c r="Q68" s="192"/>
      <c r="R68" s="192"/>
      <c r="S68" s="192"/>
      <c r="T68" s="192"/>
      <c r="U68" s="192"/>
      <c r="V68" s="192"/>
      <c r="W68" s="192"/>
    </row>
    <row r="69" spans="14:23" x14ac:dyDescent="0.2">
      <c r="N69" s="192"/>
      <c r="O69" s="192"/>
      <c r="P69" s="192"/>
      <c r="Q69" s="192"/>
      <c r="R69" s="192"/>
      <c r="S69" s="192"/>
      <c r="T69" s="192"/>
      <c r="U69" s="192"/>
      <c r="V69" s="192"/>
      <c r="W69" s="192"/>
    </row>
    <row r="70" spans="14:23" x14ac:dyDescent="0.2">
      <c r="N70" s="192"/>
      <c r="O70" s="192"/>
      <c r="P70" s="192"/>
      <c r="Q70" s="192"/>
      <c r="R70" s="192"/>
      <c r="S70" s="192"/>
      <c r="T70" s="192"/>
      <c r="U70" s="192"/>
      <c r="V70" s="192"/>
      <c r="W70" s="192"/>
    </row>
    <row r="71" spans="14:23" x14ac:dyDescent="0.2">
      <c r="N71" s="192"/>
      <c r="O71" s="192"/>
      <c r="P71" s="192"/>
      <c r="Q71" s="192"/>
      <c r="R71" s="192"/>
      <c r="S71" s="192"/>
      <c r="T71" s="192"/>
      <c r="U71" s="192"/>
      <c r="V71" s="192"/>
      <c r="W71" s="192"/>
    </row>
    <row r="72" spans="14:23" x14ac:dyDescent="0.2">
      <c r="N72" s="192"/>
      <c r="O72" s="192"/>
      <c r="P72" s="192"/>
      <c r="Q72" s="192"/>
      <c r="R72" s="192"/>
      <c r="S72" s="192"/>
      <c r="T72" s="192"/>
      <c r="U72" s="192"/>
      <c r="V72" s="192"/>
      <c r="W72" s="192"/>
    </row>
    <row r="73" spans="14:23" x14ac:dyDescent="0.2">
      <c r="N73" s="192"/>
      <c r="O73" s="192"/>
      <c r="P73" s="192"/>
      <c r="Q73" s="192"/>
      <c r="R73" s="192"/>
      <c r="S73" s="192"/>
      <c r="T73" s="192"/>
      <c r="U73" s="192"/>
      <c r="V73" s="192"/>
      <c r="W73" s="192"/>
    </row>
    <row r="74" spans="14:23" x14ac:dyDescent="0.2">
      <c r="N74" s="192"/>
      <c r="O74" s="192"/>
      <c r="P74" s="192"/>
      <c r="Q74" s="192"/>
      <c r="R74" s="192"/>
      <c r="S74" s="192"/>
      <c r="T74" s="192"/>
      <c r="U74" s="192"/>
      <c r="V74" s="192"/>
      <c r="W74" s="192"/>
    </row>
    <row r="75" spans="14:23" x14ac:dyDescent="0.2">
      <c r="N75" s="192"/>
      <c r="O75" s="192"/>
      <c r="P75" s="192"/>
      <c r="Q75" s="192"/>
      <c r="R75" s="192"/>
      <c r="S75" s="192"/>
      <c r="T75" s="192"/>
      <c r="U75" s="192"/>
      <c r="V75" s="192"/>
      <c r="W75" s="192"/>
    </row>
    <row r="76" spans="14:23" x14ac:dyDescent="0.2">
      <c r="N76" s="192"/>
      <c r="O76" s="192"/>
      <c r="P76" s="192"/>
      <c r="Q76" s="192"/>
      <c r="R76" s="192"/>
      <c r="S76" s="192"/>
      <c r="T76" s="192"/>
      <c r="U76" s="192"/>
      <c r="V76" s="192"/>
      <c r="W76" s="192"/>
    </row>
    <row r="77" spans="14:23" x14ac:dyDescent="0.2">
      <c r="N77" s="192"/>
      <c r="O77" s="192"/>
      <c r="P77" s="192"/>
      <c r="Q77" s="192"/>
      <c r="R77" s="192"/>
      <c r="S77" s="192"/>
      <c r="T77" s="192"/>
      <c r="U77" s="192"/>
      <c r="V77" s="192"/>
      <c r="W77" s="192"/>
    </row>
    <row r="78" spans="14:23" x14ac:dyDescent="0.2">
      <c r="N78" s="192"/>
      <c r="O78" s="192"/>
      <c r="P78" s="192"/>
      <c r="Q78" s="192"/>
      <c r="R78" s="192"/>
      <c r="S78" s="192"/>
      <c r="T78" s="192"/>
      <c r="U78" s="192"/>
      <c r="V78" s="192"/>
      <c r="W78" s="192"/>
    </row>
    <row r="79" spans="14:23" x14ac:dyDescent="0.2">
      <c r="N79" s="192"/>
      <c r="O79" s="192"/>
      <c r="P79" s="192"/>
      <c r="Q79" s="192"/>
      <c r="R79" s="192"/>
      <c r="S79" s="192"/>
      <c r="T79" s="192"/>
      <c r="U79" s="192"/>
      <c r="V79" s="192"/>
      <c r="W79" s="192"/>
    </row>
    <row r="80" spans="14:23" x14ac:dyDescent="0.2">
      <c r="N80" s="192"/>
      <c r="O80" s="192"/>
      <c r="P80" s="192"/>
      <c r="Q80" s="192"/>
      <c r="R80" s="192"/>
      <c r="S80" s="192"/>
      <c r="T80" s="192"/>
      <c r="U80" s="192"/>
      <c r="V80" s="192"/>
      <c r="W80" s="192"/>
    </row>
    <row r="81" spans="14:23" x14ac:dyDescent="0.2">
      <c r="N81" s="192"/>
      <c r="O81" s="192"/>
      <c r="P81" s="192"/>
      <c r="Q81" s="192"/>
      <c r="R81" s="192"/>
      <c r="S81" s="192"/>
      <c r="T81" s="192"/>
      <c r="U81" s="192"/>
      <c r="V81" s="192"/>
      <c r="W81" s="192"/>
    </row>
    <row r="82" spans="14:23" x14ac:dyDescent="0.2">
      <c r="N82" s="192"/>
      <c r="O82" s="192"/>
      <c r="P82" s="192"/>
      <c r="Q82" s="192"/>
      <c r="R82" s="192"/>
      <c r="S82" s="192"/>
      <c r="T82" s="192"/>
      <c r="U82" s="192"/>
      <c r="V82" s="192"/>
      <c r="W82" s="192"/>
    </row>
    <row r="83" spans="14:23" x14ac:dyDescent="0.2">
      <c r="N83" s="192"/>
      <c r="O83" s="192"/>
      <c r="P83" s="192"/>
      <c r="Q83" s="192"/>
      <c r="R83" s="192"/>
      <c r="S83" s="192"/>
      <c r="T83" s="192"/>
      <c r="U83" s="192"/>
      <c r="V83" s="192"/>
      <c r="W83" s="192"/>
    </row>
    <row r="84" spans="14:23" x14ac:dyDescent="0.2">
      <c r="N84" s="192"/>
      <c r="O84" s="192"/>
      <c r="P84" s="192"/>
      <c r="Q84" s="192"/>
      <c r="R84" s="192"/>
      <c r="S84" s="192"/>
      <c r="T84" s="192"/>
      <c r="U84" s="192"/>
      <c r="V84" s="192"/>
      <c r="W84" s="192"/>
    </row>
    <row r="85" spans="14:23" x14ac:dyDescent="0.2">
      <c r="N85" s="192"/>
      <c r="O85" s="192"/>
      <c r="P85" s="192"/>
      <c r="Q85" s="192"/>
      <c r="R85" s="192"/>
      <c r="S85" s="192"/>
      <c r="T85" s="192"/>
      <c r="U85" s="192"/>
      <c r="V85" s="192"/>
      <c r="W85" s="192"/>
    </row>
    <row r="86" spans="14:23" x14ac:dyDescent="0.2">
      <c r="N86" s="192"/>
      <c r="O86" s="192"/>
      <c r="P86" s="192"/>
      <c r="Q86" s="192"/>
      <c r="R86" s="192"/>
      <c r="S86" s="192"/>
      <c r="T86" s="192"/>
      <c r="U86" s="192"/>
      <c r="V86" s="192"/>
      <c r="W86" s="192"/>
    </row>
    <row r="87" spans="14:23" x14ac:dyDescent="0.2">
      <c r="N87" s="192"/>
      <c r="O87" s="192"/>
      <c r="P87" s="192"/>
      <c r="Q87" s="192"/>
      <c r="R87" s="192"/>
      <c r="S87" s="192"/>
      <c r="T87" s="192"/>
      <c r="U87" s="192"/>
      <c r="V87" s="192"/>
      <c r="W87" s="192"/>
    </row>
    <row r="88" spans="14:23" x14ac:dyDescent="0.2">
      <c r="N88" s="192"/>
      <c r="O88" s="192"/>
      <c r="P88" s="192"/>
      <c r="Q88" s="192"/>
      <c r="R88" s="192"/>
      <c r="S88" s="192"/>
      <c r="T88" s="192"/>
      <c r="U88" s="192"/>
      <c r="V88" s="192"/>
      <c r="W88" s="192"/>
    </row>
    <row r="92" spans="14:23" x14ac:dyDescent="0.2">
      <c r="N92" s="192"/>
    </row>
    <row r="93" spans="14:23" x14ac:dyDescent="0.2">
      <c r="N93" s="192"/>
    </row>
    <row r="94" spans="14:23" x14ac:dyDescent="0.2">
      <c r="N94" s="192"/>
    </row>
  </sheetData>
  <sheetProtection sheet="1" objects="1" scenarios="1"/>
  <phoneticPr fontId="2"/>
  <printOptions horizontalCentered="1"/>
  <pageMargins left="0.78740157480314965" right="0.78740157480314965" top="0.98425196850393704" bottom="0.98425196850393704" header="0.51181102362204722" footer="0.51181102362204722"/>
  <pageSetup paperSize="9" scale="91" orientation="portrait" r:id="rId1"/>
  <headerFooter alignWithMargins="0">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autoPageBreaks="0"/>
  </sheetPr>
  <dimension ref="A1:BD250"/>
  <sheetViews>
    <sheetView showGridLines="0" zoomScaleNormal="100" workbookViewId="0">
      <pane xSplit="2" ySplit="9" topLeftCell="C10" activePane="bottomRight" state="frozen"/>
      <selection activeCell="I7" sqref="I7"/>
      <selection pane="topRight" activeCell="I7" sqref="I7"/>
      <selection pane="bottomLeft" activeCell="I7" sqref="I7"/>
      <selection pane="bottomRight" activeCell="C3" sqref="C3"/>
    </sheetView>
  </sheetViews>
  <sheetFormatPr defaultColWidth="9" defaultRowHeight="13.2" x14ac:dyDescent="0.2"/>
  <cols>
    <col min="1" max="1" width="5.109375" style="2" customWidth="1"/>
    <col min="2" max="2" width="4.6640625" style="2" customWidth="1"/>
    <col min="3" max="3" width="13.21875" style="1" customWidth="1"/>
    <col min="4" max="4" width="10.77734375" style="1" customWidth="1"/>
    <col min="5" max="5" width="11.21875" style="1" customWidth="1"/>
    <col min="6" max="6" width="7.33203125" style="1" customWidth="1"/>
    <col min="7" max="7" width="11.21875" style="1" customWidth="1"/>
    <col min="8" max="9" width="12.6640625" style="1" customWidth="1"/>
    <col min="10" max="13" width="4.77734375" style="1" customWidth="1"/>
    <col min="14" max="16" width="11.6640625" style="1" customWidth="1"/>
    <col min="17" max="17" width="10.77734375" style="1" customWidth="1"/>
    <col min="18" max="18" width="11.6640625" style="1" customWidth="1"/>
    <col min="19" max="23" width="8.6640625" style="1" customWidth="1"/>
    <col min="24" max="24" width="14.6640625" style="1" customWidth="1"/>
    <col min="25" max="25" width="13.21875" style="5" customWidth="1"/>
    <col min="26" max="26" width="9" style="10"/>
    <col min="27" max="27" width="9.88671875" style="10" customWidth="1"/>
    <col min="28" max="29" width="10" style="10" customWidth="1"/>
    <col min="30" max="31" width="10.21875" style="5" customWidth="1"/>
    <col min="32" max="32" width="10.21875" style="122" customWidth="1"/>
    <col min="33" max="33" width="10.21875" style="50" customWidth="1"/>
    <col min="34" max="37" width="10.21875" style="5" customWidth="1"/>
    <col min="38" max="38" width="11.44140625" style="1" customWidth="1"/>
    <col min="39" max="39" width="10.33203125" style="1" customWidth="1"/>
    <col min="40" max="40" width="12" style="1" customWidth="1"/>
    <col min="41" max="41" width="10.33203125" style="1" customWidth="1"/>
    <col min="42" max="42" width="11.44140625" style="1" customWidth="1"/>
    <col min="43" max="43" width="10.33203125" style="1" customWidth="1"/>
    <col min="44" max="44" width="1.33203125" style="1" customWidth="1"/>
    <col min="45" max="45" width="11.88671875" style="1" customWidth="1"/>
    <col min="46" max="47" width="6.33203125" style="1" customWidth="1"/>
    <col min="48" max="48" width="4.77734375" style="1" customWidth="1"/>
    <col min="49" max="49" width="10" style="19" customWidth="1"/>
    <col min="50" max="50" width="11.109375" style="5" customWidth="1"/>
    <col min="51" max="52" width="10" style="5" customWidth="1"/>
    <col min="53" max="53" width="12.44140625" style="5" customWidth="1"/>
    <col min="54" max="54" width="18.21875" style="1" customWidth="1"/>
    <col min="55" max="55" width="12.44140625" style="5" customWidth="1"/>
    <col min="56" max="16384" width="9" style="1"/>
  </cols>
  <sheetData>
    <row r="1" spans="1:56" ht="42.75" customHeight="1" thickBot="1" x14ac:dyDescent="0.25">
      <c r="Y1" s="332"/>
      <c r="AR1" s="330"/>
      <c r="AS1" s="301" t="s">
        <v>177</v>
      </c>
      <c r="BD1" s="329"/>
    </row>
    <row r="2" spans="1:56" ht="23.25" customHeight="1" thickBot="1" x14ac:dyDescent="0.3">
      <c r="B2" s="297" t="s">
        <v>163</v>
      </c>
      <c r="D2" s="8"/>
      <c r="E2" s="8"/>
      <c r="F2" s="8"/>
      <c r="G2" s="230"/>
      <c r="H2" s="230"/>
      <c r="I2" s="230"/>
      <c r="M2" s="58" t="s">
        <v>71</v>
      </c>
      <c r="N2" s="59"/>
      <c r="Y2" s="302" t="s">
        <v>57</v>
      </c>
      <c r="AC2" s="58" t="s">
        <v>71</v>
      </c>
      <c r="AD2" s="59"/>
      <c r="AH2" s="56"/>
      <c r="AN2" s="300" t="s">
        <v>145</v>
      </c>
      <c r="AQ2" s="11"/>
      <c r="AR2" s="330"/>
      <c r="AT2" s="18"/>
      <c r="AV2" s="9"/>
      <c r="AW2" s="322"/>
      <c r="AX2" s="323"/>
      <c r="AY2" s="324"/>
      <c r="AZ2" s="325"/>
      <c r="BA2" s="324"/>
      <c r="BB2" s="331" t="s">
        <v>178</v>
      </c>
      <c r="BD2" s="329"/>
    </row>
    <row r="3" spans="1:56" ht="23.25" customHeight="1" thickBot="1" x14ac:dyDescent="0.25">
      <c r="B3" s="81"/>
      <c r="C3" s="23"/>
      <c r="D3" s="23"/>
      <c r="E3" s="23"/>
      <c r="F3" s="23"/>
      <c r="G3" s="231"/>
      <c r="H3" s="231"/>
      <c r="I3" s="231"/>
      <c r="M3" s="60" t="s">
        <v>100</v>
      </c>
      <c r="N3" s="61"/>
      <c r="P3" s="247" t="s">
        <v>56</v>
      </c>
      <c r="Q3" s="12"/>
      <c r="S3" s="64"/>
      <c r="T3" s="65"/>
      <c r="U3" s="2"/>
      <c r="V3" s="87"/>
      <c r="W3" s="4"/>
      <c r="Y3" s="332"/>
      <c r="AC3" s="60" t="s">
        <v>100</v>
      </c>
      <c r="AD3" s="61"/>
      <c r="AG3" s="1"/>
      <c r="AH3" s="57"/>
      <c r="AJ3" s="60" t="s">
        <v>100</v>
      </c>
      <c r="AK3" s="197"/>
      <c r="AQ3" s="11"/>
      <c r="AS3" s="357" t="s">
        <v>107</v>
      </c>
      <c r="AT3" s="358"/>
      <c r="AU3" s="359"/>
      <c r="AV3" s="46" t="s">
        <v>85</v>
      </c>
      <c r="AW3" s="303"/>
      <c r="AZ3" s="4"/>
      <c r="BA3" s="4"/>
      <c r="BB3" s="298" t="s">
        <v>80</v>
      </c>
      <c r="BC3" s="4"/>
      <c r="BD3" s="329"/>
    </row>
    <row r="4" spans="1:56" ht="17.25" customHeight="1" thickBot="1" x14ac:dyDescent="0.25">
      <c r="B4" s="7"/>
      <c r="D4" s="354"/>
      <c r="E4" s="8"/>
      <c r="G4" s="232"/>
      <c r="H4" s="233"/>
      <c r="I4" s="233"/>
      <c r="J4" s="6"/>
      <c r="M4" s="9"/>
      <c r="S4" s="6" t="s">
        <v>83</v>
      </c>
      <c r="W4" s="4"/>
      <c r="Y4" s="102"/>
      <c r="AA4" s="52" t="s">
        <v>147</v>
      </c>
      <c r="AD4" s="13"/>
      <c r="AE4" s="13"/>
      <c r="AF4" s="123"/>
      <c r="AG4" s="129"/>
      <c r="AH4" s="13"/>
      <c r="AI4" s="13"/>
      <c r="AJ4" s="13"/>
      <c r="AK4" s="13"/>
      <c r="AL4" s="403" t="s">
        <v>106</v>
      </c>
      <c r="AM4" s="404"/>
      <c r="AN4" s="404"/>
      <c r="AO4" s="403"/>
      <c r="AP4" s="403"/>
      <c r="AQ4" s="405"/>
      <c r="AS4" s="360">
        <v>46113</v>
      </c>
      <c r="AT4" s="361"/>
      <c r="AU4" s="361"/>
      <c r="AW4" s="20"/>
      <c r="AX4" s="326" t="s">
        <v>108</v>
      </c>
      <c r="AY4" s="22"/>
      <c r="AZ4" s="13"/>
      <c r="BA4" s="13"/>
      <c r="BB4" s="169">
        <f>$BB$6/$AL$6-1</f>
        <v>1.4452081117556137E-2</v>
      </c>
      <c r="BC4" s="13"/>
      <c r="BD4" s="329"/>
    </row>
    <row r="5" spans="1:56" ht="16.5" customHeight="1" thickBot="1" x14ac:dyDescent="0.25">
      <c r="A5" s="7"/>
      <c r="B5" s="7"/>
      <c r="C5" s="355" t="s">
        <v>4</v>
      </c>
      <c r="D5" s="8"/>
      <c r="E5" s="8"/>
      <c r="H5" s="2"/>
      <c r="I5" s="2"/>
      <c r="J5" s="369" t="s">
        <v>5</v>
      </c>
      <c r="K5" s="370"/>
      <c r="L5" s="371"/>
      <c r="M5" s="9"/>
      <c r="N5" s="55" t="s">
        <v>0</v>
      </c>
      <c r="O5" s="55" t="s">
        <v>14</v>
      </c>
      <c r="P5" s="55" t="s">
        <v>76</v>
      </c>
      <c r="Q5" s="55"/>
      <c r="R5" s="55" t="s">
        <v>15</v>
      </c>
      <c r="S5" s="55" t="s">
        <v>16</v>
      </c>
      <c r="T5" s="55" t="s">
        <v>17</v>
      </c>
      <c r="U5" s="55"/>
      <c r="V5" s="55"/>
      <c r="W5" s="55" t="s">
        <v>18</v>
      </c>
      <c r="X5" s="338" t="s">
        <v>11</v>
      </c>
      <c r="Y5" s="210" t="s">
        <v>111</v>
      </c>
      <c r="Z5" s="119" t="s">
        <v>53</v>
      </c>
      <c r="AA5" s="27"/>
      <c r="AB5" s="88" t="s">
        <v>101</v>
      </c>
      <c r="AC5" s="339" t="s">
        <v>78</v>
      </c>
      <c r="AD5" s="339" t="s">
        <v>78</v>
      </c>
      <c r="AE5" s="120" t="s">
        <v>78</v>
      </c>
      <c r="AF5" s="339" t="s">
        <v>78</v>
      </c>
      <c r="AG5" s="339" t="s">
        <v>78</v>
      </c>
      <c r="AH5" s="339" t="s">
        <v>78</v>
      </c>
      <c r="AI5" s="121" t="s">
        <v>54</v>
      </c>
      <c r="AJ5" s="339" t="s">
        <v>75</v>
      </c>
      <c r="AK5" s="54" t="s">
        <v>99</v>
      </c>
      <c r="AL5" s="138" t="s">
        <v>112</v>
      </c>
      <c r="AM5" s="135" t="s">
        <v>18</v>
      </c>
      <c r="AN5" s="28" t="s">
        <v>55</v>
      </c>
      <c r="AO5" s="298" t="s">
        <v>58</v>
      </c>
      <c r="AP5" s="138" t="s">
        <v>11</v>
      </c>
      <c r="AQ5" s="298" t="s">
        <v>52</v>
      </c>
      <c r="AS5" s="321" t="s">
        <v>77</v>
      </c>
      <c r="AT5" s="380" t="s">
        <v>179</v>
      </c>
      <c r="AU5" s="381"/>
      <c r="AV5" s="46" t="s">
        <v>85</v>
      </c>
      <c r="AW5" s="249"/>
      <c r="AX5" s="327">
        <v>1</v>
      </c>
      <c r="AY5" s="166"/>
      <c r="AZ5" s="335"/>
      <c r="BA5" s="335"/>
      <c r="BB5" s="167" t="s">
        <v>113</v>
      </c>
      <c r="BC5" s="299" t="s">
        <v>149</v>
      </c>
    </row>
    <row r="6" spans="1:56" ht="16.5" customHeight="1" thickBot="1" x14ac:dyDescent="0.25">
      <c r="A6" s="7"/>
      <c r="B6" s="7"/>
      <c r="C6" s="356">
        <f ca="1">NOW()</f>
        <v>46068.440182175924</v>
      </c>
      <c r="D6" s="8"/>
      <c r="E6" s="8"/>
      <c r="G6" s="58" t="s">
        <v>71</v>
      </c>
      <c r="H6" s="59"/>
      <c r="I6" s="2"/>
      <c r="J6" s="372">
        <v>45748</v>
      </c>
      <c r="K6" s="373"/>
      <c r="L6" s="374"/>
      <c r="M6" s="9"/>
      <c r="N6" s="63">
        <f>SUM(N10:N209)</f>
        <v>5897600</v>
      </c>
      <c r="O6" s="63">
        <f>SUM(O10:O209)</f>
        <v>553850</v>
      </c>
      <c r="P6" s="63">
        <f>SUM(P10:P209)</f>
        <v>4627140</v>
      </c>
      <c r="Q6" s="63">
        <f>SUM(Q10:Q209)</f>
        <v>0</v>
      </c>
      <c r="R6" s="63">
        <f>SUM(R10:R209)</f>
        <v>11078590</v>
      </c>
      <c r="S6" s="63">
        <f t="shared" ref="S6:X6" si="0">SUM(S10:S209)</f>
        <v>0</v>
      </c>
      <c r="T6" s="63">
        <f t="shared" si="0"/>
        <v>0</v>
      </c>
      <c r="U6" s="63">
        <f t="shared" si="0"/>
        <v>0</v>
      </c>
      <c r="V6" s="63">
        <f t="shared" si="0"/>
        <v>0</v>
      </c>
      <c r="W6" s="63">
        <f t="shared" si="0"/>
        <v>0</v>
      </c>
      <c r="X6" s="141">
        <f t="shared" si="0"/>
        <v>11078590</v>
      </c>
      <c r="Y6" s="211">
        <f>SUM(Y10:Y209)</f>
        <v>11078590</v>
      </c>
      <c r="Z6" s="103"/>
      <c r="AA6" s="103"/>
      <c r="AB6" s="103"/>
      <c r="AC6" s="103"/>
      <c r="AD6" s="104"/>
      <c r="AE6" s="104"/>
      <c r="AF6" s="124"/>
      <c r="AG6" s="130"/>
      <c r="AH6" s="104"/>
      <c r="AI6" s="118"/>
      <c r="AJ6" s="104"/>
      <c r="AK6" s="117"/>
      <c r="AL6" s="139">
        <f t="shared" ref="AL6:AQ6" si="1">SUM(AL10:AL209)</f>
        <v>11188700</v>
      </c>
      <c r="AM6" s="136">
        <f t="shared" si="1"/>
        <v>0</v>
      </c>
      <c r="AN6" s="134">
        <f t="shared" si="1"/>
        <v>11188700</v>
      </c>
      <c r="AO6" s="139">
        <f t="shared" si="1"/>
        <v>0</v>
      </c>
      <c r="AP6" s="139">
        <f t="shared" si="1"/>
        <v>11188700</v>
      </c>
      <c r="AQ6" s="142">
        <f t="shared" si="1"/>
        <v>110110</v>
      </c>
      <c r="AS6" s="347">
        <v>60</v>
      </c>
      <c r="AT6" s="382">
        <v>65</v>
      </c>
      <c r="AU6" s="383"/>
      <c r="AW6" s="250"/>
      <c r="AX6" s="328">
        <v>0</v>
      </c>
      <c r="AY6" s="159"/>
      <c r="AZ6" s="160"/>
      <c r="BA6" s="160"/>
      <c r="BB6" s="168">
        <f>SUM(BB10:BB209)</f>
        <v>11350400</v>
      </c>
      <c r="BC6" s="168">
        <f>SUM(BC10:BC209)</f>
        <v>161700</v>
      </c>
    </row>
    <row r="7" spans="1:56" ht="18" customHeight="1" thickBot="1" x14ac:dyDescent="0.25">
      <c r="A7" s="7"/>
      <c r="B7" s="7"/>
      <c r="C7" s="8"/>
      <c r="D7" s="8"/>
      <c r="E7" s="8"/>
      <c r="G7" s="6" t="s">
        <v>83</v>
      </c>
      <c r="H7" s="2"/>
      <c r="I7" s="2"/>
      <c r="J7" s="8"/>
      <c r="K7" s="8"/>
      <c r="L7" s="8"/>
      <c r="M7" s="9"/>
      <c r="N7" s="91"/>
      <c r="O7" s="82" t="s">
        <v>72</v>
      </c>
      <c r="P7" s="82"/>
      <c r="Q7" s="82"/>
      <c r="R7" s="92"/>
      <c r="S7" s="89"/>
      <c r="T7" s="82"/>
      <c r="U7" s="82" t="s">
        <v>72</v>
      </c>
      <c r="V7" s="89"/>
      <c r="W7" s="89"/>
      <c r="X7" s="62" t="s">
        <v>72</v>
      </c>
      <c r="Y7" s="212"/>
      <c r="Z7" s="106"/>
      <c r="AA7" s="107"/>
      <c r="AB7" s="106"/>
      <c r="AC7" s="106"/>
      <c r="AD7" s="105"/>
      <c r="AE7" s="105"/>
      <c r="AF7" s="174"/>
      <c r="AG7" s="131"/>
      <c r="AH7" s="105"/>
      <c r="AI7" s="115"/>
      <c r="AJ7" s="116"/>
      <c r="AK7" s="116"/>
      <c r="AL7" s="137"/>
      <c r="AM7" s="108"/>
      <c r="AN7" s="108"/>
      <c r="AO7" s="137"/>
      <c r="AP7" s="137"/>
      <c r="AQ7" s="140"/>
      <c r="AS7" s="143"/>
      <c r="AT7" s="144"/>
      <c r="AU7" s="144"/>
      <c r="AV7" s="145"/>
      <c r="AW7" s="162"/>
      <c r="AX7" s="163"/>
      <c r="AY7" s="161"/>
      <c r="AZ7" s="161"/>
      <c r="BA7" s="161"/>
      <c r="BB7" s="236"/>
      <c r="BC7" s="242"/>
    </row>
    <row r="8" spans="1:56" ht="16.5" customHeight="1" thickBot="1" x14ac:dyDescent="0.25">
      <c r="A8" s="94" t="s">
        <v>6</v>
      </c>
      <c r="B8" s="305" t="s">
        <v>7</v>
      </c>
      <c r="C8" s="393" t="s">
        <v>103</v>
      </c>
      <c r="D8" s="395" t="s">
        <v>146</v>
      </c>
      <c r="E8" s="401" t="s">
        <v>164</v>
      </c>
      <c r="F8" s="397" t="s">
        <v>8</v>
      </c>
      <c r="G8" s="399" t="s">
        <v>9</v>
      </c>
      <c r="H8" s="393" t="s">
        <v>104</v>
      </c>
      <c r="I8" s="393" t="s">
        <v>105</v>
      </c>
      <c r="J8" s="402" t="s">
        <v>1</v>
      </c>
      <c r="K8" s="365"/>
      <c r="L8" s="365" t="s">
        <v>10</v>
      </c>
      <c r="M8" s="366"/>
      <c r="N8" s="340"/>
      <c r="O8" s="341" t="s">
        <v>51</v>
      </c>
      <c r="P8" s="342" t="s">
        <v>84</v>
      </c>
      <c r="Q8" s="343"/>
      <c r="R8" s="93"/>
      <c r="S8" s="344"/>
      <c r="T8" s="345"/>
      <c r="U8" s="346" t="s">
        <v>73</v>
      </c>
      <c r="V8" s="345"/>
      <c r="W8" s="90"/>
      <c r="X8" s="367" t="s">
        <v>11</v>
      </c>
      <c r="Y8" s="213"/>
      <c r="Z8" s="110"/>
      <c r="AA8" s="384" t="s">
        <v>102</v>
      </c>
      <c r="AB8" s="375" t="s">
        <v>101</v>
      </c>
      <c r="AC8" s="110"/>
      <c r="AD8" s="109"/>
      <c r="AE8" s="109"/>
      <c r="AF8" s="125"/>
      <c r="AG8" s="132"/>
      <c r="AH8" s="109"/>
      <c r="AI8" s="390" t="s">
        <v>54</v>
      </c>
      <c r="AJ8" s="388" t="s">
        <v>75</v>
      </c>
      <c r="AK8" s="386" t="s">
        <v>144</v>
      </c>
      <c r="AL8" s="406" t="s">
        <v>112</v>
      </c>
      <c r="AM8" s="111"/>
      <c r="AN8" s="112"/>
      <c r="AO8" s="113"/>
      <c r="AP8" s="406" t="s">
        <v>11</v>
      </c>
      <c r="AQ8" s="408" t="s">
        <v>52</v>
      </c>
      <c r="AS8" s="362" t="s">
        <v>1</v>
      </c>
      <c r="AT8" s="363"/>
      <c r="AU8" s="363" t="s">
        <v>10</v>
      </c>
      <c r="AV8" s="364"/>
      <c r="AW8" s="164"/>
      <c r="AX8" s="165"/>
      <c r="AY8" s="392" t="s">
        <v>54</v>
      </c>
      <c r="AZ8" s="377" t="s">
        <v>75</v>
      </c>
      <c r="BA8" s="378" t="s">
        <v>144</v>
      </c>
      <c r="BB8" s="243" t="s">
        <v>79</v>
      </c>
      <c r="BC8" s="376" t="s">
        <v>148</v>
      </c>
    </row>
    <row r="9" spans="1:56" ht="14.25" customHeight="1" thickBot="1" x14ac:dyDescent="0.25">
      <c r="A9" s="95"/>
      <c r="B9" s="306" t="s">
        <v>12</v>
      </c>
      <c r="C9" s="394"/>
      <c r="D9" s="396"/>
      <c r="E9" s="398"/>
      <c r="F9" s="398"/>
      <c r="G9" s="400"/>
      <c r="H9" s="394"/>
      <c r="I9" s="394"/>
      <c r="J9" s="99" t="s">
        <v>3</v>
      </c>
      <c r="K9" s="100" t="s">
        <v>13</v>
      </c>
      <c r="L9" s="100" t="s">
        <v>3</v>
      </c>
      <c r="M9" s="101" t="s">
        <v>13</v>
      </c>
      <c r="N9" s="352" t="s">
        <v>0</v>
      </c>
      <c r="O9" s="353" t="s">
        <v>14</v>
      </c>
      <c r="P9" s="353" t="s">
        <v>76</v>
      </c>
      <c r="Q9" s="307"/>
      <c r="R9" s="337" t="s">
        <v>15</v>
      </c>
      <c r="S9" s="308" t="s">
        <v>16</v>
      </c>
      <c r="T9" s="309" t="s">
        <v>17</v>
      </c>
      <c r="U9" s="310"/>
      <c r="V9" s="311"/>
      <c r="W9" s="337" t="s">
        <v>18</v>
      </c>
      <c r="X9" s="368"/>
      <c r="Y9" s="214" t="s">
        <v>111</v>
      </c>
      <c r="Z9" s="84" t="s">
        <v>53</v>
      </c>
      <c r="AA9" s="385"/>
      <c r="AB9" s="375"/>
      <c r="AC9" s="171" t="s">
        <v>78</v>
      </c>
      <c r="AD9" s="172" t="s">
        <v>78</v>
      </c>
      <c r="AE9" s="173" t="s">
        <v>78</v>
      </c>
      <c r="AF9" s="193" t="s">
        <v>78</v>
      </c>
      <c r="AG9" s="171" t="s">
        <v>78</v>
      </c>
      <c r="AH9" s="172" t="s">
        <v>78</v>
      </c>
      <c r="AI9" s="391"/>
      <c r="AJ9" s="389"/>
      <c r="AK9" s="387"/>
      <c r="AL9" s="407"/>
      <c r="AM9" s="28" t="s">
        <v>18</v>
      </c>
      <c r="AN9" s="27" t="s">
        <v>55</v>
      </c>
      <c r="AO9" s="299" t="s">
        <v>58</v>
      </c>
      <c r="AP9" s="407"/>
      <c r="AQ9" s="409"/>
      <c r="AS9" s="334" t="s">
        <v>3</v>
      </c>
      <c r="AT9" s="335" t="s">
        <v>13</v>
      </c>
      <c r="AU9" s="335" t="s">
        <v>3</v>
      </c>
      <c r="AV9" s="336" t="s">
        <v>13</v>
      </c>
      <c r="AW9" s="234" t="s">
        <v>2</v>
      </c>
      <c r="AX9" s="235" t="s">
        <v>78</v>
      </c>
      <c r="AY9" s="392"/>
      <c r="AZ9" s="377"/>
      <c r="BA9" s="379"/>
      <c r="BB9" s="237" t="s">
        <v>112</v>
      </c>
      <c r="BC9" s="377"/>
    </row>
    <row r="10" spans="1:56" s="4" customFormat="1" ht="12.75" customHeight="1" x14ac:dyDescent="0.15">
      <c r="A10" s="78">
        <f>IF(C10="","",COUNTA($C$10:C10))</f>
        <v>1</v>
      </c>
      <c r="B10" s="96">
        <v>1</v>
      </c>
      <c r="C10" s="96" t="s">
        <v>19</v>
      </c>
      <c r="D10" s="97"/>
      <c r="E10" s="97"/>
      <c r="F10" s="96"/>
      <c r="G10" s="96"/>
      <c r="H10" s="269">
        <v>25381</v>
      </c>
      <c r="I10" s="269">
        <v>34396</v>
      </c>
      <c r="J10" s="98">
        <f>IF(H10="","",DATEDIF(H10-1,$J$6,"Y"))</f>
        <v>55</v>
      </c>
      <c r="K10" s="98">
        <f>IF(H10="","",DATEDIF(H10-1,$J$6,"YM"))</f>
        <v>9</v>
      </c>
      <c r="L10" s="98">
        <f>IF(I10="","",DATEDIF(I10-1,$J$6,"Y"))</f>
        <v>31</v>
      </c>
      <c r="M10" s="98">
        <f>IF(I10="","",DATEDIF(I10-1,$J$6,"YM"))</f>
        <v>0</v>
      </c>
      <c r="N10" s="83">
        <v>181780</v>
      </c>
      <c r="O10" s="83">
        <v>33000</v>
      </c>
      <c r="P10" s="83">
        <v>183775</v>
      </c>
      <c r="Q10" s="83"/>
      <c r="R10" s="68">
        <f>IF($C10="","",SUM(N10:Q10))</f>
        <v>398555</v>
      </c>
      <c r="S10" s="271"/>
      <c r="T10" s="271"/>
      <c r="U10" s="271"/>
      <c r="V10" s="271"/>
      <c r="W10" s="71">
        <f>IF(C10="","",SUM(S10:V10))</f>
        <v>0</v>
      </c>
      <c r="X10" s="72">
        <f>IF(C10="","",R10+W10)</f>
        <v>398555</v>
      </c>
      <c r="Y10" s="42">
        <f>IF($C10="","",$R10)</f>
        <v>398555</v>
      </c>
      <c r="Z10" s="43" t="str">
        <f>IF($C10="","",IF($Y10="","",HLOOKUP($Y10,'3.参照データ'!$B$4:$AI$12,2,TRUE)))</f>
        <v>S-4</v>
      </c>
      <c r="AA10" s="195"/>
      <c r="AB10" s="194" t="str">
        <f>IF($Z10="","",IF($AA10="",$Z10,$AA10))</f>
        <v>S-4</v>
      </c>
      <c r="AC10" s="29">
        <f>IF($AB10="","",($Y10-HLOOKUP($AB10,'3.参照データ'!$B$5:$AI$12,6,FALSE)))</f>
        <v>44955</v>
      </c>
      <c r="AD10" s="114">
        <f>IF($AB10="","",ROUNDUP($AC10/HLOOKUP($AB10,'3.参照データ'!$B$5:$AI$18,7,FALSE),0)+1)</f>
        <v>9</v>
      </c>
      <c r="AE10" s="30">
        <f>IF($AB10="","",IF($AD10&lt;=0,1,IF($AD10&gt;=$AJ10,$AJ10,$AD10)))</f>
        <v>9</v>
      </c>
      <c r="AF10" s="126">
        <f>IF($AB10="","",($AE10-1)*HLOOKUP($AB10,'3.参照データ'!$B$5:$AI$14,7,FALSE))</f>
        <v>45600</v>
      </c>
      <c r="AG10" s="133">
        <f>IF($AB10="","",$AC10-$AF10)</f>
        <v>-645</v>
      </c>
      <c r="AH10" s="30">
        <f>IF($AB10="","",IF($AG10&lt;=0,0,ROUNDUP($AG10/HLOOKUP($AB10,'3.参照データ'!$B$5:$AI$14,9,FALSE),0)))</f>
        <v>0</v>
      </c>
      <c r="AI10" s="114">
        <f>IF($AB10="","",IF($AE10+$AH10&gt;=$AK10,$AK10,$AE10+$AH10))</f>
        <v>9</v>
      </c>
      <c r="AJ10" s="53">
        <f>IF($AB10="","",HLOOKUP($AB10,'3.参照データ'!$B$5:$AI$14,8,FALSE)+1)</f>
        <v>21</v>
      </c>
      <c r="AK10" s="53">
        <f>IF($AB10="","",HLOOKUP($AB10,'3.参照データ'!$B$5:$AI$14,10,FALSE)+AJ10)</f>
        <v>21</v>
      </c>
      <c r="AL10" s="34">
        <f>IF($AB10="","",INDEX('2.職務給賃金表'!$B$6:$AI$57,MATCH('1.メイン'!$AI10,'2.職務給賃金表'!$B$6:$B$57,0),MATCH('1.メイン'!$AB10,'2.職務給賃金表'!$B$6:$AI$6,0)))</f>
        <v>399200</v>
      </c>
      <c r="AM10" s="31">
        <f t="shared" ref="AM10:AM73" si="2">IF($AB10="","",$W10)</f>
        <v>0</v>
      </c>
      <c r="AN10" s="32">
        <f>IF($AB10="","",$AL10+$AM10)</f>
        <v>399200</v>
      </c>
      <c r="AO10" s="32">
        <f>IF($AB10="","",IF(($Y10-$AL10)&gt;0,$Y10-$AL10,0))</f>
        <v>0</v>
      </c>
      <c r="AP10" s="32">
        <f>IF($AB10="","",$AN10+$AO10)</f>
        <v>399200</v>
      </c>
      <c r="AQ10" s="33">
        <f>IF($AB10="","",$AP10-$X10)</f>
        <v>645</v>
      </c>
      <c r="AS10" s="146">
        <f>IF(H10="","",DATEDIF(H10-1,$AS$4,"Y"))</f>
        <v>56</v>
      </c>
      <c r="AT10" s="147">
        <f>IF(H10="","",DATEDIF(H10-1,$AS$4,"YM"))</f>
        <v>9</v>
      </c>
      <c r="AU10" s="147">
        <f>IF(I10="","",DATEDIF(I10-1,$AS$4,"Y"))</f>
        <v>32</v>
      </c>
      <c r="AV10" s="147">
        <f>IF(I10="","",DATEDIF(I10-1,$AS$4,"YM"))</f>
        <v>0</v>
      </c>
      <c r="AW10" s="148" t="str">
        <f>IF(AS10&gt;=$AT$6,"",AB10)</f>
        <v>S-4</v>
      </c>
      <c r="AX10" s="150">
        <f>IF($AW10="","",IF($AS10&gt;=$AS$6,$AI10+$AX$6,$AI10+$AX$5))</f>
        <v>10</v>
      </c>
      <c r="AY10" s="149">
        <f>IF($AW10="","",IF($AX10&gt;=$BA10,$BA10,$AX10))</f>
        <v>10</v>
      </c>
      <c r="AZ10" s="149">
        <f>IF($AW10="","",HLOOKUP($AW10,'3.参照データ'!$B$5:$AI$14,8,FALSE)+1)</f>
        <v>21</v>
      </c>
      <c r="BA10" s="153">
        <f>IF($AW10="","",HLOOKUP($AW10,'3.参照データ'!$B$5:$AI$14,10,FALSE)+AZ10)</f>
        <v>21</v>
      </c>
      <c r="BB10" s="238">
        <f>IF($AW10="","",INDEX('2.職務給賃金表'!$B$6:$AI$57,MATCH($AY10,'2.職務給賃金表'!$B$6:$B$57,0),MATCH($AW10,'2.職務給賃金表'!$B$6:$AI$6,0)))</f>
        <v>404900</v>
      </c>
      <c r="BC10" s="244">
        <f>IF($AW10="","",$BB10-$AL10)</f>
        <v>5700</v>
      </c>
    </row>
    <row r="11" spans="1:56" s="4" customFormat="1" ht="12" customHeight="1" x14ac:dyDescent="0.15">
      <c r="A11" s="79">
        <f>IF(C11="","",COUNTA($C$10:C11))</f>
        <v>2</v>
      </c>
      <c r="B11" s="26">
        <v>1</v>
      </c>
      <c r="C11" s="26" t="s">
        <v>20</v>
      </c>
      <c r="D11" s="25"/>
      <c r="E11" s="25"/>
      <c r="F11" s="26"/>
      <c r="G11" s="26"/>
      <c r="H11" s="270">
        <v>25897</v>
      </c>
      <c r="I11" s="270">
        <v>34747</v>
      </c>
      <c r="J11" s="66">
        <f>IF(H11="","",DATEDIF(H11-1,$J$6,"Y"))</f>
        <v>54</v>
      </c>
      <c r="K11" s="66">
        <f>IF(H11="","",DATEDIF(H11-1,$J$6,"YM"))</f>
        <v>4</v>
      </c>
      <c r="L11" s="66">
        <f>IF(I11="","",DATEDIF(I11-1,$J$6,"Y"))</f>
        <v>30</v>
      </c>
      <c r="M11" s="66">
        <f>IF(I11="","",DATEDIF(I11-1,$J$6,"YM"))</f>
        <v>1</v>
      </c>
      <c r="N11" s="24">
        <v>182780</v>
      </c>
      <c r="O11" s="24">
        <v>32000</v>
      </c>
      <c r="P11" s="24">
        <v>175720</v>
      </c>
      <c r="Q11" s="24"/>
      <c r="R11" s="69">
        <f t="shared" ref="R11:R74" si="3">IF($C11="","",SUM(N11:Q11))</f>
        <v>390500</v>
      </c>
      <c r="S11" s="272"/>
      <c r="T11" s="272"/>
      <c r="U11" s="272"/>
      <c r="V11" s="272"/>
      <c r="W11" s="73">
        <f t="shared" ref="W11:W74" si="4">IF(C11="","",SUM(S11:V11))</f>
        <v>0</v>
      </c>
      <c r="X11" s="74">
        <f t="shared" ref="X11:X74" si="5">IF(C11="","",R11+W11)</f>
        <v>390500</v>
      </c>
      <c r="Y11" s="44">
        <f t="shared" ref="Y11:Y74" si="6">IF($C11="","",$R11)</f>
        <v>390500</v>
      </c>
      <c r="Z11" s="30" t="str">
        <f>IF($C11="","",IF($Y11="","",HLOOKUP($Y11,'3.参照データ'!$B$4:$AI$12,2,TRUE)))</f>
        <v>S-4</v>
      </c>
      <c r="AA11" s="196" t="s">
        <v>188</v>
      </c>
      <c r="AB11" s="85" t="str">
        <f t="shared" ref="AB11:AB74" si="7">IF($Z11="","",IF($AA11="",$Z11,$AA11))</f>
        <v>M-1</v>
      </c>
      <c r="AC11" s="34">
        <f>IF($AB11="","",($Y11-HLOOKUP($AB11,'3.参照データ'!$B$5:$AI$12,6,FALSE)))</f>
        <v>-16500</v>
      </c>
      <c r="AD11" s="30">
        <f>IF($AB11="","",ROUNDUP($AC11/HLOOKUP($AB11,'3.参照データ'!$B$5:$AI$18,7,FALSE),0)+1)</f>
        <v>-2</v>
      </c>
      <c r="AE11" s="30">
        <f t="shared" ref="AE11:AE73" si="8">IF($AB11="","",IF($AD11&lt;=0,1,IF($AD11&gt;=$AJ11,$AJ11,$AD11)))</f>
        <v>1</v>
      </c>
      <c r="AF11" s="127">
        <f>IF($AB11="","",($AE11-1)*HLOOKUP($AB11,'3.参照データ'!$B$5:$AI$14,7,FALSE))</f>
        <v>0</v>
      </c>
      <c r="AG11" s="34">
        <f t="shared" ref="AG11:AG74" si="9">IF($AB11="","",$AC11-$AF11)</f>
        <v>-16500</v>
      </c>
      <c r="AH11" s="30">
        <f>IF($AB11="","",IF($AG11&lt;=0,0,ROUNDUP($AG11/HLOOKUP($AB11,'3.参照データ'!$B$5:$AI$14,9,FALSE),0)))</f>
        <v>0</v>
      </c>
      <c r="AI11" s="30">
        <f t="shared" ref="AI11:AI74" si="10">IF($AB11="","",IF($AE11+$AH11&gt;=$AK11,$AK11,$AE11+$AH11))</f>
        <v>1</v>
      </c>
      <c r="AJ11" s="30">
        <f>IF($AB11="","",HLOOKUP($AB11,'3.参照データ'!$B$5:$AI$14,8,FALSE)+1)</f>
        <v>16</v>
      </c>
      <c r="AK11" s="53">
        <f>IF($AB11="","",HLOOKUP($AB11,'3.参照データ'!$B$5:$AI$14,10,FALSE)+AJ11)</f>
        <v>18</v>
      </c>
      <c r="AL11" s="34">
        <f>IF($AB11="","",INDEX('2.職務給賃金表'!$B$6:$AI$57,MATCH('1.メイン'!$AI11,'2.職務給賃金表'!$B$6:$B$57,0),MATCH('1.メイン'!$AB11,'2.職務給賃金表'!$B$6:$AI$6,0)))</f>
        <v>407000</v>
      </c>
      <c r="AM11" s="35">
        <f t="shared" si="2"/>
        <v>0</v>
      </c>
      <c r="AN11" s="35">
        <f t="shared" ref="AN11:AN74" si="11">IF($AB11="","",$AL11+$AM11)</f>
        <v>407000</v>
      </c>
      <c r="AO11" s="35">
        <f t="shared" ref="AO11:AO74" si="12">IF($AB11="","",IF(($Y11-$AL11)&gt;0,$Y11-$AL11,0))</f>
        <v>0</v>
      </c>
      <c r="AP11" s="35">
        <f t="shared" ref="AP11:AP74" si="13">IF($AB11="","",$AN11+$AO11)</f>
        <v>407000</v>
      </c>
      <c r="AQ11" s="36">
        <f t="shared" ref="AQ11:AQ74" si="14">IF($AB11="","",$AP11-$X11)</f>
        <v>16500</v>
      </c>
      <c r="AS11" s="151">
        <f t="shared" ref="AS11:AS74" si="15">IF(H11="","",DATEDIF(H11-1,$AS$4,"Y"))</f>
        <v>55</v>
      </c>
      <c r="AT11" s="147">
        <f t="shared" ref="AT11:AT74" si="16">IF(H11="","",DATEDIF(H11-1,$AS$4,"YM"))</f>
        <v>4</v>
      </c>
      <c r="AU11" s="147">
        <f t="shared" ref="AU11:AU74" si="17">IF(I11="","",DATEDIF(I11-1,$AS$4,"Y"))</f>
        <v>31</v>
      </c>
      <c r="AV11" s="147">
        <f t="shared" ref="AV11:AV74" si="18">IF(I11="","",DATEDIF(I11-1,$AS$4,"YM"))</f>
        <v>1</v>
      </c>
      <c r="AW11" s="152" t="str">
        <f t="shared" ref="AW11:AW27" si="19">IF(AS11&gt;=$AT$6,"",AB11)</f>
        <v>M-1</v>
      </c>
      <c r="AX11" s="149">
        <f t="shared" ref="AX11:AX27" si="20">IF($AW11="","",IF($AS11&gt;=$AS$6,$AI11+$AX$6,$AI11+$AX$5))</f>
        <v>2</v>
      </c>
      <c r="AY11" s="149">
        <f t="shared" ref="AY11:AY74" si="21">IF($AW11="","",IF($AX11&gt;=$BA11,$BA11,$AX11))</f>
        <v>2</v>
      </c>
      <c r="AZ11" s="149">
        <f>IF($AW11="","",HLOOKUP($AW11,'3.参照データ'!$B$5:$AI$14,8,FALSE)+1)</f>
        <v>16</v>
      </c>
      <c r="BA11" s="149">
        <f>IF($AW11="","",HLOOKUP($AW11,'3.参照データ'!$B$5:$AI$14,10,FALSE)+AZ11)</f>
        <v>18</v>
      </c>
      <c r="BB11" s="238">
        <f>IF($AW11="","",INDEX('2.職務給賃金表'!$B$6:$AI$57,MATCH($AY11,'2.職務給賃金表'!$B$6:$B$57,0),MATCH($AW11,'2.職務給賃金表'!$B$6:$AI$6,0)))</f>
        <v>412800</v>
      </c>
      <c r="BC11" s="245">
        <f t="shared" ref="BC11:BC74" si="22">IF($AW11="","",$BB11-$AL11)</f>
        <v>5800</v>
      </c>
    </row>
    <row r="12" spans="1:56" s="4" customFormat="1" ht="12" customHeight="1" x14ac:dyDescent="0.15">
      <c r="A12" s="79">
        <f>IF(C12="","",COUNTA($C$10:C12))</f>
        <v>3</v>
      </c>
      <c r="B12" s="26">
        <v>1</v>
      </c>
      <c r="C12" s="26" t="s">
        <v>21</v>
      </c>
      <c r="D12" s="25"/>
      <c r="E12" s="25"/>
      <c r="F12" s="26"/>
      <c r="G12" s="26"/>
      <c r="H12" s="270">
        <v>25024</v>
      </c>
      <c r="I12" s="270">
        <v>35133</v>
      </c>
      <c r="J12" s="66">
        <f t="shared" ref="J12:J75" si="23">IF(H12="","",DATEDIF(H12-1,$J$6,"Y"))</f>
        <v>56</v>
      </c>
      <c r="K12" s="66">
        <f t="shared" ref="K12:K75" si="24">IF(H12="","",DATEDIF(H12-1,$J$6,"YM"))</f>
        <v>8</v>
      </c>
      <c r="L12" s="66">
        <f t="shared" ref="L12:L75" si="25">IF(I12="","",DATEDIF(I12-1,$J$6,"Y"))</f>
        <v>29</v>
      </c>
      <c r="M12" s="66">
        <f t="shared" ref="M12:M75" si="26">IF(I12="","",DATEDIF(I12-1,$J$6,"YM"))</f>
        <v>0</v>
      </c>
      <c r="N12" s="24">
        <v>180780</v>
      </c>
      <c r="O12" s="24">
        <v>31000</v>
      </c>
      <c r="P12" s="24">
        <v>176500</v>
      </c>
      <c r="Q12" s="24"/>
      <c r="R12" s="69">
        <f t="shared" si="3"/>
        <v>388280</v>
      </c>
      <c r="S12" s="272"/>
      <c r="T12" s="272"/>
      <c r="U12" s="272"/>
      <c r="V12" s="272"/>
      <c r="W12" s="73">
        <f t="shared" si="4"/>
        <v>0</v>
      </c>
      <c r="X12" s="74">
        <f t="shared" si="5"/>
        <v>388280</v>
      </c>
      <c r="Y12" s="44">
        <f t="shared" si="6"/>
        <v>388280</v>
      </c>
      <c r="Z12" s="30" t="str">
        <f>IF($C12="","",IF($Y12="","",HLOOKUP($Y12,'3.参照データ'!$B$4:$AI$12,2,TRUE)))</f>
        <v>S-4</v>
      </c>
      <c r="AA12" s="196"/>
      <c r="AB12" s="85" t="str">
        <f t="shared" si="7"/>
        <v>S-4</v>
      </c>
      <c r="AC12" s="34">
        <f>IF($AB12="","",($Y12-HLOOKUP($AB12,'3.参照データ'!$B$5:$AI$12,6,FALSE)))</f>
        <v>34680</v>
      </c>
      <c r="AD12" s="30">
        <f>IF($AB12="","",ROUNDUP($AC12/HLOOKUP($AB12,'3.参照データ'!$B$5:$AI$18,7,FALSE),0)+1)</f>
        <v>8</v>
      </c>
      <c r="AE12" s="30">
        <f t="shared" si="8"/>
        <v>8</v>
      </c>
      <c r="AF12" s="127">
        <f>IF($AB12="","",($AE12-1)*HLOOKUP($AB12,'3.参照データ'!$B$5:$AI$14,7,FALSE))</f>
        <v>39900</v>
      </c>
      <c r="AG12" s="34">
        <f t="shared" si="9"/>
        <v>-5220</v>
      </c>
      <c r="AH12" s="30">
        <f>IF($AB12="","",IF($AG12&lt;=0,0,ROUNDUP($AG12/HLOOKUP($AB12,'3.参照データ'!$B$5:$AI$14,9,FALSE),0)))</f>
        <v>0</v>
      </c>
      <c r="AI12" s="30">
        <f t="shared" si="10"/>
        <v>8</v>
      </c>
      <c r="AJ12" s="30">
        <f>IF($AB12="","",HLOOKUP($AB12,'3.参照データ'!$B$5:$AI$14,8,FALSE)+1)</f>
        <v>21</v>
      </c>
      <c r="AK12" s="53">
        <f>IF($AB12="","",HLOOKUP($AB12,'3.参照データ'!$B$5:$AI$14,10,FALSE)+AJ12)</f>
        <v>21</v>
      </c>
      <c r="AL12" s="34">
        <f>IF($AB12="","",INDEX('2.職務給賃金表'!$B$6:$AI$57,MATCH('1.メイン'!$AI12,'2.職務給賃金表'!$B$6:$B$57,0),MATCH('1.メイン'!$AB12,'2.職務給賃金表'!$B$6:$AI$6,0)))</f>
        <v>393500</v>
      </c>
      <c r="AM12" s="35">
        <f t="shared" si="2"/>
        <v>0</v>
      </c>
      <c r="AN12" s="35">
        <f t="shared" si="11"/>
        <v>393500</v>
      </c>
      <c r="AO12" s="35">
        <f t="shared" si="12"/>
        <v>0</v>
      </c>
      <c r="AP12" s="35">
        <f t="shared" si="13"/>
        <v>393500</v>
      </c>
      <c r="AQ12" s="36">
        <f t="shared" si="14"/>
        <v>5220</v>
      </c>
      <c r="AS12" s="151">
        <f t="shared" si="15"/>
        <v>57</v>
      </c>
      <c r="AT12" s="147">
        <f t="shared" si="16"/>
        <v>8</v>
      </c>
      <c r="AU12" s="147">
        <f t="shared" si="17"/>
        <v>30</v>
      </c>
      <c r="AV12" s="147">
        <f t="shared" si="18"/>
        <v>0</v>
      </c>
      <c r="AW12" s="152" t="str">
        <f t="shared" si="19"/>
        <v>S-4</v>
      </c>
      <c r="AX12" s="149">
        <f t="shared" si="20"/>
        <v>9</v>
      </c>
      <c r="AY12" s="149">
        <f t="shared" si="21"/>
        <v>9</v>
      </c>
      <c r="AZ12" s="149">
        <f>IF($AW12="","",HLOOKUP($AW12,'3.参照データ'!$B$5:$AI$14,8,FALSE)+1)</f>
        <v>21</v>
      </c>
      <c r="BA12" s="149">
        <f>IF($AW12="","",HLOOKUP($AW12,'3.参照データ'!$B$5:$AI$14,10,FALSE)+AZ12)</f>
        <v>21</v>
      </c>
      <c r="BB12" s="239">
        <f>IF($AW12="","",INDEX('2.職務給賃金表'!$B$6:$AI$57,MATCH($AY12,'2.職務給賃金表'!$B$6:$B$57,0),MATCH($AW12,'2.職務給賃金表'!$B$6:$AI$6,0)))</f>
        <v>399200</v>
      </c>
      <c r="BC12" s="245">
        <f t="shared" si="22"/>
        <v>5700</v>
      </c>
    </row>
    <row r="13" spans="1:56" s="4" customFormat="1" ht="12" customHeight="1" x14ac:dyDescent="0.15">
      <c r="A13" s="79">
        <f>IF(C13="","",COUNTA($C$10:C13))</f>
        <v>4</v>
      </c>
      <c r="B13" s="26">
        <v>1</v>
      </c>
      <c r="C13" s="26" t="s">
        <v>22</v>
      </c>
      <c r="D13" s="25"/>
      <c r="E13" s="25"/>
      <c r="F13" s="26"/>
      <c r="G13" s="26"/>
      <c r="H13" s="270">
        <v>27310</v>
      </c>
      <c r="I13" s="270">
        <v>35862</v>
      </c>
      <c r="J13" s="66">
        <f t="shared" si="23"/>
        <v>50</v>
      </c>
      <c r="K13" s="66">
        <f t="shared" si="24"/>
        <v>5</v>
      </c>
      <c r="L13" s="66">
        <f t="shared" si="25"/>
        <v>27</v>
      </c>
      <c r="M13" s="66">
        <f t="shared" si="26"/>
        <v>0</v>
      </c>
      <c r="N13" s="24">
        <v>182780</v>
      </c>
      <c r="O13" s="24">
        <v>29000</v>
      </c>
      <c r="P13" s="24">
        <v>162435</v>
      </c>
      <c r="Q13" s="24"/>
      <c r="R13" s="69">
        <f t="shared" si="3"/>
        <v>374215</v>
      </c>
      <c r="S13" s="272"/>
      <c r="T13" s="272"/>
      <c r="U13" s="272"/>
      <c r="V13" s="272"/>
      <c r="W13" s="73">
        <f t="shared" si="4"/>
        <v>0</v>
      </c>
      <c r="X13" s="74">
        <f t="shared" si="5"/>
        <v>374215</v>
      </c>
      <c r="Y13" s="44">
        <f t="shared" si="6"/>
        <v>374215</v>
      </c>
      <c r="Z13" s="30" t="str">
        <f>IF($C13="","",IF($Y13="","",HLOOKUP($Y13,'3.参照データ'!$B$4:$AI$12,2,TRUE)))</f>
        <v>S-4</v>
      </c>
      <c r="AA13" s="196"/>
      <c r="AB13" s="85" t="str">
        <f t="shared" si="7"/>
        <v>S-4</v>
      </c>
      <c r="AC13" s="34">
        <f>IF($AB13="","",($Y13-HLOOKUP($AB13,'3.参照データ'!$B$5:$AI$12,6,FALSE)))</f>
        <v>20615</v>
      </c>
      <c r="AD13" s="30">
        <f>IF($AB13="","",ROUNDUP($AC13/HLOOKUP($AB13,'3.参照データ'!$B$5:$AI$18,7,FALSE),0)+1)</f>
        <v>5</v>
      </c>
      <c r="AE13" s="30">
        <f t="shared" si="8"/>
        <v>5</v>
      </c>
      <c r="AF13" s="127">
        <f>IF($AB13="","",($AE13-1)*HLOOKUP($AB13,'3.参照データ'!$B$5:$AI$14,7,FALSE))</f>
        <v>22800</v>
      </c>
      <c r="AG13" s="34">
        <f t="shared" si="9"/>
        <v>-2185</v>
      </c>
      <c r="AH13" s="30">
        <f>IF($AB13="","",IF($AG13&lt;=0,0,ROUNDUP($AG13/HLOOKUP($AB13,'3.参照データ'!$B$5:$AI$14,9,FALSE),0)))</f>
        <v>0</v>
      </c>
      <c r="AI13" s="30">
        <f t="shared" si="10"/>
        <v>5</v>
      </c>
      <c r="AJ13" s="30">
        <f>IF($AB13="","",HLOOKUP($AB13,'3.参照データ'!$B$5:$AI$14,8,FALSE)+1)</f>
        <v>21</v>
      </c>
      <c r="AK13" s="53">
        <f>IF($AB13="","",HLOOKUP($AB13,'3.参照データ'!$B$5:$AI$14,10,FALSE)+AJ13)</f>
        <v>21</v>
      </c>
      <c r="AL13" s="34">
        <f>IF($AB13="","",INDEX('2.職務給賃金表'!$B$6:$AI$57,MATCH('1.メイン'!$AI13,'2.職務給賃金表'!$B$6:$B$57,0),MATCH('1.メイン'!$AB13,'2.職務給賃金表'!$B$6:$AI$6,0)))</f>
        <v>376400</v>
      </c>
      <c r="AM13" s="35">
        <f t="shared" si="2"/>
        <v>0</v>
      </c>
      <c r="AN13" s="35">
        <f t="shared" si="11"/>
        <v>376400</v>
      </c>
      <c r="AO13" s="35">
        <f t="shared" si="12"/>
        <v>0</v>
      </c>
      <c r="AP13" s="35">
        <f t="shared" si="13"/>
        <v>376400</v>
      </c>
      <c r="AQ13" s="36">
        <f t="shared" si="14"/>
        <v>2185</v>
      </c>
      <c r="AS13" s="151">
        <f t="shared" si="15"/>
        <v>51</v>
      </c>
      <c r="AT13" s="147">
        <f t="shared" si="16"/>
        <v>5</v>
      </c>
      <c r="AU13" s="147">
        <f t="shared" si="17"/>
        <v>28</v>
      </c>
      <c r="AV13" s="147">
        <f t="shared" si="18"/>
        <v>0</v>
      </c>
      <c r="AW13" s="152" t="str">
        <f t="shared" si="19"/>
        <v>S-4</v>
      </c>
      <c r="AX13" s="149">
        <f t="shared" si="20"/>
        <v>6</v>
      </c>
      <c r="AY13" s="149">
        <f t="shared" si="21"/>
        <v>6</v>
      </c>
      <c r="AZ13" s="149">
        <f>IF($AW13="","",HLOOKUP($AW13,'3.参照データ'!$B$5:$AI$14,8,FALSE)+1)</f>
        <v>21</v>
      </c>
      <c r="BA13" s="149">
        <f>IF($AW13="","",HLOOKUP($AW13,'3.参照データ'!$B$5:$AI$14,10,FALSE)+AZ13)</f>
        <v>21</v>
      </c>
      <c r="BB13" s="239">
        <f>IF($AW13="","",INDEX('2.職務給賃金表'!$B$6:$AI$57,MATCH($AY13,'2.職務給賃金表'!$B$6:$B$57,0),MATCH($AW13,'2.職務給賃金表'!$B$6:$AI$6,0)))</f>
        <v>382100</v>
      </c>
      <c r="BC13" s="245">
        <f t="shared" si="22"/>
        <v>5700</v>
      </c>
    </row>
    <row r="14" spans="1:56" s="4" customFormat="1" ht="12" customHeight="1" x14ac:dyDescent="0.15">
      <c r="A14" s="79">
        <f>IF(C14="","",COUNTA($C$10:C14))</f>
        <v>5</v>
      </c>
      <c r="B14" s="26">
        <v>1</v>
      </c>
      <c r="C14" s="26" t="s">
        <v>23</v>
      </c>
      <c r="D14" s="25"/>
      <c r="E14" s="25"/>
      <c r="F14" s="26"/>
      <c r="G14" s="26"/>
      <c r="H14" s="270">
        <v>25216</v>
      </c>
      <c r="I14" s="270">
        <v>35912</v>
      </c>
      <c r="J14" s="66">
        <f t="shared" si="23"/>
        <v>56</v>
      </c>
      <c r="K14" s="66">
        <f t="shared" si="24"/>
        <v>2</v>
      </c>
      <c r="L14" s="66">
        <f t="shared" si="25"/>
        <v>26</v>
      </c>
      <c r="M14" s="66">
        <f t="shared" si="26"/>
        <v>11</v>
      </c>
      <c r="N14" s="24">
        <v>180780</v>
      </c>
      <c r="O14" s="24">
        <v>28000</v>
      </c>
      <c r="P14" s="24">
        <v>151765</v>
      </c>
      <c r="Q14" s="24"/>
      <c r="R14" s="69">
        <f t="shared" si="3"/>
        <v>360545</v>
      </c>
      <c r="S14" s="272"/>
      <c r="T14" s="272"/>
      <c r="U14" s="272"/>
      <c r="V14" s="272"/>
      <c r="W14" s="73">
        <f t="shared" si="4"/>
        <v>0</v>
      </c>
      <c r="X14" s="74">
        <f t="shared" si="5"/>
        <v>360545</v>
      </c>
      <c r="Y14" s="44">
        <f t="shared" si="6"/>
        <v>360545</v>
      </c>
      <c r="Z14" s="30" t="str">
        <f>IF($C14="","",IF($Y14="","",HLOOKUP($Y14,'3.参照データ'!$B$4:$AI$12,2,TRUE)))</f>
        <v>S-4</v>
      </c>
      <c r="AA14" s="196"/>
      <c r="AB14" s="85" t="str">
        <f t="shared" si="7"/>
        <v>S-4</v>
      </c>
      <c r="AC14" s="34">
        <f>IF($AB14="","",($Y14-HLOOKUP($AB14,'3.参照データ'!$B$5:$AI$12,6,FALSE)))</f>
        <v>6945</v>
      </c>
      <c r="AD14" s="30">
        <f>IF($AB14="","",ROUNDUP($AC14/HLOOKUP($AB14,'3.参照データ'!$B$5:$AI$18,7,FALSE),0)+1)</f>
        <v>3</v>
      </c>
      <c r="AE14" s="30">
        <f t="shared" si="8"/>
        <v>3</v>
      </c>
      <c r="AF14" s="127">
        <f>IF($AB14="","",($AE14-1)*HLOOKUP($AB14,'3.参照データ'!$B$5:$AI$14,7,FALSE))</f>
        <v>11400</v>
      </c>
      <c r="AG14" s="34">
        <f t="shared" si="9"/>
        <v>-4455</v>
      </c>
      <c r="AH14" s="30">
        <f>IF($AB14="","",IF($AG14&lt;=0,0,ROUNDUP($AG14/HLOOKUP($AB14,'3.参照データ'!$B$5:$AI$14,9,FALSE),0)))</f>
        <v>0</v>
      </c>
      <c r="AI14" s="30">
        <f t="shared" si="10"/>
        <v>3</v>
      </c>
      <c r="AJ14" s="30">
        <f>IF($AB14="","",HLOOKUP($AB14,'3.参照データ'!$B$5:$AI$14,8,FALSE)+1)</f>
        <v>21</v>
      </c>
      <c r="AK14" s="53">
        <f>IF($AB14="","",HLOOKUP($AB14,'3.参照データ'!$B$5:$AI$14,10,FALSE)+AJ14)</f>
        <v>21</v>
      </c>
      <c r="AL14" s="37">
        <f>IF($AB14="","",INDEX('2.職務給賃金表'!$B$6:$AI$57,MATCH('1.メイン'!$AI14,'2.職務給賃金表'!$B$6:$B$57,0),MATCH('1.メイン'!$AB14,'2.職務給賃金表'!$B$6:$AI$6,0)))</f>
        <v>365000</v>
      </c>
      <c r="AM14" s="35">
        <f t="shared" si="2"/>
        <v>0</v>
      </c>
      <c r="AN14" s="35">
        <f t="shared" si="11"/>
        <v>365000</v>
      </c>
      <c r="AO14" s="35">
        <f t="shared" si="12"/>
        <v>0</v>
      </c>
      <c r="AP14" s="35">
        <f t="shared" si="13"/>
        <v>365000</v>
      </c>
      <c r="AQ14" s="36">
        <f t="shared" si="14"/>
        <v>4455</v>
      </c>
      <c r="AS14" s="151">
        <f t="shared" si="15"/>
        <v>57</v>
      </c>
      <c r="AT14" s="147">
        <f t="shared" si="16"/>
        <v>2</v>
      </c>
      <c r="AU14" s="147">
        <f t="shared" si="17"/>
        <v>27</v>
      </c>
      <c r="AV14" s="147">
        <f t="shared" si="18"/>
        <v>11</v>
      </c>
      <c r="AW14" s="152" t="str">
        <f t="shared" si="19"/>
        <v>S-4</v>
      </c>
      <c r="AX14" s="149">
        <f t="shared" si="20"/>
        <v>4</v>
      </c>
      <c r="AY14" s="149">
        <f>IF($AW14="","",IF($AX14&gt;=$BA14,$BA14,$AX14))</f>
        <v>4</v>
      </c>
      <c r="AZ14" s="149">
        <f>IF($AW14="","",HLOOKUP($AW14,'3.参照データ'!$B$5:$AI$14,8,FALSE)+1)</f>
        <v>21</v>
      </c>
      <c r="BA14" s="149">
        <f>IF($AW14="","",HLOOKUP($AW14,'3.参照データ'!$B$5:$AI$14,10,FALSE)+AZ14)</f>
        <v>21</v>
      </c>
      <c r="BB14" s="239">
        <f>IF($AW14="","",INDEX('2.職務給賃金表'!$B$6:$AI$57,MATCH($AY14,'2.職務給賃金表'!$B$6:$B$57,0),MATCH($AW14,'2.職務給賃金表'!$B$6:$AI$6,0)))</f>
        <v>370700</v>
      </c>
      <c r="BC14" s="245">
        <f t="shared" si="22"/>
        <v>5700</v>
      </c>
    </row>
    <row r="15" spans="1:56" s="4" customFormat="1" ht="12" customHeight="1" x14ac:dyDescent="0.15">
      <c r="A15" s="79">
        <f>IF(C15="","",COUNTA($C$10:C15))</f>
        <v>6</v>
      </c>
      <c r="B15" s="26">
        <v>1</v>
      </c>
      <c r="C15" s="26" t="s">
        <v>24</v>
      </c>
      <c r="D15" s="25"/>
      <c r="E15" s="25"/>
      <c r="F15" s="26"/>
      <c r="G15" s="26"/>
      <c r="H15" s="270">
        <v>27917</v>
      </c>
      <c r="I15" s="270">
        <v>36598</v>
      </c>
      <c r="J15" s="66">
        <f t="shared" si="23"/>
        <v>48</v>
      </c>
      <c r="K15" s="66">
        <f t="shared" si="24"/>
        <v>9</v>
      </c>
      <c r="L15" s="66">
        <f t="shared" si="25"/>
        <v>25</v>
      </c>
      <c r="M15" s="66">
        <f t="shared" si="26"/>
        <v>0</v>
      </c>
      <c r="N15" s="24">
        <v>179780</v>
      </c>
      <c r="O15" s="24">
        <v>27000</v>
      </c>
      <c r="P15" s="24">
        <v>162720</v>
      </c>
      <c r="Q15" s="24"/>
      <c r="R15" s="69">
        <f t="shared" si="3"/>
        <v>369500</v>
      </c>
      <c r="S15" s="272"/>
      <c r="T15" s="272"/>
      <c r="U15" s="272"/>
      <c r="V15" s="272"/>
      <c r="W15" s="73">
        <f t="shared" si="4"/>
        <v>0</v>
      </c>
      <c r="X15" s="74">
        <f t="shared" si="5"/>
        <v>369500</v>
      </c>
      <c r="Y15" s="44">
        <f t="shared" si="6"/>
        <v>369500</v>
      </c>
      <c r="Z15" s="30" t="str">
        <f>IF($C15="","",IF($Y15="","",HLOOKUP($Y15,'3.参照データ'!$B$4:$AI$12,2,TRUE)))</f>
        <v>S-4</v>
      </c>
      <c r="AA15" s="196"/>
      <c r="AB15" s="85" t="str">
        <f t="shared" si="7"/>
        <v>S-4</v>
      </c>
      <c r="AC15" s="34">
        <f>IF($AB15="","",($Y15-HLOOKUP($AB15,'3.参照データ'!$B$5:$AI$12,6,FALSE)))</f>
        <v>15900</v>
      </c>
      <c r="AD15" s="30">
        <f>IF($AB15="","",ROUNDUP($AC15/HLOOKUP($AB15,'3.参照データ'!$B$5:$AI$18,7,FALSE),0)+1)</f>
        <v>4</v>
      </c>
      <c r="AE15" s="30">
        <f t="shared" si="8"/>
        <v>4</v>
      </c>
      <c r="AF15" s="127">
        <f>IF($AB15="","",($AE15-1)*HLOOKUP($AB15,'3.参照データ'!$B$5:$AI$14,7,FALSE))</f>
        <v>17100</v>
      </c>
      <c r="AG15" s="34">
        <f t="shared" si="9"/>
        <v>-1200</v>
      </c>
      <c r="AH15" s="30">
        <f>IF($AB15="","",IF($AG15&lt;=0,0,ROUNDUP($AG15/HLOOKUP($AB15,'3.参照データ'!$B$5:$AI$14,9,FALSE),0)))</f>
        <v>0</v>
      </c>
      <c r="AI15" s="30">
        <f t="shared" si="10"/>
        <v>4</v>
      </c>
      <c r="AJ15" s="30">
        <f>IF($AB15="","",HLOOKUP($AB15,'3.参照データ'!$B$5:$AI$14,8,FALSE)+1)</f>
        <v>21</v>
      </c>
      <c r="AK15" s="53">
        <f>IF($AB15="","",HLOOKUP($AB15,'3.参照データ'!$B$5:$AI$14,10,FALSE)+AJ15)</f>
        <v>21</v>
      </c>
      <c r="AL15" s="37">
        <f>IF($AB15="","",INDEX('2.職務給賃金表'!$B$6:$AI$57,MATCH('1.メイン'!$AI15,'2.職務給賃金表'!$B$6:$B$57,0),MATCH('1.メイン'!$AB15,'2.職務給賃金表'!$B$6:$AI$6,0)))</f>
        <v>370700</v>
      </c>
      <c r="AM15" s="35">
        <f t="shared" si="2"/>
        <v>0</v>
      </c>
      <c r="AN15" s="35">
        <f t="shared" si="11"/>
        <v>370700</v>
      </c>
      <c r="AO15" s="35">
        <f t="shared" si="12"/>
        <v>0</v>
      </c>
      <c r="AP15" s="35">
        <f t="shared" si="13"/>
        <v>370700</v>
      </c>
      <c r="AQ15" s="36">
        <f t="shared" si="14"/>
        <v>1200</v>
      </c>
      <c r="AS15" s="151">
        <f t="shared" si="15"/>
        <v>49</v>
      </c>
      <c r="AT15" s="147">
        <f t="shared" si="16"/>
        <v>9</v>
      </c>
      <c r="AU15" s="147">
        <f t="shared" si="17"/>
        <v>26</v>
      </c>
      <c r="AV15" s="147">
        <f t="shared" si="18"/>
        <v>0</v>
      </c>
      <c r="AW15" s="152" t="str">
        <f t="shared" si="19"/>
        <v>S-4</v>
      </c>
      <c r="AX15" s="149">
        <f t="shared" si="20"/>
        <v>5</v>
      </c>
      <c r="AY15" s="149">
        <f t="shared" si="21"/>
        <v>5</v>
      </c>
      <c r="AZ15" s="149">
        <f>IF($AW15="","",HLOOKUP($AW15,'3.参照データ'!$B$5:$AI$14,8,FALSE)+1)</f>
        <v>21</v>
      </c>
      <c r="BA15" s="149">
        <f>IF($AW15="","",HLOOKUP($AW15,'3.参照データ'!$B$5:$AI$14,10,FALSE)+AZ15)</f>
        <v>21</v>
      </c>
      <c r="BB15" s="239">
        <f>IF($AW15="","",INDEX('2.職務給賃金表'!$B$6:$AI$57,MATCH($AY15,'2.職務給賃金表'!$B$6:$B$57,0),MATCH($AW15,'2.職務給賃金表'!$B$6:$AI$6,0)))</f>
        <v>376400</v>
      </c>
      <c r="BC15" s="245">
        <f t="shared" si="22"/>
        <v>5700</v>
      </c>
    </row>
    <row r="16" spans="1:56" s="4" customFormat="1" ht="12" customHeight="1" x14ac:dyDescent="0.15">
      <c r="A16" s="79">
        <f>IF(C16="","",COUNTA($C$10:C16))</f>
        <v>7</v>
      </c>
      <c r="B16" s="26">
        <v>1</v>
      </c>
      <c r="C16" s="26" t="s">
        <v>25</v>
      </c>
      <c r="D16" s="25"/>
      <c r="E16" s="25"/>
      <c r="F16" s="26"/>
      <c r="G16" s="26"/>
      <c r="H16" s="270">
        <v>27035</v>
      </c>
      <c r="I16" s="270">
        <v>36965</v>
      </c>
      <c r="J16" s="66">
        <f t="shared" si="23"/>
        <v>51</v>
      </c>
      <c r="K16" s="66">
        <f t="shared" si="24"/>
        <v>2</v>
      </c>
      <c r="L16" s="66">
        <f t="shared" si="25"/>
        <v>24</v>
      </c>
      <c r="M16" s="66">
        <f t="shared" si="26"/>
        <v>0</v>
      </c>
      <c r="N16" s="24">
        <v>172780</v>
      </c>
      <c r="O16" s="24">
        <v>26000</v>
      </c>
      <c r="P16" s="24">
        <v>162840</v>
      </c>
      <c r="Q16" s="24"/>
      <c r="R16" s="69">
        <f t="shared" si="3"/>
        <v>361620</v>
      </c>
      <c r="S16" s="272"/>
      <c r="T16" s="272"/>
      <c r="U16" s="272"/>
      <c r="V16" s="272"/>
      <c r="W16" s="73">
        <f t="shared" si="4"/>
        <v>0</v>
      </c>
      <c r="X16" s="74">
        <f t="shared" si="5"/>
        <v>361620</v>
      </c>
      <c r="Y16" s="44">
        <f t="shared" si="6"/>
        <v>361620</v>
      </c>
      <c r="Z16" s="30" t="str">
        <f>IF($C16="","",IF($Y16="","",HLOOKUP($Y16,'3.参照データ'!$B$4:$AI$12,2,TRUE)))</f>
        <v>S-4</v>
      </c>
      <c r="AA16" s="196"/>
      <c r="AB16" s="85" t="str">
        <f t="shared" si="7"/>
        <v>S-4</v>
      </c>
      <c r="AC16" s="34">
        <f>IF($AB16="","",($Y16-HLOOKUP($AB16,'3.参照データ'!$B$5:$AI$12,6,FALSE)))</f>
        <v>8020</v>
      </c>
      <c r="AD16" s="30">
        <f>IF($AB16="","",ROUNDUP($AC16/HLOOKUP($AB16,'3.参照データ'!$B$5:$AI$18,7,FALSE),0)+1)</f>
        <v>3</v>
      </c>
      <c r="AE16" s="30">
        <f t="shared" si="8"/>
        <v>3</v>
      </c>
      <c r="AF16" s="127">
        <f>IF($AB16="","",($AE16-1)*HLOOKUP($AB16,'3.参照データ'!$B$5:$AI$14,7,FALSE))</f>
        <v>11400</v>
      </c>
      <c r="AG16" s="34">
        <f t="shared" si="9"/>
        <v>-3380</v>
      </c>
      <c r="AH16" s="30">
        <f>IF($AB16="","",IF($AG16&lt;=0,0,ROUNDUP($AG16/HLOOKUP($AB16,'3.参照データ'!$B$5:$AI$14,9,FALSE),0)))</f>
        <v>0</v>
      </c>
      <c r="AI16" s="30">
        <f t="shared" si="10"/>
        <v>3</v>
      </c>
      <c r="AJ16" s="30">
        <f>IF($AB16="","",HLOOKUP($AB16,'3.参照データ'!$B$5:$AI$14,8,FALSE)+1)</f>
        <v>21</v>
      </c>
      <c r="AK16" s="53">
        <f>IF($AB16="","",HLOOKUP($AB16,'3.参照データ'!$B$5:$AI$14,10,FALSE)+AJ16)</f>
        <v>21</v>
      </c>
      <c r="AL16" s="37">
        <f>IF($AB16="","",INDEX('2.職務給賃金表'!$B$6:$AI$57,MATCH('1.メイン'!$AI16,'2.職務給賃金表'!$B$6:$B$57,0),MATCH('1.メイン'!$AB16,'2.職務給賃金表'!$B$6:$AI$6,0)))</f>
        <v>365000</v>
      </c>
      <c r="AM16" s="35">
        <f t="shared" si="2"/>
        <v>0</v>
      </c>
      <c r="AN16" s="35">
        <f t="shared" si="11"/>
        <v>365000</v>
      </c>
      <c r="AO16" s="35">
        <f t="shared" si="12"/>
        <v>0</v>
      </c>
      <c r="AP16" s="35">
        <f t="shared" si="13"/>
        <v>365000</v>
      </c>
      <c r="AQ16" s="36">
        <f t="shared" si="14"/>
        <v>3380</v>
      </c>
      <c r="AS16" s="151">
        <f t="shared" si="15"/>
        <v>52</v>
      </c>
      <c r="AT16" s="147">
        <f t="shared" si="16"/>
        <v>2</v>
      </c>
      <c r="AU16" s="147">
        <f t="shared" si="17"/>
        <v>25</v>
      </c>
      <c r="AV16" s="147">
        <f t="shared" si="18"/>
        <v>0</v>
      </c>
      <c r="AW16" s="152" t="str">
        <f t="shared" si="19"/>
        <v>S-4</v>
      </c>
      <c r="AX16" s="149">
        <f t="shared" si="20"/>
        <v>4</v>
      </c>
      <c r="AY16" s="149">
        <f t="shared" si="21"/>
        <v>4</v>
      </c>
      <c r="AZ16" s="149">
        <f>IF($AW16="","",HLOOKUP($AW16,'3.参照データ'!$B$5:$AI$14,8,FALSE)+1)</f>
        <v>21</v>
      </c>
      <c r="BA16" s="149">
        <f>IF($AW16="","",HLOOKUP($AW16,'3.参照データ'!$B$5:$AI$14,10,FALSE)+AZ16)</f>
        <v>21</v>
      </c>
      <c r="BB16" s="239">
        <f>IF($AW16="","",INDEX('2.職務給賃金表'!$B$6:$AI$57,MATCH($AY16,'2.職務給賃金表'!$B$6:$B$57,0),MATCH($AW16,'2.職務給賃金表'!$B$6:$AI$6,0)))</f>
        <v>370700</v>
      </c>
      <c r="BC16" s="245">
        <f t="shared" si="22"/>
        <v>5700</v>
      </c>
    </row>
    <row r="17" spans="1:55" s="4" customFormat="1" ht="12" customHeight="1" x14ac:dyDescent="0.15">
      <c r="A17" s="79">
        <f>IF(C17="","",COUNTA($C$10:C17))</f>
        <v>8</v>
      </c>
      <c r="B17" s="26">
        <v>2</v>
      </c>
      <c r="C17" s="26" t="s">
        <v>26</v>
      </c>
      <c r="D17" s="25"/>
      <c r="E17" s="25"/>
      <c r="F17" s="26"/>
      <c r="G17" s="26"/>
      <c r="H17" s="270">
        <v>26080</v>
      </c>
      <c r="I17" s="270">
        <v>37446</v>
      </c>
      <c r="J17" s="66">
        <f t="shared" si="23"/>
        <v>53</v>
      </c>
      <c r="K17" s="66">
        <f t="shared" si="24"/>
        <v>10</v>
      </c>
      <c r="L17" s="66">
        <f t="shared" si="25"/>
        <v>22</v>
      </c>
      <c r="M17" s="66">
        <f t="shared" si="26"/>
        <v>8</v>
      </c>
      <c r="N17" s="24">
        <v>192780</v>
      </c>
      <c r="O17" s="24">
        <v>24000</v>
      </c>
      <c r="P17" s="24">
        <v>158040</v>
      </c>
      <c r="Q17" s="24"/>
      <c r="R17" s="69">
        <f t="shared" si="3"/>
        <v>374820</v>
      </c>
      <c r="S17" s="272"/>
      <c r="T17" s="272"/>
      <c r="U17" s="272"/>
      <c r="V17" s="272"/>
      <c r="W17" s="73">
        <f t="shared" si="4"/>
        <v>0</v>
      </c>
      <c r="X17" s="74">
        <f t="shared" si="5"/>
        <v>374820</v>
      </c>
      <c r="Y17" s="44">
        <f t="shared" si="6"/>
        <v>374820</v>
      </c>
      <c r="Z17" s="30" t="str">
        <f>IF($C17="","",IF($Y17="","",HLOOKUP($Y17,'3.参照データ'!$B$4:$AI$12,2,TRUE)))</f>
        <v>S-4</v>
      </c>
      <c r="AA17" s="196"/>
      <c r="AB17" s="85" t="str">
        <f t="shared" si="7"/>
        <v>S-4</v>
      </c>
      <c r="AC17" s="34">
        <f>IF($AB17="","",($Y17-HLOOKUP($AB17,'3.参照データ'!$B$5:$AI$12,6,FALSE)))</f>
        <v>21220</v>
      </c>
      <c r="AD17" s="30">
        <f>IF($AB17="","",ROUNDUP($AC17/HLOOKUP($AB17,'3.参照データ'!$B$5:$AI$18,7,FALSE),0)+1)</f>
        <v>5</v>
      </c>
      <c r="AE17" s="30">
        <f t="shared" si="8"/>
        <v>5</v>
      </c>
      <c r="AF17" s="127">
        <f>IF($AB17="","",($AE17-1)*HLOOKUP($AB17,'3.参照データ'!$B$5:$AI$14,7,FALSE))</f>
        <v>22800</v>
      </c>
      <c r="AG17" s="34">
        <f t="shared" si="9"/>
        <v>-1580</v>
      </c>
      <c r="AH17" s="30">
        <f>IF($AB17="","",IF($AG17&lt;=0,0,ROUNDUP($AG17/HLOOKUP($AB17,'3.参照データ'!$B$5:$AI$14,9,FALSE),0)))</f>
        <v>0</v>
      </c>
      <c r="AI17" s="30">
        <f t="shared" si="10"/>
        <v>5</v>
      </c>
      <c r="AJ17" s="30">
        <f>IF($AB17="","",HLOOKUP($AB17,'3.参照データ'!$B$5:$AI$14,8,FALSE)+1)</f>
        <v>21</v>
      </c>
      <c r="AK17" s="53">
        <f>IF($AB17="","",HLOOKUP($AB17,'3.参照データ'!$B$5:$AI$14,10,FALSE)+AJ17)</f>
        <v>21</v>
      </c>
      <c r="AL17" s="35">
        <f>IF($AB17="","",INDEX('2.職務給賃金表'!$B$6:$AI$57,MATCH('1.メイン'!$AI17,'2.職務給賃金表'!$B$6:$B$57,0),MATCH('1.メイン'!$AB17,'2.職務給賃金表'!$B$6:$AI$6,0)))</f>
        <v>376400</v>
      </c>
      <c r="AM17" s="35">
        <f t="shared" si="2"/>
        <v>0</v>
      </c>
      <c r="AN17" s="35">
        <f t="shared" si="11"/>
        <v>376400</v>
      </c>
      <c r="AO17" s="35">
        <f t="shared" si="12"/>
        <v>0</v>
      </c>
      <c r="AP17" s="35">
        <f t="shared" si="13"/>
        <v>376400</v>
      </c>
      <c r="AQ17" s="36">
        <f t="shared" si="14"/>
        <v>1580</v>
      </c>
      <c r="AS17" s="151">
        <f t="shared" si="15"/>
        <v>54</v>
      </c>
      <c r="AT17" s="147">
        <f t="shared" si="16"/>
        <v>10</v>
      </c>
      <c r="AU17" s="147">
        <f t="shared" si="17"/>
        <v>23</v>
      </c>
      <c r="AV17" s="147">
        <f t="shared" si="18"/>
        <v>8</v>
      </c>
      <c r="AW17" s="152" t="str">
        <f t="shared" si="19"/>
        <v>S-4</v>
      </c>
      <c r="AX17" s="149">
        <f t="shared" si="20"/>
        <v>6</v>
      </c>
      <c r="AY17" s="149">
        <f t="shared" si="21"/>
        <v>6</v>
      </c>
      <c r="AZ17" s="149">
        <f>IF($AW17="","",HLOOKUP($AW17,'3.参照データ'!$B$5:$AI$14,8,FALSE)+1)</f>
        <v>21</v>
      </c>
      <c r="BA17" s="149">
        <f>IF($AW17="","",HLOOKUP($AW17,'3.参照データ'!$B$5:$AI$14,10,FALSE)+AZ17)</f>
        <v>21</v>
      </c>
      <c r="BB17" s="240">
        <f>IF($AW17="","",INDEX('2.職務給賃金表'!$B$6:$AI$57,MATCH($AY17,'2.職務給賃金表'!$B$6:$B$57,0),MATCH($AW17,'2.職務給賃金表'!$B$6:$AI$6,0)))</f>
        <v>382100</v>
      </c>
      <c r="BC17" s="245">
        <f t="shared" si="22"/>
        <v>5700</v>
      </c>
    </row>
    <row r="18" spans="1:55" s="4" customFormat="1" ht="12" customHeight="1" x14ac:dyDescent="0.15">
      <c r="A18" s="79">
        <f>IF(C18="","",COUNTA($C$10:C18))</f>
        <v>9</v>
      </c>
      <c r="B18" s="26">
        <v>1</v>
      </c>
      <c r="C18" s="26" t="s">
        <v>27</v>
      </c>
      <c r="D18" s="25"/>
      <c r="E18" s="25"/>
      <c r="F18" s="26"/>
      <c r="G18" s="26"/>
      <c r="H18" s="270">
        <v>25733</v>
      </c>
      <c r="I18" s="270">
        <v>37561</v>
      </c>
      <c r="J18" s="66">
        <f t="shared" si="23"/>
        <v>54</v>
      </c>
      <c r="K18" s="66">
        <f t="shared" si="24"/>
        <v>9</v>
      </c>
      <c r="L18" s="66">
        <f t="shared" si="25"/>
        <v>22</v>
      </c>
      <c r="M18" s="66">
        <f t="shared" si="26"/>
        <v>5</v>
      </c>
      <c r="N18" s="24">
        <v>182780</v>
      </c>
      <c r="O18" s="24">
        <v>24000</v>
      </c>
      <c r="P18" s="24">
        <v>160010</v>
      </c>
      <c r="Q18" s="24"/>
      <c r="R18" s="69">
        <f t="shared" si="3"/>
        <v>366790</v>
      </c>
      <c r="S18" s="272"/>
      <c r="T18" s="272"/>
      <c r="U18" s="272"/>
      <c r="V18" s="272"/>
      <c r="W18" s="73">
        <f t="shared" si="4"/>
        <v>0</v>
      </c>
      <c r="X18" s="74">
        <f t="shared" si="5"/>
        <v>366790</v>
      </c>
      <c r="Y18" s="44">
        <f t="shared" si="6"/>
        <v>366790</v>
      </c>
      <c r="Z18" s="30" t="str">
        <f>IF($C18="","",IF($Y18="","",HLOOKUP($Y18,'3.参照データ'!$B$4:$AI$12,2,TRUE)))</f>
        <v>S-4</v>
      </c>
      <c r="AA18" s="196"/>
      <c r="AB18" s="85" t="str">
        <f t="shared" si="7"/>
        <v>S-4</v>
      </c>
      <c r="AC18" s="34">
        <f>IF($AB18="","",($Y18-HLOOKUP($AB18,'3.参照データ'!$B$5:$AI$12,6,FALSE)))</f>
        <v>13190</v>
      </c>
      <c r="AD18" s="30">
        <f>IF($AB18="","",ROUNDUP($AC18/HLOOKUP($AB18,'3.参照データ'!$B$5:$AI$18,7,FALSE),0)+1)</f>
        <v>4</v>
      </c>
      <c r="AE18" s="30">
        <f t="shared" si="8"/>
        <v>4</v>
      </c>
      <c r="AF18" s="127">
        <f>IF($AB18="","",($AE18-1)*HLOOKUP($AB18,'3.参照データ'!$B$5:$AI$14,7,FALSE))</f>
        <v>17100</v>
      </c>
      <c r="AG18" s="34">
        <f t="shared" si="9"/>
        <v>-3910</v>
      </c>
      <c r="AH18" s="30">
        <f>IF($AB18="","",IF($AG18&lt;=0,0,ROUNDUP($AG18/HLOOKUP($AB18,'3.参照データ'!$B$5:$AI$14,9,FALSE),0)))</f>
        <v>0</v>
      </c>
      <c r="AI18" s="30">
        <f t="shared" si="10"/>
        <v>4</v>
      </c>
      <c r="AJ18" s="30">
        <f>IF($AB18="","",HLOOKUP($AB18,'3.参照データ'!$B$5:$AI$14,8,FALSE)+1)</f>
        <v>21</v>
      </c>
      <c r="AK18" s="53">
        <f>IF($AB18="","",HLOOKUP($AB18,'3.参照データ'!$B$5:$AI$14,10,FALSE)+AJ18)</f>
        <v>21</v>
      </c>
      <c r="AL18" s="35">
        <f>IF($AB18="","",INDEX('2.職務給賃金表'!$B$6:$AI$57,MATCH('1.メイン'!$AI18,'2.職務給賃金表'!$B$6:$B$57,0),MATCH('1.メイン'!$AB18,'2.職務給賃金表'!$B$6:$AI$6,0)))</f>
        <v>370700</v>
      </c>
      <c r="AM18" s="35">
        <f t="shared" si="2"/>
        <v>0</v>
      </c>
      <c r="AN18" s="35">
        <f t="shared" si="11"/>
        <v>370700</v>
      </c>
      <c r="AO18" s="35">
        <f t="shared" si="12"/>
        <v>0</v>
      </c>
      <c r="AP18" s="35">
        <f t="shared" si="13"/>
        <v>370700</v>
      </c>
      <c r="AQ18" s="36">
        <f t="shared" si="14"/>
        <v>3910</v>
      </c>
      <c r="AS18" s="151">
        <f t="shared" si="15"/>
        <v>55</v>
      </c>
      <c r="AT18" s="147">
        <f t="shared" si="16"/>
        <v>9</v>
      </c>
      <c r="AU18" s="147">
        <f t="shared" si="17"/>
        <v>23</v>
      </c>
      <c r="AV18" s="147">
        <f t="shared" si="18"/>
        <v>5</v>
      </c>
      <c r="AW18" s="152" t="str">
        <f t="shared" si="19"/>
        <v>S-4</v>
      </c>
      <c r="AX18" s="149">
        <f t="shared" si="20"/>
        <v>5</v>
      </c>
      <c r="AY18" s="149">
        <f t="shared" si="21"/>
        <v>5</v>
      </c>
      <c r="AZ18" s="149">
        <f>IF($AW18="","",HLOOKUP($AW18,'3.参照データ'!$B$5:$AI$14,8,FALSE)+1)</f>
        <v>21</v>
      </c>
      <c r="BA18" s="149">
        <f>IF($AW18="","",HLOOKUP($AW18,'3.参照データ'!$B$5:$AI$14,10,FALSE)+AZ18)</f>
        <v>21</v>
      </c>
      <c r="BB18" s="240">
        <f>IF($AW18="","",INDEX('2.職務給賃金表'!$B$6:$AI$57,MATCH($AY18,'2.職務給賃金表'!$B$6:$B$57,0),MATCH($AW18,'2.職務給賃金表'!$B$6:$AI$6,0)))</f>
        <v>376400</v>
      </c>
      <c r="BC18" s="245">
        <f t="shared" si="22"/>
        <v>5700</v>
      </c>
    </row>
    <row r="19" spans="1:55" s="4" customFormat="1" ht="12" customHeight="1" x14ac:dyDescent="0.15">
      <c r="A19" s="79">
        <f>IF(C19="","",COUNTA($C$10:C19))</f>
        <v>10</v>
      </c>
      <c r="B19" s="26">
        <v>1</v>
      </c>
      <c r="C19" s="26" t="s">
        <v>28</v>
      </c>
      <c r="D19" s="25"/>
      <c r="E19" s="25"/>
      <c r="F19" s="26"/>
      <c r="G19" s="26"/>
      <c r="H19" s="270">
        <v>29585</v>
      </c>
      <c r="I19" s="270">
        <v>41201</v>
      </c>
      <c r="J19" s="66">
        <f t="shared" si="23"/>
        <v>44</v>
      </c>
      <c r="K19" s="66">
        <f t="shared" si="24"/>
        <v>3</v>
      </c>
      <c r="L19" s="66">
        <f t="shared" si="25"/>
        <v>12</v>
      </c>
      <c r="M19" s="66">
        <f t="shared" si="26"/>
        <v>5</v>
      </c>
      <c r="N19" s="24">
        <v>173780</v>
      </c>
      <c r="O19" s="24">
        <v>14000</v>
      </c>
      <c r="P19" s="24">
        <v>166350</v>
      </c>
      <c r="Q19" s="24"/>
      <c r="R19" s="69">
        <f t="shared" si="3"/>
        <v>354130</v>
      </c>
      <c r="S19" s="272"/>
      <c r="T19" s="272"/>
      <c r="U19" s="272"/>
      <c r="V19" s="272"/>
      <c r="W19" s="73">
        <f t="shared" si="4"/>
        <v>0</v>
      </c>
      <c r="X19" s="74">
        <f t="shared" si="5"/>
        <v>354130</v>
      </c>
      <c r="Y19" s="44">
        <f t="shared" si="6"/>
        <v>354130</v>
      </c>
      <c r="Z19" s="30" t="str">
        <f>IF($C19="","",IF($Y19="","",HLOOKUP($Y19,'3.参照データ'!$B$4:$AI$12,2,TRUE)))</f>
        <v>S-4</v>
      </c>
      <c r="AA19" s="196" t="s">
        <v>189</v>
      </c>
      <c r="AB19" s="85" t="str">
        <f t="shared" si="7"/>
        <v>S-3</v>
      </c>
      <c r="AC19" s="34">
        <f>IF($AB19="","",($Y19-HLOOKUP($AB19,'3.参照データ'!$B$5:$AI$12,6,FALSE)))</f>
        <v>16730</v>
      </c>
      <c r="AD19" s="30">
        <f>IF($AB19="","",ROUNDUP($AC19/HLOOKUP($AB19,'3.参照データ'!$B$5:$AI$18,7,FALSE),0)+1)</f>
        <v>4</v>
      </c>
      <c r="AE19" s="30">
        <f t="shared" si="8"/>
        <v>4</v>
      </c>
      <c r="AF19" s="127">
        <f>IF($AB19="","",($AE19-1)*HLOOKUP($AB19,'3.参照データ'!$B$5:$AI$14,7,FALSE))</f>
        <v>17100</v>
      </c>
      <c r="AG19" s="34">
        <f t="shared" si="9"/>
        <v>-370</v>
      </c>
      <c r="AH19" s="30">
        <f>IF($AB19="","",IF($AG19&lt;=0,0,ROUNDUP($AG19/HLOOKUP($AB19,'3.参照データ'!$B$5:$AI$14,9,FALSE),0)))</f>
        <v>0</v>
      </c>
      <c r="AI19" s="30">
        <f t="shared" si="10"/>
        <v>4</v>
      </c>
      <c r="AJ19" s="30">
        <f>IF($AB19="","",HLOOKUP($AB19,'3.参照データ'!$B$5:$AI$14,8,FALSE)+1)</f>
        <v>21</v>
      </c>
      <c r="AK19" s="30">
        <f>IF($AB19="","",HLOOKUP($AB19,'3.参照データ'!$B$5:$AI$14,10,FALSE)+AJ19)</f>
        <v>22</v>
      </c>
      <c r="AL19" s="35">
        <f>IF($AB19="","",INDEX('2.職務給賃金表'!$B$6:$AI$57,MATCH('1.メイン'!$AI19,'2.職務給賃金表'!$B$6:$B$57,0),MATCH('1.メイン'!$AB19,'2.職務給賃金表'!$B$6:$AI$6,0)))</f>
        <v>354500</v>
      </c>
      <c r="AM19" s="35">
        <f t="shared" si="2"/>
        <v>0</v>
      </c>
      <c r="AN19" s="35">
        <f t="shared" si="11"/>
        <v>354500</v>
      </c>
      <c r="AO19" s="35">
        <f t="shared" si="12"/>
        <v>0</v>
      </c>
      <c r="AP19" s="35">
        <f t="shared" si="13"/>
        <v>354500</v>
      </c>
      <c r="AQ19" s="36">
        <f t="shared" si="14"/>
        <v>370</v>
      </c>
      <c r="AS19" s="151">
        <f t="shared" si="15"/>
        <v>45</v>
      </c>
      <c r="AT19" s="147">
        <f t="shared" si="16"/>
        <v>3</v>
      </c>
      <c r="AU19" s="147">
        <f t="shared" si="17"/>
        <v>13</v>
      </c>
      <c r="AV19" s="147">
        <f t="shared" si="18"/>
        <v>5</v>
      </c>
      <c r="AW19" s="152" t="str">
        <f t="shared" si="19"/>
        <v>S-3</v>
      </c>
      <c r="AX19" s="149">
        <f t="shared" si="20"/>
        <v>5</v>
      </c>
      <c r="AY19" s="149">
        <f t="shared" si="21"/>
        <v>5</v>
      </c>
      <c r="AZ19" s="149">
        <f>IF($AW19="","",HLOOKUP($AW19,'3.参照データ'!$B$5:$AI$14,8,FALSE)+1)</f>
        <v>21</v>
      </c>
      <c r="BA19" s="149">
        <f>IF($AW19="","",HLOOKUP($AW19,'3.参照データ'!$B$5:$AI$14,10,FALSE)+AZ19)</f>
        <v>22</v>
      </c>
      <c r="BB19" s="240">
        <f>IF($AW19="","",INDEX('2.職務給賃金表'!$B$6:$AI$57,MATCH($AY19,'2.職務給賃金表'!$B$6:$B$57,0),MATCH($AW19,'2.職務給賃金表'!$B$6:$AI$6,0)))</f>
        <v>360200</v>
      </c>
      <c r="BC19" s="245">
        <f t="shared" si="22"/>
        <v>5700</v>
      </c>
    </row>
    <row r="20" spans="1:55" s="4" customFormat="1" ht="12" customHeight="1" x14ac:dyDescent="0.15">
      <c r="A20" s="79">
        <f>IF(C20="","",COUNTA($C$10:C20))</f>
        <v>11</v>
      </c>
      <c r="B20" s="26">
        <v>1</v>
      </c>
      <c r="C20" s="26" t="s">
        <v>29</v>
      </c>
      <c r="D20" s="25"/>
      <c r="E20" s="25"/>
      <c r="F20" s="26"/>
      <c r="G20" s="26"/>
      <c r="H20" s="270">
        <v>29145</v>
      </c>
      <c r="I20" s="270">
        <v>40206</v>
      </c>
      <c r="J20" s="66">
        <f t="shared" si="23"/>
        <v>45</v>
      </c>
      <c r="K20" s="66">
        <f t="shared" si="24"/>
        <v>5</v>
      </c>
      <c r="L20" s="66">
        <f t="shared" si="25"/>
        <v>15</v>
      </c>
      <c r="M20" s="66">
        <f t="shared" si="26"/>
        <v>2</v>
      </c>
      <c r="N20" s="24">
        <v>175280</v>
      </c>
      <c r="O20" s="24">
        <v>17000</v>
      </c>
      <c r="P20" s="24">
        <v>137240</v>
      </c>
      <c r="Q20" s="24"/>
      <c r="R20" s="69">
        <f t="shared" si="3"/>
        <v>329520</v>
      </c>
      <c r="S20" s="272"/>
      <c r="T20" s="272"/>
      <c r="U20" s="272"/>
      <c r="V20" s="272"/>
      <c r="W20" s="73">
        <f t="shared" si="4"/>
        <v>0</v>
      </c>
      <c r="X20" s="74">
        <f t="shared" si="5"/>
        <v>329520</v>
      </c>
      <c r="Y20" s="44">
        <f t="shared" si="6"/>
        <v>329520</v>
      </c>
      <c r="Z20" s="30" t="str">
        <f>IF($C20="","",IF($Y20="","",HLOOKUP($Y20,'3.参照データ'!$B$4:$AI$12,2,TRUE)))</f>
        <v>S-2</v>
      </c>
      <c r="AA20" s="196"/>
      <c r="AB20" s="85" t="str">
        <f t="shared" si="7"/>
        <v>S-2</v>
      </c>
      <c r="AC20" s="34">
        <f>IF($AB20="","",($Y20-HLOOKUP($AB20,'3.参照データ'!$B$5:$AI$12,6,FALSE)))</f>
        <v>8320</v>
      </c>
      <c r="AD20" s="30">
        <f>IF($AB20="","",ROUNDUP($AC20/HLOOKUP($AB20,'3.参照データ'!$B$5:$AI$18,7,FALSE),0)+1)</f>
        <v>3</v>
      </c>
      <c r="AE20" s="30">
        <f t="shared" si="8"/>
        <v>3</v>
      </c>
      <c r="AF20" s="127">
        <f>IF($AB20="","",($AE20-1)*HLOOKUP($AB20,'3.参照データ'!$B$5:$AI$14,7,FALSE))</f>
        <v>11400</v>
      </c>
      <c r="AG20" s="34">
        <f t="shared" si="9"/>
        <v>-3080</v>
      </c>
      <c r="AH20" s="30">
        <f>IF($AB20="","",IF($AG20&lt;=0,0,ROUNDUP($AG20/HLOOKUP($AB20,'3.参照データ'!$B$5:$AI$14,9,FALSE),0)))</f>
        <v>0</v>
      </c>
      <c r="AI20" s="30">
        <f t="shared" si="10"/>
        <v>3</v>
      </c>
      <c r="AJ20" s="30">
        <f>IF($AB20="","",HLOOKUP($AB20,'3.参照データ'!$B$5:$AI$14,8,FALSE)+1)</f>
        <v>21</v>
      </c>
      <c r="AK20" s="30">
        <f>IF($AB20="","",HLOOKUP($AB20,'3.参照データ'!$B$5:$AI$14,10,FALSE)+AJ20)</f>
        <v>24</v>
      </c>
      <c r="AL20" s="35">
        <f>IF($AB20="","",INDEX('2.職務給賃金表'!$B$6:$AI$57,MATCH('1.メイン'!$AI20,'2.職務給賃金表'!$B$6:$B$57,0),MATCH('1.メイン'!$AB20,'2.職務給賃金表'!$B$6:$AI$6,0)))</f>
        <v>332600</v>
      </c>
      <c r="AM20" s="35">
        <f t="shared" si="2"/>
        <v>0</v>
      </c>
      <c r="AN20" s="35">
        <f t="shared" si="11"/>
        <v>332600</v>
      </c>
      <c r="AO20" s="35">
        <f t="shared" si="12"/>
        <v>0</v>
      </c>
      <c r="AP20" s="35">
        <f t="shared" si="13"/>
        <v>332600</v>
      </c>
      <c r="AQ20" s="36">
        <f t="shared" si="14"/>
        <v>3080</v>
      </c>
      <c r="AS20" s="151">
        <f t="shared" si="15"/>
        <v>46</v>
      </c>
      <c r="AT20" s="147">
        <f t="shared" si="16"/>
        <v>5</v>
      </c>
      <c r="AU20" s="147">
        <f t="shared" si="17"/>
        <v>16</v>
      </c>
      <c r="AV20" s="147">
        <f t="shared" si="18"/>
        <v>2</v>
      </c>
      <c r="AW20" s="152" t="str">
        <f t="shared" si="19"/>
        <v>S-2</v>
      </c>
      <c r="AX20" s="149">
        <f t="shared" si="20"/>
        <v>4</v>
      </c>
      <c r="AY20" s="149">
        <f t="shared" si="21"/>
        <v>4</v>
      </c>
      <c r="AZ20" s="149">
        <f>IF($AW20="","",HLOOKUP($AW20,'3.参照データ'!$B$5:$AI$14,8,FALSE)+1)</f>
        <v>21</v>
      </c>
      <c r="BA20" s="149">
        <f>IF($AW20="","",HLOOKUP($AW20,'3.参照データ'!$B$5:$AI$14,10,FALSE)+AZ20)</f>
        <v>24</v>
      </c>
      <c r="BB20" s="240">
        <f>IF($AW20="","",INDEX('2.職務給賃金表'!$B$6:$AI$57,MATCH($AY20,'2.職務給賃金表'!$B$6:$B$57,0),MATCH($AW20,'2.職務給賃金表'!$B$6:$AI$6,0)))</f>
        <v>338300</v>
      </c>
      <c r="BC20" s="245">
        <f t="shared" si="22"/>
        <v>5700</v>
      </c>
    </row>
    <row r="21" spans="1:55" s="4" customFormat="1" ht="12" customHeight="1" x14ac:dyDescent="0.15">
      <c r="A21" s="79">
        <f>IF(C21="","",COUNTA($C$10:C21))</f>
        <v>12</v>
      </c>
      <c r="B21" s="26">
        <v>1</v>
      </c>
      <c r="C21" s="26" t="s">
        <v>30</v>
      </c>
      <c r="D21" s="25"/>
      <c r="E21" s="25"/>
      <c r="F21" s="26"/>
      <c r="G21" s="26"/>
      <c r="H21" s="270">
        <v>31829</v>
      </c>
      <c r="I21" s="270">
        <v>40648</v>
      </c>
      <c r="J21" s="66">
        <f t="shared" si="23"/>
        <v>38</v>
      </c>
      <c r="K21" s="66">
        <f t="shared" si="24"/>
        <v>1</v>
      </c>
      <c r="L21" s="66">
        <f t="shared" si="25"/>
        <v>13</v>
      </c>
      <c r="M21" s="66">
        <f t="shared" si="26"/>
        <v>11</v>
      </c>
      <c r="N21" s="24">
        <v>164780</v>
      </c>
      <c r="O21" s="24">
        <v>15000</v>
      </c>
      <c r="P21" s="24">
        <v>132300</v>
      </c>
      <c r="Q21" s="24"/>
      <c r="R21" s="69">
        <f t="shared" si="3"/>
        <v>312080</v>
      </c>
      <c r="S21" s="272"/>
      <c r="T21" s="272"/>
      <c r="U21" s="272"/>
      <c r="V21" s="272"/>
      <c r="W21" s="73">
        <f t="shared" si="4"/>
        <v>0</v>
      </c>
      <c r="X21" s="74">
        <f t="shared" si="5"/>
        <v>312080</v>
      </c>
      <c r="Y21" s="44">
        <f t="shared" si="6"/>
        <v>312080</v>
      </c>
      <c r="Z21" s="30" t="str">
        <f>IF($C21="","",IF($Y21="","",HLOOKUP($Y21,'3.参照データ'!$B$4:$AI$12,2,TRUE)))</f>
        <v>S-1</v>
      </c>
      <c r="AA21" s="196"/>
      <c r="AB21" s="85" t="str">
        <f t="shared" si="7"/>
        <v>S-1</v>
      </c>
      <c r="AC21" s="34">
        <f>IF($AB21="","",($Y21-HLOOKUP($AB21,'3.参照データ'!$B$5:$AI$12,6,FALSE)))</f>
        <v>7080</v>
      </c>
      <c r="AD21" s="30">
        <f>IF($AB21="","",ROUNDUP($AC21/HLOOKUP($AB21,'3.参照データ'!$B$5:$AI$18,7,FALSE),0)+1)</f>
        <v>3</v>
      </c>
      <c r="AE21" s="30">
        <f t="shared" si="8"/>
        <v>3</v>
      </c>
      <c r="AF21" s="127">
        <f>IF($AB21="","",($AE21-1)*HLOOKUP($AB21,'3.参照データ'!$B$5:$AI$14,7,FALSE))</f>
        <v>11400</v>
      </c>
      <c r="AG21" s="34">
        <f t="shared" si="9"/>
        <v>-4320</v>
      </c>
      <c r="AH21" s="30">
        <f>IF($AB21="","",IF($AG21&lt;=0,0,ROUNDUP($AG21/HLOOKUP($AB21,'3.参照データ'!$B$5:$AI$14,9,FALSE),0)))</f>
        <v>0</v>
      </c>
      <c r="AI21" s="30">
        <f t="shared" si="10"/>
        <v>3</v>
      </c>
      <c r="AJ21" s="30">
        <f>IF($AB21="","",HLOOKUP($AB21,'3.参照データ'!$B$5:$AI$14,8,FALSE)+1)</f>
        <v>21</v>
      </c>
      <c r="AK21" s="30">
        <f>IF($AB21="","",HLOOKUP($AB21,'3.参照データ'!$B$5:$AI$14,10,FALSE)+AJ21)</f>
        <v>26</v>
      </c>
      <c r="AL21" s="35">
        <f>IF($AB21="","",INDEX('2.職務給賃金表'!$B$6:$AI$57,MATCH('1.メイン'!$AI21,'2.職務給賃金表'!$B$6:$B$57,0),MATCH('1.メイン'!$AB21,'2.職務給賃金表'!$B$6:$AI$6,0)))</f>
        <v>316400</v>
      </c>
      <c r="AM21" s="35">
        <f t="shared" si="2"/>
        <v>0</v>
      </c>
      <c r="AN21" s="35">
        <f t="shared" si="11"/>
        <v>316400</v>
      </c>
      <c r="AO21" s="35">
        <f t="shared" si="12"/>
        <v>0</v>
      </c>
      <c r="AP21" s="35">
        <f t="shared" si="13"/>
        <v>316400</v>
      </c>
      <c r="AQ21" s="36">
        <f t="shared" si="14"/>
        <v>4320</v>
      </c>
      <c r="AS21" s="151">
        <f t="shared" si="15"/>
        <v>39</v>
      </c>
      <c r="AT21" s="147">
        <f t="shared" si="16"/>
        <v>1</v>
      </c>
      <c r="AU21" s="147">
        <f t="shared" si="17"/>
        <v>14</v>
      </c>
      <c r="AV21" s="147">
        <f t="shared" si="18"/>
        <v>11</v>
      </c>
      <c r="AW21" s="152" t="str">
        <f t="shared" si="19"/>
        <v>S-1</v>
      </c>
      <c r="AX21" s="149">
        <f t="shared" si="20"/>
        <v>4</v>
      </c>
      <c r="AY21" s="149">
        <f t="shared" si="21"/>
        <v>4</v>
      </c>
      <c r="AZ21" s="149">
        <f>IF($AW21="","",HLOOKUP($AW21,'3.参照データ'!$B$5:$AI$14,8,FALSE)+1)</f>
        <v>21</v>
      </c>
      <c r="BA21" s="149">
        <f>IF($AW21="","",HLOOKUP($AW21,'3.参照データ'!$B$5:$AI$14,10,FALSE)+AZ21)</f>
        <v>26</v>
      </c>
      <c r="BB21" s="240">
        <f>IF($AW21="","",INDEX('2.職務給賃金表'!$B$6:$AI$57,MATCH($AY21,'2.職務給賃金表'!$B$6:$B$57,0),MATCH($AW21,'2.職務給賃金表'!$B$6:$AI$6,0)))</f>
        <v>322100</v>
      </c>
      <c r="BC21" s="245">
        <f t="shared" si="22"/>
        <v>5700</v>
      </c>
    </row>
    <row r="22" spans="1:55" s="4" customFormat="1" ht="12" customHeight="1" x14ac:dyDescent="0.15">
      <c r="A22" s="79">
        <f>IF(C22="","",COUNTA($C$10:C22))</f>
        <v>13</v>
      </c>
      <c r="B22" s="26">
        <v>1</v>
      </c>
      <c r="C22" s="26" t="s">
        <v>31</v>
      </c>
      <c r="D22" s="25"/>
      <c r="E22" s="25"/>
      <c r="F22" s="26"/>
      <c r="G22" s="26"/>
      <c r="H22" s="270">
        <v>31974</v>
      </c>
      <c r="I22" s="270">
        <v>41210</v>
      </c>
      <c r="J22" s="66">
        <f t="shared" si="23"/>
        <v>37</v>
      </c>
      <c r="K22" s="66">
        <f t="shared" si="24"/>
        <v>8</v>
      </c>
      <c r="L22" s="66">
        <f t="shared" si="25"/>
        <v>12</v>
      </c>
      <c r="M22" s="66">
        <f t="shared" si="26"/>
        <v>5</v>
      </c>
      <c r="N22" s="24">
        <v>163280</v>
      </c>
      <c r="O22" s="24">
        <v>14000</v>
      </c>
      <c r="P22" s="24">
        <v>128970</v>
      </c>
      <c r="Q22" s="24"/>
      <c r="R22" s="69">
        <f t="shared" si="3"/>
        <v>306250</v>
      </c>
      <c r="S22" s="272"/>
      <c r="T22" s="272"/>
      <c r="U22" s="272"/>
      <c r="V22" s="272"/>
      <c r="W22" s="73">
        <f t="shared" si="4"/>
        <v>0</v>
      </c>
      <c r="X22" s="74">
        <f t="shared" si="5"/>
        <v>306250</v>
      </c>
      <c r="Y22" s="44">
        <f t="shared" si="6"/>
        <v>306250</v>
      </c>
      <c r="Z22" s="30" t="str">
        <f>IF($C22="","",IF($Y22="","",HLOOKUP($Y22,'3.参照データ'!$B$4:$AI$12,2,TRUE)))</f>
        <v>S-1</v>
      </c>
      <c r="AA22" s="196"/>
      <c r="AB22" s="85" t="str">
        <f t="shared" si="7"/>
        <v>S-1</v>
      </c>
      <c r="AC22" s="34">
        <f>IF($AB22="","",($Y22-HLOOKUP($AB22,'3.参照データ'!$B$5:$AI$12,6,FALSE)))</f>
        <v>1250</v>
      </c>
      <c r="AD22" s="30">
        <f>IF($AB22="","",ROUNDUP($AC22/HLOOKUP($AB22,'3.参照データ'!$B$5:$AI$18,7,FALSE),0)+1)</f>
        <v>2</v>
      </c>
      <c r="AE22" s="30">
        <f t="shared" si="8"/>
        <v>2</v>
      </c>
      <c r="AF22" s="127">
        <f>IF($AB22="","",($AE22-1)*HLOOKUP($AB22,'3.参照データ'!$B$5:$AI$14,7,FALSE))</f>
        <v>5700</v>
      </c>
      <c r="AG22" s="34">
        <f t="shared" si="9"/>
        <v>-4450</v>
      </c>
      <c r="AH22" s="30">
        <f>IF($AB22="","",IF($AG22&lt;=0,0,ROUNDUP($AG22/HLOOKUP($AB22,'3.参照データ'!$B$5:$AI$14,9,FALSE),0)))</f>
        <v>0</v>
      </c>
      <c r="AI22" s="30">
        <f t="shared" si="10"/>
        <v>2</v>
      </c>
      <c r="AJ22" s="30">
        <f>IF($AB22="","",HLOOKUP($AB22,'3.参照データ'!$B$5:$AI$14,8,FALSE)+1)</f>
        <v>21</v>
      </c>
      <c r="AK22" s="30">
        <f>IF($AB22="","",HLOOKUP($AB22,'3.参照データ'!$B$5:$AI$14,10,FALSE)+AJ22)</f>
        <v>26</v>
      </c>
      <c r="AL22" s="35">
        <f>IF($AB22="","",INDEX('2.職務給賃金表'!$B$6:$AI$57,MATCH('1.メイン'!$AI22,'2.職務給賃金表'!$B$6:$B$57,0),MATCH('1.メイン'!$AB22,'2.職務給賃金表'!$B$6:$AI$6,0)))</f>
        <v>310700</v>
      </c>
      <c r="AM22" s="35">
        <f t="shared" si="2"/>
        <v>0</v>
      </c>
      <c r="AN22" s="35">
        <f t="shared" si="11"/>
        <v>310700</v>
      </c>
      <c r="AO22" s="35">
        <f t="shared" si="12"/>
        <v>0</v>
      </c>
      <c r="AP22" s="35">
        <f t="shared" si="13"/>
        <v>310700</v>
      </c>
      <c r="AQ22" s="36">
        <f t="shared" si="14"/>
        <v>4450</v>
      </c>
      <c r="AS22" s="151">
        <f t="shared" si="15"/>
        <v>38</v>
      </c>
      <c r="AT22" s="147">
        <f t="shared" si="16"/>
        <v>8</v>
      </c>
      <c r="AU22" s="147">
        <f t="shared" si="17"/>
        <v>13</v>
      </c>
      <c r="AV22" s="147">
        <f t="shared" si="18"/>
        <v>5</v>
      </c>
      <c r="AW22" s="152" t="str">
        <f t="shared" si="19"/>
        <v>S-1</v>
      </c>
      <c r="AX22" s="149">
        <f t="shared" si="20"/>
        <v>3</v>
      </c>
      <c r="AY22" s="149">
        <f t="shared" si="21"/>
        <v>3</v>
      </c>
      <c r="AZ22" s="149">
        <f>IF($AW22="","",HLOOKUP($AW22,'3.参照データ'!$B$5:$AI$14,8,FALSE)+1)</f>
        <v>21</v>
      </c>
      <c r="BA22" s="149">
        <f>IF($AW22="","",HLOOKUP($AW22,'3.参照データ'!$B$5:$AI$14,10,FALSE)+AZ22)</f>
        <v>26</v>
      </c>
      <c r="BB22" s="240">
        <f>IF($AW22="","",INDEX('2.職務給賃金表'!$B$6:$AI$57,MATCH($AY22,'2.職務給賃金表'!$B$6:$B$57,0),MATCH($AW22,'2.職務給賃金表'!$B$6:$AI$6,0)))</f>
        <v>316400</v>
      </c>
      <c r="BC22" s="245">
        <f t="shared" si="22"/>
        <v>5700</v>
      </c>
    </row>
    <row r="23" spans="1:55" s="4" customFormat="1" ht="12" customHeight="1" x14ac:dyDescent="0.15">
      <c r="A23" s="79">
        <f>IF(C23="","",COUNTA($C$10:C23))</f>
        <v>14</v>
      </c>
      <c r="B23" s="26">
        <v>1</v>
      </c>
      <c r="C23" s="26" t="s">
        <v>32</v>
      </c>
      <c r="D23" s="25"/>
      <c r="E23" s="25"/>
      <c r="F23" s="26"/>
      <c r="G23" s="26"/>
      <c r="H23" s="270">
        <v>29559</v>
      </c>
      <c r="I23" s="270">
        <v>41515</v>
      </c>
      <c r="J23" s="66">
        <f t="shared" si="23"/>
        <v>44</v>
      </c>
      <c r="K23" s="66">
        <f t="shared" si="24"/>
        <v>3</v>
      </c>
      <c r="L23" s="66">
        <f t="shared" si="25"/>
        <v>11</v>
      </c>
      <c r="M23" s="66">
        <f t="shared" si="26"/>
        <v>7</v>
      </c>
      <c r="N23" s="24">
        <v>173780</v>
      </c>
      <c r="O23" s="24">
        <v>13000</v>
      </c>
      <c r="P23" s="24">
        <v>140360</v>
      </c>
      <c r="Q23" s="24"/>
      <c r="R23" s="69">
        <f t="shared" si="3"/>
        <v>327140</v>
      </c>
      <c r="S23" s="272"/>
      <c r="T23" s="272"/>
      <c r="U23" s="272"/>
      <c r="V23" s="272"/>
      <c r="W23" s="73">
        <f t="shared" si="4"/>
        <v>0</v>
      </c>
      <c r="X23" s="74">
        <f t="shared" si="5"/>
        <v>327140</v>
      </c>
      <c r="Y23" s="44">
        <f t="shared" si="6"/>
        <v>327140</v>
      </c>
      <c r="Z23" s="30" t="str">
        <f>IF($C23="","",IF($Y23="","",HLOOKUP($Y23,'3.参照データ'!$B$4:$AI$12,2,TRUE)))</f>
        <v>S-2</v>
      </c>
      <c r="AA23" s="196"/>
      <c r="AB23" s="85" t="str">
        <f t="shared" si="7"/>
        <v>S-2</v>
      </c>
      <c r="AC23" s="34">
        <f>IF($AB23="","",($Y23-HLOOKUP($AB23,'3.参照データ'!$B$5:$AI$12,6,FALSE)))</f>
        <v>5940</v>
      </c>
      <c r="AD23" s="30">
        <f>IF($AB23="","",ROUNDUP($AC23/HLOOKUP($AB23,'3.参照データ'!$B$5:$AI$18,7,FALSE),0)+1)</f>
        <v>3</v>
      </c>
      <c r="AE23" s="30">
        <f t="shared" si="8"/>
        <v>3</v>
      </c>
      <c r="AF23" s="127">
        <f>IF($AB23="","",($AE23-1)*HLOOKUP($AB23,'3.参照データ'!$B$5:$AI$14,7,FALSE))</f>
        <v>11400</v>
      </c>
      <c r="AG23" s="34">
        <f t="shared" si="9"/>
        <v>-5460</v>
      </c>
      <c r="AH23" s="30">
        <f>IF($AB23="","",IF($AG23&lt;=0,0,ROUNDUP($AG23/HLOOKUP($AB23,'3.参照データ'!$B$5:$AI$14,9,FALSE),0)))</f>
        <v>0</v>
      </c>
      <c r="AI23" s="30">
        <f t="shared" si="10"/>
        <v>3</v>
      </c>
      <c r="AJ23" s="30">
        <f>IF($AB23="","",HLOOKUP($AB23,'3.参照データ'!$B$5:$AI$14,8,FALSE)+1)</f>
        <v>21</v>
      </c>
      <c r="AK23" s="30">
        <f>IF($AB23="","",HLOOKUP($AB23,'3.参照データ'!$B$5:$AI$14,10,FALSE)+AJ23)</f>
        <v>24</v>
      </c>
      <c r="AL23" s="35">
        <f>IF($AB23="","",INDEX('2.職務給賃金表'!$B$6:$AI$57,MATCH('1.メイン'!$AI23,'2.職務給賃金表'!$B$6:$B$57,0),MATCH('1.メイン'!$AB23,'2.職務給賃金表'!$B$6:$AI$6,0)))</f>
        <v>332600</v>
      </c>
      <c r="AM23" s="35">
        <f t="shared" si="2"/>
        <v>0</v>
      </c>
      <c r="AN23" s="35">
        <f t="shared" si="11"/>
        <v>332600</v>
      </c>
      <c r="AO23" s="35">
        <f t="shared" si="12"/>
        <v>0</v>
      </c>
      <c r="AP23" s="35">
        <f t="shared" si="13"/>
        <v>332600</v>
      </c>
      <c r="AQ23" s="36">
        <f t="shared" si="14"/>
        <v>5460</v>
      </c>
      <c r="AS23" s="151">
        <f t="shared" si="15"/>
        <v>45</v>
      </c>
      <c r="AT23" s="147">
        <f t="shared" si="16"/>
        <v>3</v>
      </c>
      <c r="AU23" s="147">
        <f t="shared" si="17"/>
        <v>12</v>
      </c>
      <c r="AV23" s="147">
        <f t="shared" si="18"/>
        <v>7</v>
      </c>
      <c r="AW23" s="152" t="str">
        <f t="shared" si="19"/>
        <v>S-2</v>
      </c>
      <c r="AX23" s="149">
        <f t="shared" si="20"/>
        <v>4</v>
      </c>
      <c r="AY23" s="149">
        <f t="shared" si="21"/>
        <v>4</v>
      </c>
      <c r="AZ23" s="149">
        <f>IF($AW23="","",HLOOKUP($AW23,'3.参照データ'!$B$5:$AI$14,8,FALSE)+1)</f>
        <v>21</v>
      </c>
      <c r="BA23" s="149">
        <f>IF($AW23="","",HLOOKUP($AW23,'3.参照データ'!$B$5:$AI$14,10,FALSE)+AZ23)</f>
        <v>24</v>
      </c>
      <c r="BB23" s="240">
        <f>IF($AW23="","",INDEX('2.職務給賃金表'!$B$6:$AI$57,MATCH($AY23,'2.職務給賃金表'!$B$6:$B$57,0),MATCH($AW23,'2.職務給賃金表'!$B$6:$AI$6,0)))</f>
        <v>338300</v>
      </c>
      <c r="BC23" s="245">
        <f t="shared" si="22"/>
        <v>5700</v>
      </c>
    </row>
    <row r="24" spans="1:55" s="4" customFormat="1" ht="12" customHeight="1" x14ac:dyDescent="0.15">
      <c r="A24" s="79">
        <f>IF(C24="","",COUNTA($C$10:C24))</f>
        <v>15</v>
      </c>
      <c r="B24" s="26">
        <v>1</v>
      </c>
      <c r="C24" s="26" t="s">
        <v>33</v>
      </c>
      <c r="D24" s="25"/>
      <c r="E24" s="25"/>
      <c r="F24" s="26"/>
      <c r="G24" s="26"/>
      <c r="H24" s="270">
        <v>26605</v>
      </c>
      <c r="I24" s="270">
        <v>42097</v>
      </c>
      <c r="J24" s="66">
        <f t="shared" si="23"/>
        <v>52</v>
      </c>
      <c r="K24" s="66">
        <f t="shared" si="24"/>
        <v>5</v>
      </c>
      <c r="L24" s="66">
        <f t="shared" si="25"/>
        <v>9</v>
      </c>
      <c r="M24" s="66">
        <f t="shared" si="26"/>
        <v>11</v>
      </c>
      <c r="N24" s="24">
        <v>182780</v>
      </c>
      <c r="O24" s="24">
        <v>11000</v>
      </c>
      <c r="P24" s="24">
        <v>137700</v>
      </c>
      <c r="Q24" s="24"/>
      <c r="R24" s="69">
        <f t="shared" si="3"/>
        <v>331480</v>
      </c>
      <c r="S24" s="272"/>
      <c r="T24" s="272"/>
      <c r="U24" s="272"/>
      <c r="V24" s="272"/>
      <c r="W24" s="73">
        <f t="shared" si="4"/>
        <v>0</v>
      </c>
      <c r="X24" s="74">
        <f t="shared" si="5"/>
        <v>331480</v>
      </c>
      <c r="Y24" s="44">
        <f t="shared" si="6"/>
        <v>331480</v>
      </c>
      <c r="Z24" s="30" t="str">
        <f>IF($C24="","",IF($Y24="","",HLOOKUP($Y24,'3.参照データ'!$B$4:$AI$12,2,TRUE)))</f>
        <v>S-2</v>
      </c>
      <c r="AA24" s="196" t="s">
        <v>189</v>
      </c>
      <c r="AB24" s="85" t="str">
        <f t="shared" si="7"/>
        <v>S-3</v>
      </c>
      <c r="AC24" s="34">
        <f>IF($AB24="","",($Y24-HLOOKUP($AB24,'3.参照データ'!$B$5:$AI$12,6,FALSE)))</f>
        <v>-5920</v>
      </c>
      <c r="AD24" s="30">
        <f>IF($AB24="","",ROUNDUP($AC24/HLOOKUP($AB24,'3.参照データ'!$B$5:$AI$18,7,FALSE),0)+1)</f>
        <v>-1</v>
      </c>
      <c r="AE24" s="30">
        <f t="shared" si="8"/>
        <v>1</v>
      </c>
      <c r="AF24" s="127">
        <f>IF($AB24="","",($AE24-1)*HLOOKUP($AB24,'3.参照データ'!$B$5:$AI$14,7,FALSE))</f>
        <v>0</v>
      </c>
      <c r="AG24" s="34">
        <f t="shared" si="9"/>
        <v>-5920</v>
      </c>
      <c r="AH24" s="30">
        <f>IF($AB24="","",IF($AG24&lt;=0,0,ROUNDUP($AG24/HLOOKUP($AB24,'3.参照データ'!$B$5:$AI$14,9,FALSE),0)))</f>
        <v>0</v>
      </c>
      <c r="AI24" s="30">
        <f t="shared" si="10"/>
        <v>1</v>
      </c>
      <c r="AJ24" s="30">
        <f>IF($AB24="","",HLOOKUP($AB24,'3.参照データ'!$B$5:$AI$14,8,FALSE)+1)</f>
        <v>21</v>
      </c>
      <c r="AK24" s="30">
        <f>IF($AB24="","",HLOOKUP($AB24,'3.参照データ'!$B$5:$AI$14,10,FALSE)+AJ24)</f>
        <v>22</v>
      </c>
      <c r="AL24" s="35">
        <f>IF($AB24="","",INDEX('2.職務給賃金表'!$B$6:$AI$57,MATCH('1.メイン'!$AI24,'2.職務給賃金表'!$B$6:$B$57,0),MATCH('1.メイン'!$AB24,'2.職務給賃金表'!$B$6:$AI$6,0)))</f>
        <v>337400</v>
      </c>
      <c r="AM24" s="35">
        <f t="shared" si="2"/>
        <v>0</v>
      </c>
      <c r="AN24" s="35">
        <f t="shared" si="11"/>
        <v>337400</v>
      </c>
      <c r="AO24" s="35">
        <f t="shared" si="12"/>
        <v>0</v>
      </c>
      <c r="AP24" s="35">
        <f t="shared" si="13"/>
        <v>337400</v>
      </c>
      <c r="AQ24" s="36">
        <f t="shared" si="14"/>
        <v>5920</v>
      </c>
      <c r="AS24" s="151">
        <f t="shared" si="15"/>
        <v>53</v>
      </c>
      <c r="AT24" s="147">
        <f t="shared" si="16"/>
        <v>5</v>
      </c>
      <c r="AU24" s="147">
        <f t="shared" si="17"/>
        <v>10</v>
      </c>
      <c r="AV24" s="147">
        <f t="shared" si="18"/>
        <v>11</v>
      </c>
      <c r="AW24" s="152" t="str">
        <f t="shared" si="19"/>
        <v>S-3</v>
      </c>
      <c r="AX24" s="149">
        <f t="shared" si="20"/>
        <v>2</v>
      </c>
      <c r="AY24" s="149">
        <f t="shared" si="21"/>
        <v>2</v>
      </c>
      <c r="AZ24" s="149">
        <f>IF($AW24="","",HLOOKUP($AW24,'3.参照データ'!$B$5:$AI$14,8,FALSE)+1)</f>
        <v>21</v>
      </c>
      <c r="BA24" s="149">
        <f>IF($AW24="","",HLOOKUP($AW24,'3.参照データ'!$B$5:$AI$14,10,FALSE)+AZ24)</f>
        <v>22</v>
      </c>
      <c r="BB24" s="240">
        <f>IF($AW24="","",INDEX('2.職務給賃金表'!$B$6:$AI$57,MATCH($AY24,'2.職務給賃金表'!$B$6:$B$57,0),MATCH($AW24,'2.職務給賃金表'!$B$6:$AI$6,0)))</f>
        <v>343100</v>
      </c>
      <c r="BC24" s="245">
        <f t="shared" si="22"/>
        <v>5700</v>
      </c>
    </row>
    <row r="25" spans="1:55" s="4" customFormat="1" ht="12" customHeight="1" x14ac:dyDescent="0.15">
      <c r="A25" s="79">
        <f>IF(C25="","",COUNTA($C$10:C25))</f>
        <v>16</v>
      </c>
      <c r="B25" s="416">
        <v>1</v>
      </c>
      <c r="C25" s="416" t="s">
        <v>34</v>
      </c>
      <c r="D25" s="417"/>
      <c r="E25" s="417"/>
      <c r="F25" s="416"/>
      <c r="G25" s="416"/>
      <c r="H25" s="418">
        <v>32394</v>
      </c>
      <c r="I25" s="418">
        <v>42166</v>
      </c>
      <c r="J25" s="66">
        <f t="shared" si="23"/>
        <v>36</v>
      </c>
      <c r="K25" s="66">
        <f t="shared" si="24"/>
        <v>6</v>
      </c>
      <c r="L25" s="66">
        <f t="shared" si="25"/>
        <v>9</v>
      </c>
      <c r="M25" s="66">
        <f t="shared" si="26"/>
        <v>9</v>
      </c>
      <c r="N25" s="419">
        <v>161780</v>
      </c>
      <c r="O25" s="419">
        <v>11000</v>
      </c>
      <c r="P25" s="419">
        <v>122180</v>
      </c>
      <c r="Q25" s="419"/>
      <c r="R25" s="69">
        <f t="shared" si="3"/>
        <v>294960</v>
      </c>
      <c r="S25" s="420"/>
      <c r="T25" s="420"/>
      <c r="U25" s="420"/>
      <c r="V25" s="420"/>
      <c r="W25" s="73">
        <f t="shared" si="4"/>
        <v>0</v>
      </c>
      <c r="X25" s="74">
        <f t="shared" si="5"/>
        <v>294960</v>
      </c>
      <c r="Y25" s="44">
        <f t="shared" si="6"/>
        <v>294960</v>
      </c>
      <c r="Z25" s="30" t="str">
        <f>IF($C25="","",IF($Y25="","",HLOOKUP($Y25,'3.参照データ'!$B$4:$AI$12,2,TRUE)))</f>
        <v>L-4</v>
      </c>
      <c r="AA25" s="421"/>
      <c r="AB25" s="85" t="str">
        <f t="shared" si="7"/>
        <v>L-4</v>
      </c>
      <c r="AC25" s="34">
        <f>IF($AB25="","",($Y25-HLOOKUP($AB25,'3.参照データ'!$B$5:$AI$12,6,FALSE)))</f>
        <v>1660</v>
      </c>
      <c r="AD25" s="30">
        <f>IF($AB25="","",ROUNDUP($AC25/HLOOKUP($AB25,'3.参照データ'!$B$5:$AI$18,7,FALSE),0)+1)</f>
        <v>2</v>
      </c>
      <c r="AE25" s="30">
        <f t="shared" si="8"/>
        <v>2</v>
      </c>
      <c r="AF25" s="127">
        <f>IF($AB25="","",($AE25-1)*HLOOKUP($AB25,'3.参照データ'!$B$5:$AI$14,7,FALSE))</f>
        <v>4500</v>
      </c>
      <c r="AG25" s="34">
        <f t="shared" si="9"/>
        <v>-2840</v>
      </c>
      <c r="AH25" s="30">
        <f>IF($AB25="","",IF($AG25&lt;=0,0,ROUNDUP($AG25/HLOOKUP($AB25,'3.参照データ'!$B$5:$AI$14,9,FALSE),0)))</f>
        <v>0</v>
      </c>
      <c r="AI25" s="30">
        <f t="shared" si="10"/>
        <v>2</v>
      </c>
      <c r="AJ25" s="30">
        <f>IF($AB25="","",HLOOKUP($AB25,'3.参照データ'!$B$5:$AI$14,8,FALSE)+1)</f>
        <v>21</v>
      </c>
      <c r="AK25" s="30">
        <f>IF($AB25="","",HLOOKUP($AB25,'3.参照データ'!$B$5:$AI$14,10,FALSE)+AJ25)</f>
        <v>27</v>
      </c>
      <c r="AL25" s="35">
        <f>IF($AB25="","",INDEX('2.職務給賃金表'!$B$6:$AI$57,MATCH('1.メイン'!$AI25,'2.職務給賃金表'!$B$6:$B$57,0),MATCH('1.メイン'!$AB25,'2.職務給賃金表'!$B$6:$AI$6,0)))</f>
        <v>297800</v>
      </c>
      <c r="AM25" s="35">
        <f t="shared" si="2"/>
        <v>0</v>
      </c>
      <c r="AN25" s="35">
        <f t="shared" si="11"/>
        <v>297800</v>
      </c>
      <c r="AO25" s="35">
        <f t="shared" si="12"/>
        <v>0</v>
      </c>
      <c r="AP25" s="35">
        <f t="shared" si="13"/>
        <v>297800</v>
      </c>
      <c r="AQ25" s="36">
        <f t="shared" si="14"/>
        <v>2840</v>
      </c>
      <c r="AS25" s="151">
        <f t="shared" si="15"/>
        <v>37</v>
      </c>
      <c r="AT25" s="147">
        <f t="shared" si="16"/>
        <v>6</v>
      </c>
      <c r="AU25" s="147">
        <f t="shared" si="17"/>
        <v>10</v>
      </c>
      <c r="AV25" s="147">
        <f t="shared" si="18"/>
        <v>9</v>
      </c>
      <c r="AW25" s="152" t="str">
        <f t="shared" si="19"/>
        <v>L-4</v>
      </c>
      <c r="AX25" s="149">
        <f t="shared" si="20"/>
        <v>3</v>
      </c>
      <c r="AY25" s="149">
        <f t="shared" si="21"/>
        <v>3</v>
      </c>
      <c r="AZ25" s="149">
        <f>IF($AW25="","",HLOOKUP($AW25,'3.参照データ'!$B$5:$AI$14,8,FALSE)+1)</f>
        <v>21</v>
      </c>
      <c r="BA25" s="149">
        <f>IF($AW25="","",HLOOKUP($AW25,'3.参照データ'!$B$5:$AI$14,10,FALSE)+AZ25)</f>
        <v>27</v>
      </c>
      <c r="BB25" s="240">
        <f>IF($AW25="","",INDEX('2.職務給賃金表'!$B$6:$AI$57,MATCH($AY25,'2.職務給賃金表'!$B$6:$B$57,0),MATCH($AW25,'2.職務給賃金表'!$B$6:$AI$6,0)))</f>
        <v>302300</v>
      </c>
      <c r="BC25" s="245">
        <f t="shared" si="22"/>
        <v>4500</v>
      </c>
    </row>
    <row r="26" spans="1:55" s="4" customFormat="1" ht="12" customHeight="1" x14ac:dyDescent="0.15">
      <c r="A26" s="79">
        <f>IF(C26="","",COUNTA($C$10:C26))</f>
        <v>17</v>
      </c>
      <c r="B26" s="416">
        <v>1</v>
      </c>
      <c r="C26" s="416" t="s">
        <v>35</v>
      </c>
      <c r="D26" s="417"/>
      <c r="E26" s="417"/>
      <c r="F26" s="416"/>
      <c r="G26" s="416"/>
      <c r="H26" s="418">
        <v>31455</v>
      </c>
      <c r="I26" s="418">
        <v>42397</v>
      </c>
      <c r="J26" s="66">
        <f t="shared" si="23"/>
        <v>39</v>
      </c>
      <c r="K26" s="66">
        <f t="shared" si="24"/>
        <v>1</v>
      </c>
      <c r="L26" s="66">
        <f t="shared" si="25"/>
        <v>9</v>
      </c>
      <c r="M26" s="66">
        <f t="shared" si="26"/>
        <v>2</v>
      </c>
      <c r="N26" s="419">
        <v>166280</v>
      </c>
      <c r="O26" s="419">
        <v>11000</v>
      </c>
      <c r="P26" s="419">
        <v>114420</v>
      </c>
      <c r="Q26" s="419"/>
      <c r="R26" s="69">
        <f t="shared" si="3"/>
        <v>291700</v>
      </c>
      <c r="S26" s="420"/>
      <c r="T26" s="420"/>
      <c r="U26" s="420"/>
      <c r="V26" s="420"/>
      <c r="W26" s="73">
        <f t="shared" si="4"/>
        <v>0</v>
      </c>
      <c r="X26" s="74">
        <f t="shared" si="5"/>
        <v>291700</v>
      </c>
      <c r="Y26" s="44">
        <f t="shared" si="6"/>
        <v>291700</v>
      </c>
      <c r="Z26" s="30" t="str">
        <f>IF($C26="","",IF($Y26="","",HLOOKUP($Y26,'3.参照データ'!$B$4:$AI$12,2,TRUE)))</f>
        <v>L-3</v>
      </c>
      <c r="AA26" s="421"/>
      <c r="AB26" s="85" t="str">
        <f t="shared" si="7"/>
        <v>L-3</v>
      </c>
      <c r="AC26" s="34">
        <f>IF($AB26="","",($Y26-HLOOKUP($AB26,'3.参照データ'!$B$5:$AI$12,6,FALSE)))</f>
        <v>6500</v>
      </c>
      <c r="AD26" s="30">
        <f>IF($AB26="","",ROUNDUP($AC26/HLOOKUP($AB26,'3.参照データ'!$B$5:$AI$18,7,FALSE),0)+1)</f>
        <v>3</v>
      </c>
      <c r="AE26" s="30">
        <f t="shared" si="8"/>
        <v>3</v>
      </c>
      <c r="AF26" s="127">
        <f>IF($AB26="","",($AE26-1)*HLOOKUP($AB26,'3.参照データ'!$B$5:$AI$14,7,FALSE))</f>
        <v>9000</v>
      </c>
      <c r="AG26" s="34">
        <f t="shared" si="9"/>
        <v>-2500</v>
      </c>
      <c r="AH26" s="30">
        <f>IF($AB26="","",IF($AG26&lt;=0,0,ROUNDUP($AG26/HLOOKUP($AB26,'3.参照データ'!$B$5:$AI$14,9,FALSE),0)))</f>
        <v>0</v>
      </c>
      <c r="AI26" s="30">
        <f t="shared" si="10"/>
        <v>3</v>
      </c>
      <c r="AJ26" s="30">
        <f>IF($AB26="","",HLOOKUP($AB26,'3.参照データ'!$B$5:$AI$14,8,FALSE)+1)</f>
        <v>21</v>
      </c>
      <c r="AK26" s="30">
        <f>IF($AB26="","",HLOOKUP($AB26,'3.参照データ'!$B$5:$AI$14,10,FALSE)+AJ26)</f>
        <v>28</v>
      </c>
      <c r="AL26" s="35">
        <f>IF($AB26="","",INDEX('2.職務給賃金表'!$B$6:$AI$57,MATCH('1.メイン'!$AI26,'2.職務給賃金表'!$B$6:$B$57,0),MATCH('1.メイン'!$AB26,'2.職務給賃金表'!$B$6:$AI$6,0)))</f>
        <v>294200</v>
      </c>
      <c r="AM26" s="35">
        <f t="shared" si="2"/>
        <v>0</v>
      </c>
      <c r="AN26" s="35">
        <f t="shared" si="11"/>
        <v>294200</v>
      </c>
      <c r="AO26" s="35">
        <f t="shared" si="12"/>
        <v>0</v>
      </c>
      <c r="AP26" s="35">
        <f t="shared" si="13"/>
        <v>294200</v>
      </c>
      <c r="AQ26" s="36">
        <f t="shared" si="14"/>
        <v>2500</v>
      </c>
      <c r="AS26" s="151">
        <f t="shared" si="15"/>
        <v>40</v>
      </c>
      <c r="AT26" s="147">
        <f t="shared" si="16"/>
        <v>1</v>
      </c>
      <c r="AU26" s="147">
        <f t="shared" si="17"/>
        <v>10</v>
      </c>
      <c r="AV26" s="147">
        <f t="shared" si="18"/>
        <v>2</v>
      </c>
      <c r="AW26" s="152" t="str">
        <f t="shared" si="19"/>
        <v>L-3</v>
      </c>
      <c r="AX26" s="149">
        <f t="shared" si="20"/>
        <v>4</v>
      </c>
      <c r="AY26" s="149">
        <f t="shared" si="21"/>
        <v>4</v>
      </c>
      <c r="AZ26" s="149">
        <f>IF($AW26="","",HLOOKUP($AW26,'3.参照データ'!$B$5:$AI$14,8,FALSE)+1)</f>
        <v>21</v>
      </c>
      <c r="BA26" s="149">
        <f>IF($AW26="","",HLOOKUP($AW26,'3.参照データ'!$B$5:$AI$14,10,FALSE)+AZ26)</f>
        <v>28</v>
      </c>
      <c r="BB26" s="240">
        <f>IF($AW26="","",INDEX('2.職務給賃金表'!$B$6:$AI$57,MATCH($AY26,'2.職務給賃金表'!$B$6:$B$57,0),MATCH($AW26,'2.職務給賃金表'!$B$6:$AI$6,0)))</f>
        <v>298700</v>
      </c>
      <c r="BC26" s="245">
        <f t="shared" si="22"/>
        <v>4500</v>
      </c>
    </row>
    <row r="27" spans="1:55" s="4" customFormat="1" ht="12" customHeight="1" x14ac:dyDescent="0.15">
      <c r="A27" s="79">
        <f>IF(C27="","",COUNTA($C$10:C27))</f>
        <v>18</v>
      </c>
      <c r="B27" s="416">
        <v>2</v>
      </c>
      <c r="C27" s="416" t="s">
        <v>36</v>
      </c>
      <c r="D27" s="417"/>
      <c r="E27" s="417"/>
      <c r="F27" s="416"/>
      <c r="G27" s="416"/>
      <c r="H27" s="418">
        <v>33467</v>
      </c>
      <c r="I27" s="418">
        <v>42486</v>
      </c>
      <c r="J27" s="66">
        <f t="shared" si="23"/>
        <v>33</v>
      </c>
      <c r="K27" s="66">
        <f t="shared" si="24"/>
        <v>7</v>
      </c>
      <c r="L27" s="66">
        <f t="shared" si="25"/>
        <v>8</v>
      </c>
      <c r="M27" s="66">
        <f t="shared" si="26"/>
        <v>11</v>
      </c>
      <c r="N27" s="419">
        <v>157280</v>
      </c>
      <c r="O27" s="419">
        <v>10000</v>
      </c>
      <c r="P27" s="419">
        <v>124760</v>
      </c>
      <c r="Q27" s="419"/>
      <c r="R27" s="69">
        <f t="shared" si="3"/>
        <v>292040</v>
      </c>
      <c r="S27" s="420"/>
      <c r="T27" s="420"/>
      <c r="U27" s="420"/>
      <c r="V27" s="420"/>
      <c r="W27" s="73">
        <f t="shared" si="4"/>
        <v>0</v>
      </c>
      <c r="X27" s="74">
        <f t="shared" si="5"/>
        <v>292040</v>
      </c>
      <c r="Y27" s="44">
        <f t="shared" si="6"/>
        <v>292040</v>
      </c>
      <c r="Z27" s="30" t="str">
        <f>IF($C27="","",IF($Y27="","",HLOOKUP($Y27,'3.参照データ'!$B$4:$AI$12,2,TRUE)))</f>
        <v>L-3</v>
      </c>
      <c r="AA27" s="421"/>
      <c r="AB27" s="85" t="str">
        <f t="shared" si="7"/>
        <v>L-3</v>
      </c>
      <c r="AC27" s="34">
        <f>IF($AB27="","",($Y27-HLOOKUP($AB27,'3.参照データ'!$B$5:$AI$12,6,FALSE)))</f>
        <v>6840</v>
      </c>
      <c r="AD27" s="30">
        <f>IF($AB27="","",ROUNDUP($AC27/HLOOKUP($AB27,'3.参照データ'!$B$5:$AI$18,7,FALSE),0)+1)</f>
        <v>3</v>
      </c>
      <c r="AE27" s="30">
        <f t="shared" si="8"/>
        <v>3</v>
      </c>
      <c r="AF27" s="127">
        <f>IF($AB27="","",($AE27-1)*HLOOKUP($AB27,'3.参照データ'!$B$5:$AI$14,7,FALSE))</f>
        <v>9000</v>
      </c>
      <c r="AG27" s="34">
        <f t="shared" si="9"/>
        <v>-2160</v>
      </c>
      <c r="AH27" s="30">
        <f>IF($AB27="","",IF($AG27&lt;=0,0,ROUNDUP($AG27/HLOOKUP($AB27,'3.参照データ'!$B$5:$AI$14,9,FALSE),0)))</f>
        <v>0</v>
      </c>
      <c r="AI27" s="30">
        <f t="shared" si="10"/>
        <v>3</v>
      </c>
      <c r="AJ27" s="30">
        <f>IF($AB27="","",HLOOKUP($AB27,'3.参照データ'!$B$5:$AI$14,8,FALSE)+1)</f>
        <v>21</v>
      </c>
      <c r="AK27" s="30">
        <f>IF($AB27="","",HLOOKUP($AB27,'3.参照データ'!$B$5:$AI$14,10,FALSE)+AJ27)</f>
        <v>28</v>
      </c>
      <c r="AL27" s="35">
        <f>IF($AB27="","",INDEX('2.職務給賃金表'!$B$6:$AI$57,MATCH('1.メイン'!$AI27,'2.職務給賃金表'!$B$6:$B$57,0),MATCH('1.メイン'!$AB27,'2.職務給賃金表'!$B$6:$AI$6,0)))</f>
        <v>294200</v>
      </c>
      <c r="AM27" s="35">
        <f t="shared" si="2"/>
        <v>0</v>
      </c>
      <c r="AN27" s="35">
        <f t="shared" si="11"/>
        <v>294200</v>
      </c>
      <c r="AO27" s="35">
        <f t="shared" si="12"/>
        <v>0</v>
      </c>
      <c r="AP27" s="35">
        <f t="shared" si="13"/>
        <v>294200</v>
      </c>
      <c r="AQ27" s="36">
        <f t="shared" si="14"/>
        <v>2160</v>
      </c>
      <c r="AS27" s="151">
        <f t="shared" si="15"/>
        <v>34</v>
      </c>
      <c r="AT27" s="147">
        <f t="shared" si="16"/>
        <v>7</v>
      </c>
      <c r="AU27" s="147">
        <f t="shared" si="17"/>
        <v>9</v>
      </c>
      <c r="AV27" s="147">
        <f t="shared" si="18"/>
        <v>11</v>
      </c>
      <c r="AW27" s="152" t="str">
        <f t="shared" si="19"/>
        <v>L-3</v>
      </c>
      <c r="AX27" s="149">
        <f t="shared" si="20"/>
        <v>4</v>
      </c>
      <c r="AY27" s="149">
        <f t="shared" si="21"/>
        <v>4</v>
      </c>
      <c r="AZ27" s="149">
        <f>IF($AW27="","",HLOOKUP($AW27,'3.参照データ'!$B$5:$AI$14,8,FALSE)+1)</f>
        <v>21</v>
      </c>
      <c r="BA27" s="149">
        <f>IF($AW27="","",HLOOKUP($AW27,'3.参照データ'!$B$5:$AI$14,10,FALSE)+AZ27)</f>
        <v>28</v>
      </c>
      <c r="BB27" s="240">
        <f>IF($AW27="","",INDEX('2.職務給賃金表'!$B$6:$AI$57,MATCH($AY27,'2.職務給賃金表'!$B$6:$B$57,0),MATCH($AW27,'2.職務給賃金表'!$B$6:$AI$6,0)))</f>
        <v>298700</v>
      </c>
      <c r="BC27" s="245">
        <f t="shared" si="22"/>
        <v>4500</v>
      </c>
    </row>
    <row r="28" spans="1:55" s="4" customFormat="1" ht="12" customHeight="1" x14ac:dyDescent="0.15">
      <c r="A28" s="79">
        <f>IF(C28="","",COUNTA($C$10:C28))</f>
        <v>19</v>
      </c>
      <c r="B28" s="416">
        <v>1</v>
      </c>
      <c r="C28" s="416" t="s">
        <v>37</v>
      </c>
      <c r="D28" s="417"/>
      <c r="E28" s="417"/>
      <c r="F28" s="416"/>
      <c r="G28" s="416"/>
      <c r="H28" s="418">
        <v>33640</v>
      </c>
      <c r="I28" s="418">
        <v>42578</v>
      </c>
      <c r="J28" s="66">
        <f t="shared" si="23"/>
        <v>33</v>
      </c>
      <c r="K28" s="66">
        <f t="shared" si="24"/>
        <v>1</v>
      </c>
      <c r="L28" s="66">
        <f t="shared" si="25"/>
        <v>8</v>
      </c>
      <c r="M28" s="66">
        <f t="shared" si="26"/>
        <v>8</v>
      </c>
      <c r="N28" s="419">
        <v>157280</v>
      </c>
      <c r="O28" s="419">
        <v>10000</v>
      </c>
      <c r="P28" s="419">
        <v>114360</v>
      </c>
      <c r="Q28" s="419"/>
      <c r="R28" s="69">
        <f t="shared" si="3"/>
        <v>281640</v>
      </c>
      <c r="S28" s="420"/>
      <c r="T28" s="420"/>
      <c r="U28" s="420"/>
      <c r="V28" s="420"/>
      <c r="W28" s="73">
        <f t="shared" si="4"/>
        <v>0</v>
      </c>
      <c r="X28" s="74">
        <f t="shared" si="5"/>
        <v>281640</v>
      </c>
      <c r="Y28" s="44">
        <f t="shared" si="6"/>
        <v>281640</v>
      </c>
      <c r="Z28" s="30" t="str">
        <f>IF($C28="","",IF($Y28="","",HLOOKUP($Y28,'3.参照データ'!$B$4:$AI$12,2,TRUE)))</f>
        <v>L-2</v>
      </c>
      <c r="AA28" s="421"/>
      <c r="AB28" s="85" t="str">
        <f t="shared" si="7"/>
        <v>L-2</v>
      </c>
      <c r="AC28" s="34">
        <f>IF($AB28="","",($Y28-HLOOKUP($AB28,'3.参照データ'!$B$5:$AI$12,6,FALSE)))</f>
        <v>4540</v>
      </c>
      <c r="AD28" s="30">
        <f>IF($AB28="","",ROUNDUP($AC28/HLOOKUP($AB28,'3.参照データ'!$B$5:$AI$18,7,FALSE),0)+1)</f>
        <v>3</v>
      </c>
      <c r="AE28" s="30">
        <f t="shared" si="8"/>
        <v>3</v>
      </c>
      <c r="AF28" s="127">
        <f>IF($AB28="","",($AE28-1)*HLOOKUP($AB28,'3.参照データ'!$B$5:$AI$14,7,FALSE))</f>
        <v>9000</v>
      </c>
      <c r="AG28" s="34">
        <f t="shared" si="9"/>
        <v>-4460</v>
      </c>
      <c r="AH28" s="30">
        <f>IF($AB28="","",IF($AG28&lt;=0,0,ROUNDUP($AG28/HLOOKUP($AB28,'3.参照データ'!$B$5:$AI$14,9,FALSE),0)))</f>
        <v>0</v>
      </c>
      <c r="AI28" s="30">
        <f t="shared" si="10"/>
        <v>3</v>
      </c>
      <c r="AJ28" s="30">
        <f>IF($AB28="","",HLOOKUP($AB28,'3.参照データ'!$B$5:$AI$14,8,FALSE)+1)</f>
        <v>21</v>
      </c>
      <c r="AK28" s="30">
        <f>IF($AB28="","",HLOOKUP($AB28,'3.参照データ'!$B$5:$AI$14,10,FALSE)+AJ28)</f>
        <v>29</v>
      </c>
      <c r="AL28" s="35">
        <f>IF($AB28="","",INDEX('2.職務給賃金表'!$B$6:$AI$57,MATCH('1.メイン'!$AI28,'2.職務給賃金表'!$B$6:$B$57,0),MATCH('1.メイン'!$AB28,'2.職務給賃金表'!$B$6:$AI$6,0)))</f>
        <v>286100</v>
      </c>
      <c r="AM28" s="35">
        <f t="shared" si="2"/>
        <v>0</v>
      </c>
      <c r="AN28" s="35">
        <f t="shared" si="11"/>
        <v>286100</v>
      </c>
      <c r="AO28" s="35">
        <f t="shared" si="12"/>
        <v>0</v>
      </c>
      <c r="AP28" s="35">
        <f t="shared" si="13"/>
        <v>286100</v>
      </c>
      <c r="AQ28" s="36">
        <f t="shared" si="14"/>
        <v>4460</v>
      </c>
      <c r="AS28" s="151">
        <f t="shared" si="15"/>
        <v>34</v>
      </c>
      <c r="AT28" s="147">
        <f t="shared" si="16"/>
        <v>1</v>
      </c>
      <c r="AU28" s="147">
        <f t="shared" si="17"/>
        <v>9</v>
      </c>
      <c r="AV28" s="147">
        <f t="shared" si="18"/>
        <v>8</v>
      </c>
      <c r="AW28" s="152" t="str">
        <f>IF(AS28&gt;=$AT$6,"",AB28)</f>
        <v>L-2</v>
      </c>
      <c r="AX28" s="149">
        <f>IF($AW28="","",IF($AS28&gt;=$AS$6,$AI28+$AX$6,$AI28+$AX$5))</f>
        <v>4</v>
      </c>
      <c r="AY28" s="149">
        <f t="shared" si="21"/>
        <v>4</v>
      </c>
      <c r="AZ28" s="149">
        <f>IF($AW28="","",HLOOKUP($AW28,'3.参照データ'!$B$5:$AI$14,8,FALSE)+1)</f>
        <v>21</v>
      </c>
      <c r="BA28" s="149">
        <f>IF($AW28="","",HLOOKUP($AW28,'3.参照データ'!$B$5:$AI$14,10,FALSE)+AZ28)</f>
        <v>29</v>
      </c>
      <c r="BB28" s="240">
        <f>IF($AW28="","",INDEX('2.職務給賃金表'!$B$6:$AI$57,MATCH($AY28,'2.職務給賃金表'!$B$6:$B$57,0),MATCH($AW28,'2.職務給賃金表'!$B$6:$AI$6,0)))</f>
        <v>290600</v>
      </c>
      <c r="BC28" s="245">
        <f t="shared" si="22"/>
        <v>4500</v>
      </c>
    </row>
    <row r="29" spans="1:55" s="4" customFormat="1" ht="12" customHeight="1" x14ac:dyDescent="0.15">
      <c r="A29" s="79">
        <f>IF(C29="","",COUNTA($C$10:C29))</f>
        <v>20</v>
      </c>
      <c r="B29" s="416">
        <v>1</v>
      </c>
      <c r="C29" s="416" t="s">
        <v>38</v>
      </c>
      <c r="D29" s="417"/>
      <c r="E29" s="417"/>
      <c r="F29" s="416"/>
      <c r="G29" s="416"/>
      <c r="H29" s="418">
        <v>31718</v>
      </c>
      <c r="I29" s="418">
        <v>42775</v>
      </c>
      <c r="J29" s="66">
        <f t="shared" si="23"/>
        <v>38</v>
      </c>
      <c r="K29" s="66">
        <f t="shared" si="24"/>
        <v>5</v>
      </c>
      <c r="L29" s="66">
        <f t="shared" si="25"/>
        <v>8</v>
      </c>
      <c r="M29" s="66">
        <f t="shared" si="26"/>
        <v>1</v>
      </c>
      <c r="N29" s="419">
        <v>164780</v>
      </c>
      <c r="O29" s="419">
        <v>10000</v>
      </c>
      <c r="P29" s="419">
        <v>140000</v>
      </c>
      <c r="Q29" s="419"/>
      <c r="R29" s="69">
        <f t="shared" si="3"/>
        <v>314780</v>
      </c>
      <c r="S29" s="420"/>
      <c r="T29" s="420"/>
      <c r="U29" s="420"/>
      <c r="V29" s="420"/>
      <c r="W29" s="73">
        <f t="shared" si="4"/>
        <v>0</v>
      </c>
      <c r="X29" s="74">
        <f t="shared" si="5"/>
        <v>314780</v>
      </c>
      <c r="Y29" s="44">
        <f t="shared" si="6"/>
        <v>314780</v>
      </c>
      <c r="Z29" s="30" t="str">
        <f>IF($C29="","",IF($Y29="","",HLOOKUP($Y29,'3.参照データ'!$B$4:$AI$12,2,TRUE)))</f>
        <v>S-1</v>
      </c>
      <c r="AA29" s="421"/>
      <c r="AB29" s="85" t="str">
        <f t="shared" si="7"/>
        <v>S-1</v>
      </c>
      <c r="AC29" s="34">
        <f>IF($AB29="","",($Y29-HLOOKUP($AB29,'3.参照データ'!$B$5:$AI$12,6,FALSE)))</f>
        <v>9780</v>
      </c>
      <c r="AD29" s="30">
        <f>IF($AB29="","",ROUNDUP($AC29/HLOOKUP($AB29,'3.参照データ'!$B$5:$AI$18,7,FALSE),0)+1)</f>
        <v>3</v>
      </c>
      <c r="AE29" s="30">
        <f t="shared" si="8"/>
        <v>3</v>
      </c>
      <c r="AF29" s="127">
        <f>IF($AB29="","",($AE29-1)*HLOOKUP($AB29,'3.参照データ'!$B$5:$AI$14,7,FALSE))</f>
        <v>11400</v>
      </c>
      <c r="AG29" s="34">
        <f t="shared" si="9"/>
        <v>-1620</v>
      </c>
      <c r="AH29" s="30">
        <f>IF($AB29="","",IF($AG29&lt;=0,0,ROUNDUP($AG29/HLOOKUP($AB29,'3.参照データ'!$B$5:$AI$14,9,FALSE),0)))</f>
        <v>0</v>
      </c>
      <c r="AI29" s="30">
        <f t="shared" si="10"/>
        <v>3</v>
      </c>
      <c r="AJ29" s="30">
        <f>IF($AB29="","",HLOOKUP($AB29,'3.参照データ'!$B$5:$AI$14,8,FALSE)+1)</f>
        <v>21</v>
      </c>
      <c r="AK29" s="30">
        <f>IF($AB29="","",HLOOKUP($AB29,'3.参照データ'!$B$5:$AI$14,10,FALSE)+AJ29)</f>
        <v>26</v>
      </c>
      <c r="AL29" s="35">
        <f>IF($AB29="","",INDEX('2.職務給賃金表'!$B$6:$AI$57,MATCH('1.メイン'!$AI29,'2.職務給賃金表'!$B$6:$B$57,0),MATCH('1.メイン'!$AB29,'2.職務給賃金表'!$B$6:$AI$6,0)))</f>
        <v>316400</v>
      </c>
      <c r="AM29" s="35">
        <f t="shared" si="2"/>
        <v>0</v>
      </c>
      <c r="AN29" s="35">
        <f t="shared" si="11"/>
        <v>316400</v>
      </c>
      <c r="AO29" s="35">
        <f t="shared" si="12"/>
        <v>0</v>
      </c>
      <c r="AP29" s="35">
        <f t="shared" si="13"/>
        <v>316400</v>
      </c>
      <c r="AQ29" s="36">
        <f t="shared" si="14"/>
        <v>1620</v>
      </c>
      <c r="AS29" s="151">
        <f t="shared" si="15"/>
        <v>39</v>
      </c>
      <c r="AT29" s="147">
        <f t="shared" si="16"/>
        <v>5</v>
      </c>
      <c r="AU29" s="147">
        <f t="shared" si="17"/>
        <v>9</v>
      </c>
      <c r="AV29" s="147">
        <f t="shared" si="18"/>
        <v>1</v>
      </c>
      <c r="AW29" s="152" t="str">
        <f t="shared" ref="AW29:AW92" si="27">IF(AS29&gt;=$AT$6,"",AB29)</f>
        <v>S-1</v>
      </c>
      <c r="AX29" s="149">
        <f t="shared" ref="AX29:AX92" si="28">IF($AW29="","",IF($AS29&gt;=$AS$6,$AI29+$AX$6,$AI29+$AX$5))</f>
        <v>4</v>
      </c>
      <c r="AY29" s="149">
        <f t="shared" si="21"/>
        <v>4</v>
      </c>
      <c r="AZ29" s="149">
        <f>IF($AW29="","",HLOOKUP($AW29,'3.参照データ'!$B$5:$AI$14,8,FALSE)+1)</f>
        <v>21</v>
      </c>
      <c r="BA29" s="149">
        <f>IF($AW29="","",HLOOKUP($AW29,'3.参照データ'!$B$5:$AI$14,10,FALSE)+AZ29)</f>
        <v>26</v>
      </c>
      <c r="BB29" s="240">
        <f>IF($AW29="","",INDEX('2.職務給賃金表'!$B$6:$AI$57,MATCH($AY29,'2.職務給賃金表'!$B$6:$B$57,0),MATCH($AW29,'2.職務給賃金表'!$B$6:$AI$6,0)))</f>
        <v>322100</v>
      </c>
      <c r="BC29" s="245">
        <f t="shared" si="22"/>
        <v>5700</v>
      </c>
    </row>
    <row r="30" spans="1:55" s="4" customFormat="1" ht="12" customHeight="1" x14ac:dyDescent="0.15">
      <c r="A30" s="79">
        <f>IF(C30="","",COUNTA($C$10:C30))</f>
        <v>21</v>
      </c>
      <c r="B30" s="416">
        <v>1</v>
      </c>
      <c r="C30" s="416" t="s">
        <v>39</v>
      </c>
      <c r="D30" s="417"/>
      <c r="E30" s="417"/>
      <c r="F30" s="416"/>
      <c r="G30" s="416"/>
      <c r="H30" s="418">
        <v>32902</v>
      </c>
      <c r="I30" s="418">
        <v>41216</v>
      </c>
      <c r="J30" s="66">
        <f t="shared" si="23"/>
        <v>35</v>
      </c>
      <c r="K30" s="66">
        <f t="shared" si="24"/>
        <v>2</v>
      </c>
      <c r="L30" s="66">
        <f t="shared" si="25"/>
        <v>12</v>
      </c>
      <c r="M30" s="66">
        <f t="shared" si="26"/>
        <v>4</v>
      </c>
      <c r="N30" s="419">
        <v>160280</v>
      </c>
      <c r="O30" s="419">
        <v>9000</v>
      </c>
      <c r="P30" s="419">
        <v>111240</v>
      </c>
      <c r="Q30" s="419"/>
      <c r="R30" s="69">
        <f t="shared" si="3"/>
        <v>280520</v>
      </c>
      <c r="S30" s="420"/>
      <c r="T30" s="420"/>
      <c r="U30" s="420"/>
      <c r="V30" s="420"/>
      <c r="W30" s="73">
        <f t="shared" si="4"/>
        <v>0</v>
      </c>
      <c r="X30" s="74">
        <f t="shared" si="5"/>
        <v>280520</v>
      </c>
      <c r="Y30" s="44">
        <f t="shared" si="6"/>
        <v>280520</v>
      </c>
      <c r="Z30" s="30" t="str">
        <f>IF($C30="","",IF($Y30="","",HLOOKUP($Y30,'3.参照データ'!$B$4:$AI$12,2,TRUE)))</f>
        <v>L-2</v>
      </c>
      <c r="AA30" s="421"/>
      <c r="AB30" s="85" t="str">
        <f t="shared" si="7"/>
        <v>L-2</v>
      </c>
      <c r="AC30" s="34">
        <f>IF($AB30="","",($Y30-HLOOKUP($AB30,'3.参照データ'!$B$5:$AI$12,6,FALSE)))</f>
        <v>3420</v>
      </c>
      <c r="AD30" s="30">
        <f>IF($AB30="","",ROUNDUP($AC30/HLOOKUP($AB30,'3.参照データ'!$B$5:$AI$18,7,FALSE),0)+1)</f>
        <v>2</v>
      </c>
      <c r="AE30" s="30">
        <f t="shared" si="8"/>
        <v>2</v>
      </c>
      <c r="AF30" s="127">
        <f>IF($AB30="","",($AE30-1)*HLOOKUP($AB30,'3.参照データ'!$B$5:$AI$14,7,FALSE))</f>
        <v>4500</v>
      </c>
      <c r="AG30" s="34">
        <f t="shared" si="9"/>
        <v>-1080</v>
      </c>
      <c r="AH30" s="30">
        <f>IF($AB30="","",IF($AG30&lt;=0,0,ROUNDUP($AG30/HLOOKUP($AB30,'3.参照データ'!$B$5:$AI$14,9,FALSE),0)))</f>
        <v>0</v>
      </c>
      <c r="AI30" s="30">
        <f t="shared" si="10"/>
        <v>2</v>
      </c>
      <c r="AJ30" s="30">
        <f>IF($AB30="","",HLOOKUP($AB30,'3.参照データ'!$B$5:$AI$14,8,FALSE)+1)</f>
        <v>21</v>
      </c>
      <c r="AK30" s="30">
        <f>IF($AB30="","",HLOOKUP($AB30,'3.参照データ'!$B$5:$AI$14,10,FALSE)+AJ30)</f>
        <v>29</v>
      </c>
      <c r="AL30" s="35">
        <f>IF($AB30="","",INDEX('2.職務給賃金表'!$B$6:$AI$57,MATCH('1.メイン'!$AI30,'2.職務給賃金表'!$B$6:$B$57,0),MATCH('1.メイン'!$AB30,'2.職務給賃金表'!$B$6:$AI$6,0)))</f>
        <v>281600</v>
      </c>
      <c r="AM30" s="35">
        <f t="shared" si="2"/>
        <v>0</v>
      </c>
      <c r="AN30" s="35">
        <f t="shared" si="11"/>
        <v>281600</v>
      </c>
      <c r="AO30" s="35">
        <f t="shared" si="12"/>
        <v>0</v>
      </c>
      <c r="AP30" s="35">
        <f t="shared" si="13"/>
        <v>281600</v>
      </c>
      <c r="AQ30" s="36">
        <f t="shared" si="14"/>
        <v>1080</v>
      </c>
      <c r="AS30" s="151">
        <f t="shared" si="15"/>
        <v>36</v>
      </c>
      <c r="AT30" s="147">
        <f t="shared" si="16"/>
        <v>2</v>
      </c>
      <c r="AU30" s="147">
        <f t="shared" si="17"/>
        <v>13</v>
      </c>
      <c r="AV30" s="147">
        <f t="shared" si="18"/>
        <v>4</v>
      </c>
      <c r="AW30" s="152" t="str">
        <f t="shared" si="27"/>
        <v>L-2</v>
      </c>
      <c r="AX30" s="149">
        <f t="shared" si="28"/>
        <v>3</v>
      </c>
      <c r="AY30" s="149">
        <f t="shared" si="21"/>
        <v>3</v>
      </c>
      <c r="AZ30" s="149">
        <f>IF($AW30="","",HLOOKUP($AW30,'3.参照データ'!$B$5:$AI$14,8,FALSE)+1)</f>
        <v>21</v>
      </c>
      <c r="BA30" s="149">
        <f>IF($AW30="","",HLOOKUP($AW30,'3.参照データ'!$B$5:$AI$14,10,FALSE)+AZ30)</f>
        <v>29</v>
      </c>
      <c r="BB30" s="240">
        <f>IF($AW30="","",INDEX('2.職務給賃金表'!$B$6:$AI$57,MATCH($AY30,'2.職務給賃金表'!$B$6:$B$57,0),MATCH($AW30,'2.職務給賃金表'!$B$6:$AI$6,0)))</f>
        <v>286100</v>
      </c>
      <c r="BC30" s="245">
        <f t="shared" si="22"/>
        <v>4500</v>
      </c>
    </row>
    <row r="31" spans="1:55" s="4" customFormat="1" ht="12" customHeight="1" x14ac:dyDescent="0.15">
      <c r="A31" s="79">
        <f>IF(C31="","",COUNTA($C$10:C31))</f>
        <v>22</v>
      </c>
      <c r="B31" s="416">
        <v>1</v>
      </c>
      <c r="C31" s="416" t="s">
        <v>40</v>
      </c>
      <c r="D31" s="417"/>
      <c r="E31" s="417"/>
      <c r="F31" s="416"/>
      <c r="G31" s="416"/>
      <c r="H31" s="418">
        <v>33323</v>
      </c>
      <c r="I31" s="418">
        <v>42656</v>
      </c>
      <c r="J31" s="66">
        <f t="shared" si="23"/>
        <v>34</v>
      </c>
      <c r="K31" s="66">
        <f t="shared" si="24"/>
        <v>0</v>
      </c>
      <c r="L31" s="66">
        <f t="shared" si="25"/>
        <v>8</v>
      </c>
      <c r="M31" s="66">
        <f t="shared" si="26"/>
        <v>5</v>
      </c>
      <c r="N31" s="419">
        <v>158780</v>
      </c>
      <c r="O31" s="419">
        <v>6350</v>
      </c>
      <c r="P31" s="419">
        <v>91480</v>
      </c>
      <c r="Q31" s="419"/>
      <c r="R31" s="69">
        <f t="shared" si="3"/>
        <v>256610</v>
      </c>
      <c r="S31" s="420"/>
      <c r="T31" s="420"/>
      <c r="U31" s="420"/>
      <c r="V31" s="420"/>
      <c r="W31" s="73">
        <f t="shared" si="4"/>
        <v>0</v>
      </c>
      <c r="X31" s="74">
        <f t="shared" si="5"/>
        <v>256610</v>
      </c>
      <c r="Y31" s="44">
        <f t="shared" si="6"/>
        <v>256610</v>
      </c>
      <c r="Z31" s="30" t="str">
        <f>IF($C31="","",IF($Y31="","",HLOOKUP($Y31,'3.参照データ'!$B$4:$AI$12,2,TRUE)))</f>
        <v>C-3</v>
      </c>
      <c r="AA31" s="421"/>
      <c r="AB31" s="85" t="str">
        <f t="shared" si="7"/>
        <v>C-3</v>
      </c>
      <c r="AC31" s="34">
        <f>IF($AB31="","",($Y31-HLOOKUP($AB31,'3.参照データ'!$B$5:$AI$12,6,FALSE)))</f>
        <v>6710</v>
      </c>
      <c r="AD31" s="30">
        <f>IF($AB31="","",ROUNDUP($AC31/HLOOKUP($AB31,'3.参照データ'!$B$5:$AI$18,7,FALSE),0)+1)</f>
        <v>3</v>
      </c>
      <c r="AE31" s="30">
        <f t="shared" si="8"/>
        <v>3</v>
      </c>
      <c r="AF31" s="127">
        <f>IF($AB31="","",($AE31-1)*HLOOKUP($AB31,'3.参照データ'!$B$5:$AI$14,7,FALSE))</f>
        <v>8800</v>
      </c>
      <c r="AG31" s="34">
        <f t="shared" si="9"/>
        <v>-2090</v>
      </c>
      <c r="AH31" s="30">
        <f>IF($AB31="","",IF($AG31&lt;=0,0,ROUNDUP($AG31/HLOOKUP($AB31,'3.参照データ'!$B$5:$AI$14,9,FALSE),0)))</f>
        <v>0</v>
      </c>
      <c r="AI31" s="30">
        <f t="shared" si="10"/>
        <v>3</v>
      </c>
      <c r="AJ31" s="30">
        <f>IF($AB31="","",HLOOKUP($AB31,'3.参照データ'!$B$5:$AI$14,8,FALSE)+1)</f>
        <v>21</v>
      </c>
      <c r="AK31" s="30">
        <f>IF($AB31="","",HLOOKUP($AB31,'3.参照データ'!$B$5:$AI$14,10,FALSE)+AJ31)</f>
        <v>27</v>
      </c>
      <c r="AL31" s="35">
        <f>IF($AB31="","",INDEX('2.職務給賃金表'!$B$6:$AI$57,MATCH('1.メイン'!$AI31,'2.職務給賃金表'!$B$6:$B$57,0),MATCH('1.メイン'!$AB31,'2.職務給賃金表'!$B$6:$AI$6,0)))</f>
        <v>258700</v>
      </c>
      <c r="AM31" s="35">
        <f t="shared" si="2"/>
        <v>0</v>
      </c>
      <c r="AN31" s="35">
        <f t="shared" si="11"/>
        <v>258700</v>
      </c>
      <c r="AO31" s="35">
        <f t="shared" si="12"/>
        <v>0</v>
      </c>
      <c r="AP31" s="35">
        <f t="shared" si="13"/>
        <v>258700</v>
      </c>
      <c r="AQ31" s="36">
        <f t="shared" si="14"/>
        <v>2090</v>
      </c>
      <c r="AS31" s="151">
        <f t="shared" si="15"/>
        <v>35</v>
      </c>
      <c r="AT31" s="147">
        <f t="shared" si="16"/>
        <v>0</v>
      </c>
      <c r="AU31" s="147">
        <f t="shared" si="17"/>
        <v>9</v>
      </c>
      <c r="AV31" s="147">
        <f t="shared" si="18"/>
        <v>5</v>
      </c>
      <c r="AW31" s="152" t="str">
        <f t="shared" si="27"/>
        <v>C-3</v>
      </c>
      <c r="AX31" s="149">
        <f t="shared" si="28"/>
        <v>4</v>
      </c>
      <c r="AY31" s="149">
        <f t="shared" si="21"/>
        <v>4</v>
      </c>
      <c r="AZ31" s="149">
        <f>IF($AW31="","",HLOOKUP($AW31,'3.参照データ'!$B$5:$AI$14,8,FALSE)+1)</f>
        <v>21</v>
      </c>
      <c r="BA31" s="149">
        <f>IF($AW31="","",HLOOKUP($AW31,'3.参照データ'!$B$5:$AI$14,10,FALSE)+AZ31)</f>
        <v>27</v>
      </c>
      <c r="BB31" s="240">
        <f>IF($AW31="","",INDEX('2.職務給賃金表'!$B$6:$AI$57,MATCH($AY31,'2.職務給賃金表'!$B$6:$B$57,0),MATCH($AW31,'2.職務給賃金表'!$B$6:$AI$6,0)))</f>
        <v>263100</v>
      </c>
      <c r="BC31" s="245">
        <f t="shared" si="22"/>
        <v>4400</v>
      </c>
    </row>
    <row r="32" spans="1:55" s="4" customFormat="1" ht="12" customHeight="1" x14ac:dyDescent="0.15">
      <c r="A32" s="79">
        <f>IF(C32="","",COUNTA($C$10:C32))</f>
        <v>23</v>
      </c>
      <c r="B32" s="416">
        <v>2</v>
      </c>
      <c r="C32" s="416" t="s">
        <v>41</v>
      </c>
      <c r="D32" s="417"/>
      <c r="E32" s="417"/>
      <c r="F32" s="416"/>
      <c r="G32" s="416"/>
      <c r="H32" s="418">
        <v>32565</v>
      </c>
      <c r="I32" s="418">
        <v>42884</v>
      </c>
      <c r="J32" s="66">
        <f t="shared" si="23"/>
        <v>36</v>
      </c>
      <c r="K32" s="66">
        <f t="shared" si="24"/>
        <v>1</v>
      </c>
      <c r="L32" s="66">
        <f t="shared" si="25"/>
        <v>7</v>
      </c>
      <c r="M32" s="66">
        <f t="shared" si="26"/>
        <v>10</v>
      </c>
      <c r="N32" s="419">
        <v>161780</v>
      </c>
      <c r="O32" s="419">
        <v>5350</v>
      </c>
      <c r="P32" s="419">
        <v>90170</v>
      </c>
      <c r="Q32" s="419"/>
      <c r="R32" s="69">
        <f t="shared" si="3"/>
        <v>257300</v>
      </c>
      <c r="S32" s="420"/>
      <c r="T32" s="420"/>
      <c r="U32" s="420"/>
      <c r="V32" s="420"/>
      <c r="W32" s="73">
        <f t="shared" si="4"/>
        <v>0</v>
      </c>
      <c r="X32" s="74">
        <f t="shared" si="5"/>
        <v>257300</v>
      </c>
      <c r="Y32" s="44">
        <f t="shared" si="6"/>
        <v>257300</v>
      </c>
      <c r="Z32" s="30" t="str">
        <f>IF($C32="","",IF($Y32="","",HLOOKUP($Y32,'3.参照データ'!$B$4:$AI$12,2,TRUE)))</f>
        <v>C-3</v>
      </c>
      <c r="AA32" s="421"/>
      <c r="AB32" s="85" t="str">
        <f t="shared" si="7"/>
        <v>C-3</v>
      </c>
      <c r="AC32" s="34">
        <f>IF($AB32="","",($Y32-HLOOKUP($AB32,'3.参照データ'!$B$5:$AI$12,6,FALSE)))</f>
        <v>7400</v>
      </c>
      <c r="AD32" s="30">
        <f>IF($AB32="","",ROUNDUP($AC32/HLOOKUP($AB32,'3.参照データ'!$B$5:$AI$18,7,FALSE),0)+1)</f>
        <v>3</v>
      </c>
      <c r="AE32" s="30">
        <f t="shared" si="8"/>
        <v>3</v>
      </c>
      <c r="AF32" s="127">
        <f>IF($AB32="","",($AE32-1)*HLOOKUP($AB32,'3.参照データ'!$B$5:$AI$14,7,FALSE))</f>
        <v>8800</v>
      </c>
      <c r="AG32" s="34">
        <f t="shared" si="9"/>
        <v>-1400</v>
      </c>
      <c r="AH32" s="30">
        <f>IF($AB32="","",IF($AG32&lt;=0,0,ROUNDUP($AG32/HLOOKUP($AB32,'3.参照データ'!$B$5:$AI$14,9,FALSE),0)))</f>
        <v>0</v>
      </c>
      <c r="AI32" s="30">
        <f t="shared" si="10"/>
        <v>3</v>
      </c>
      <c r="AJ32" s="30">
        <f>IF($AB32="","",HLOOKUP($AB32,'3.参照データ'!$B$5:$AI$14,8,FALSE)+1)</f>
        <v>21</v>
      </c>
      <c r="AK32" s="30">
        <f>IF($AB32="","",HLOOKUP($AB32,'3.参照データ'!$B$5:$AI$14,10,FALSE)+AJ32)</f>
        <v>27</v>
      </c>
      <c r="AL32" s="35">
        <f>IF($AB32="","",INDEX('2.職務給賃金表'!$B$6:$AI$57,MATCH('1.メイン'!$AI32,'2.職務給賃金表'!$B$6:$B$57,0),MATCH('1.メイン'!$AB32,'2.職務給賃金表'!$B$6:$AI$6,0)))</f>
        <v>258700</v>
      </c>
      <c r="AM32" s="35">
        <f t="shared" si="2"/>
        <v>0</v>
      </c>
      <c r="AN32" s="35">
        <f t="shared" si="11"/>
        <v>258700</v>
      </c>
      <c r="AO32" s="35">
        <f t="shared" si="12"/>
        <v>0</v>
      </c>
      <c r="AP32" s="35">
        <f t="shared" si="13"/>
        <v>258700</v>
      </c>
      <c r="AQ32" s="36">
        <f t="shared" si="14"/>
        <v>1400</v>
      </c>
      <c r="AS32" s="151">
        <f t="shared" si="15"/>
        <v>37</v>
      </c>
      <c r="AT32" s="147">
        <f t="shared" si="16"/>
        <v>1</v>
      </c>
      <c r="AU32" s="147">
        <f t="shared" si="17"/>
        <v>8</v>
      </c>
      <c r="AV32" s="147">
        <f t="shared" si="18"/>
        <v>10</v>
      </c>
      <c r="AW32" s="152" t="str">
        <f t="shared" si="27"/>
        <v>C-3</v>
      </c>
      <c r="AX32" s="149">
        <f t="shared" si="28"/>
        <v>4</v>
      </c>
      <c r="AY32" s="149">
        <f t="shared" si="21"/>
        <v>4</v>
      </c>
      <c r="AZ32" s="149">
        <f>IF($AW32="","",HLOOKUP($AW32,'3.参照データ'!$B$5:$AI$14,8,FALSE)+1)</f>
        <v>21</v>
      </c>
      <c r="BA32" s="149">
        <f>IF($AW32="","",HLOOKUP($AW32,'3.参照データ'!$B$5:$AI$14,10,FALSE)+AZ32)</f>
        <v>27</v>
      </c>
      <c r="BB32" s="240">
        <f>IF($AW32="","",INDEX('2.職務給賃金表'!$B$6:$AI$57,MATCH($AY32,'2.職務給賃金表'!$B$6:$B$57,0),MATCH($AW32,'2.職務給賃金表'!$B$6:$AI$6,0)))</f>
        <v>263100</v>
      </c>
      <c r="BC32" s="245">
        <f t="shared" si="22"/>
        <v>4400</v>
      </c>
    </row>
    <row r="33" spans="1:55" s="4" customFormat="1" ht="12" customHeight="1" x14ac:dyDescent="0.15">
      <c r="A33" s="79">
        <f>IF(C33="","",COUNTA($C$10:C33))</f>
        <v>24</v>
      </c>
      <c r="B33" s="416">
        <v>1</v>
      </c>
      <c r="C33" s="416" t="s">
        <v>42</v>
      </c>
      <c r="D33" s="417"/>
      <c r="E33" s="417"/>
      <c r="F33" s="416"/>
      <c r="G33" s="416"/>
      <c r="H33" s="418">
        <v>33736</v>
      </c>
      <c r="I33" s="418">
        <v>43037</v>
      </c>
      <c r="J33" s="66">
        <f t="shared" si="23"/>
        <v>32</v>
      </c>
      <c r="K33" s="66">
        <f t="shared" si="24"/>
        <v>10</v>
      </c>
      <c r="L33" s="66">
        <f t="shared" si="25"/>
        <v>7</v>
      </c>
      <c r="M33" s="66">
        <f t="shared" si="26"/>
        <v>5</v>
      </c>
      <c r="N33" s="419">
        <v>155780</v>
      </c>
      <c r="O33" s="419">
        <v>5350</v>
      </c>
      <c r="P33" s="419">
        <v>91140</v>
      </c>
      <c r="Q33" s="419"/>
      <c r="R33" s="69">
        <f t="shared" si="3"/>
        <v>252270</v>
      </c>
      <c r="S33" s="420"/>
      <c r="T33" s="420"/>
      <c r="U33" s="420"/>
      <c r="V33" s="420"/>
      <c r="W33" s="73">
        <f t="shared" si="4"/>
        <v>0</v>
      </c>
      <c r="X33" s="74">
        <f t="shared" si="5"/>
        <v>252270</v>
      </c>
      <c r="Y33" s="44">
        <f t="shared" si="6"/>
        <v>252270</v>
      </c>
      <c r="Z33" s="30" t="str">
        <f>IF($C33="","",IF($Y33="","",HLOOKUP($Y33,'3.参照データ'!$B$4:$AI$12,2,TRUE)))</f>
        <v>C-3</v>
      </c>
      <c r="AA33" s="421"/>
      <c r="AB33" s="85" t="str">
        <f t="shared" si="7"/>
        <v>C-3</v>
      </c>
      <c r="AC33" s="34">
        <f>IF($AB33="","",($Y33-HLOOKUP($AB33,'3.参照データ'!$B$5:$AI$12,6,FALSE)))</f>
        <v>2370</v>
      </c>
      <c r="AD33" s="30">
        <f>IF($AB33="","",ROUNDUP($AC33/HLOOKUP($AB33,'3.参照データ'!$B$5:$AI$18,7,FALSE),0)+1)</f>
        <v>2</v>
      </c>
      <c r="AE33" s="30">
        <f t="shared" si="8"/>
        <v>2</v>
      </c>
      <c r="AF33" s="127">
        <f>IF($AB33="","",($AE33-1)*HLOOKUP($AB33,'3.参照データ'!$B$5:$AI$14,7,FALSE))</f>
        <v>4400</v>
      </c>
      <c r="AG33" s="34">
        <f t="shared" si="9"/>
        <v>-2030</v>
      </c>
      <c r="AH33" s="30">
        <f>IF($AB33="","",IF($AG33&lt;=0,0,ROUNDUP($AG33/HLOOKUP($AB33,'3.参照データ'!$B$5:$AI$14,9,FALSE),0)))</f>
        <v>0</v>
      </c>
      <c r="AI33" s="30">
        <f t="shared" si="10"/>
        <v>2</v>
      </c>
      <c r="AJ33" s="30">
        <f>IF($AB33="","",HLOOKUP($AB33,'3.参照データ'!$B$5:$AI$14,8,FALSE)+1)</f>
        <v>21</v>
      </c>
      <c r="AK33" s="30">
        <f>IF($AB33="","",HLOOKUP($AB33,'3.参照データ'!$B$5:$AI$14,10,FALSE)+AJ33)</f>
        <v>27</v>
      </c>
      <c r="AL33" s="35">
        <f>IF($AB33="","",INDEX('2.職務給賃金表'!$B$6:$AI$57,MATCH('1.メイン'!$AI33,'2.職務給賃金表'!$B$6:$B$57,0),MATCH('1.メイン'!$AB33,'2.職務給賃金表'!$B$6:$AI$6,0)))</f>
        <v>254300</v>
      </c>
      <c r="AM33" s="35">
        <f t="shared" si="2"/>
        <v>0</v>
      </c>
      <c r="AN33" s="35">
        <f t="shared" si="11"/>
        <v>254300</v>
      </c>
      <c r="AO33" s="35">
        <f t="shared" si="12"/>
        <v>0</v>
      </c>
      <c r="AP33" s="35">
        <f t="shared" si="13"/>
        <v>254300</v>
      </c>
      <c r="AQ33" s="36">
        <f t="shared" si="14"/>
        <v>2030</v>
      </c>
      <c r="AS33" s="151">
        <f t="shared" si="15"/>
        <v>33</v>
      </c>
      <c r="AT33" s="147">
        <f t="shared" si="16"/>
        <v>10</v>
      </c>
      <c r="AU33" s="147">
        <f t="shared" si="17"/>
        <v>8</v>
      </c>
      <c r="AV33" s="147">
        <f t="shared" si="18"/>
        <v>5</v>
      </c>
      <c r="AW33" s="152" t="str">
        <f t="shared" si="27"/>
        <v>C-3</v>
      </c>
      <c r="AX33" s="149">
        <f t="shared" si="28"/>
        <v>3</v>
      </c>
      <c r="AY33" s="149">
        <f t="shared" si="21"/>
        <v>3</v>
      </c>
      <c r="AZ33" s="149">
        <f>IF($AW33="","",HLOOKUP($AW33,'3.参照データ'!$B$5:$AI$14,8,FALSE)+1)</f>
        <v>21</v>
      </c>
      <c r="BA33" s="149">
        <f>IF($AW33="","",HLOOKUP($AW33,'3.参照データ'!$B$5:$AI$14,10,FALSE)+AZ33)</f>
        <v>27</v>
      </c>
      <c r="BB33" s="240">
        <f>IF($AW33="","",INDEX('2.職務給賃金表'!$B$6:$AI$57,MATCH($AY33,'2.職務給賃金表'!$B$6:$B$57,0),MATCH($AW33,'2.職務給賃金表'!$B$6:$AI$6,0)))</f>
        <v>258700</v>
      </c>
      <c r="BC33" s="245">
        <f t="shared" si="22"/>
        <v>4400</v>
      </c>
    </row>
    <row r="34" spans="1:55" s="4" customFormat="1" ht="12" customHeight="1" x14ac:dyDescent="0.15">
      <c r="A34" s="79">
        <f>IF(C34="","",COUNTA($C$10:C34))</f>
        <v>25</v>
      </c>
      <c r="B34" s="416">
        <v>1</v>
      </c>
      <c r="C34" s="416" t="s">
        <v>43</v>
      </c>
      <c r="D34" s="417"/>
      <c r="E34" s="417"/>
      <c r="F34" s="416"/>
      <c r="G34" s="416"/>
      <c r="H34" s="418">
        <v>31703</v>
      </c>
      <c r="I34" s="418">
        <v>43129</v>
      </c>
      <c r="J34" s="66">
        <f t="shared" si="23"/>
        <v>38</v>
      </c>
      <c r="K34" s="66">
        <f t="shared" si="24"/>
        <v>5</v>
      </c>
      <c r="L34" s="66">
        <f t="shared" si="25"/>
        <v>7</v>
      </c>
      <c r="M34" s="66">
        <f t="shared" si="26"/>
        <v>2</v>
      </c>
      <c r="N34" s="419">
        <v>164780</v>
      </c>
      <c r="O34" s="419">
        <v>5350</v>
      </c>
      <c r="P34" s="419">
        <v>104720</v>
      </c>
      <c r="Q34" s="419"/>
      <c r="R34" s="69">
        <f t="shared" si="3"/>
        <v>274850</v>
      </c>
      <c r="S34" s="420"/>
      <c r="T34" s="420"/>
      <c r="U34" s="420"/>
      <c r="V34" s="420"/>
      <c r="W34" s="73">
        <f t="shared" si="4"/>
        <v>0</v>
      </c>
      <c r="X34" s="74">
        <f t="shared" si="5"/>
        <v>274850</v>
      </c>
      <c r="Y34" s="44">
        <f t="shared" si="6"/>
        <v>274850</v>
      </c>
      <c r="Z34" s="30" t="str">
        <f>IF($C34="","",IF($Y34="","",HLOOKUP($Y34,'3.参照データ'!$B$4:$AI$12,2,TRUE)))</f>
        <v>L-1</v>
      </c>
      <c r="AA34" s="421"/>
      <c r="AB34" s="85" t="str">
        <f t="shared" si="7"/>
        <v>L-1</v>
      </c>
      <c r="AC34" s="34">
        <f>IF($AB34="","",($Y34-HLOOKUP($AB34,'3.参照データ'!$B$5:$AI$12,6,FALSE)))</f>
        <v>5850</v>
      </c>
      <c r="AD34" s="30">
        <f>IF($AB34="","",ROUNDUP($AC34/HLOOKUP($AB34,'3.参照データ'!$B$5:$AI$18,7,FALSE),0)+1)</f>
        <v>3</v>
      </c>
      <c r="AE34" s="30">
        <f t="shared" si="8"/>
        <v>3</v>
      </c>
      <c r="AF34" s="127">
        <f>IF($AB34="","",($AE34-1)*HLOOKUP($AB34,'3.参照データ'!$B$5:$AI$14,7,FALSE))</f>
        <v>9000</v>
      </c>
      <c r="AG34" s="34">
        <f t="shared" si="9"/>
        <v>-3150</v>
      </c>
      <c r="AH34" s="30">
        <f>IF($AB34="","",IF($AG34&lt;=0,0,ROUNDUP($AG34/HLOOKUP($AB34,'3.参照データ'!$B$5:$AI$14,9,FALSE),0)))</f>
        <v>0</v>
      </c>
      <c r="AI34" s="30">
        <f t="shared" si="10"/>
        <v>3</v>
      </c>
      <c r="AJ34" s="30">
        <f>IF($AB34="","",HLOOKUP($AB34,'3.参照データ'!$B$5:$AI$14,8,FALSE)+1)</f>
        <v>21</v>
      </c>
      <c r="AK34" s="30">
        <f>IF($AB34="","",HLOOKUP($AB34,'3.参照データ'!$B$5:$AI$14,10,FALSE)+AJ34)</f>
        <v>30</v>
      </c>
      <c r="AL34" s="35">
        <f>IF($AB34="","",INDEX('2.職務給賃金表'!$B$6:$AI$57,MATCH('1.メイン'!$AI34,'2.職務給賃金表'!$B$6:$B$57,0),MATCH('1.メイン'!$AB34,'2.職務給賃金表'!$B$6:$AI$6,0)))</f>
        <v>278000</v>
      </c>
      <c r="AM34" s="35">
        <f t="shared" si="2"/>
        <v>0</v>
      </c>
      <c r="AN34" s="35">
        <f t="shared" si="11"/>
        <v>278000</v>
      </c>
      <c r="AO34" s="35">
        <f t="shared" si="12"/>
        <v>0</v>
      </c>
      <c r="AP34" s="35">
        <f t="shared" si="13"/>
        <v>278000</v>
      </c>
      <c r="AQ34" s="36">
        <f t="shared" si="14"/>
        <v>3150</v>
      </c>
      <c r="AS34" s="151">
        <f t="shared" si="15"/>
        <v>39</v>
      </c>
      <c r="AT34" s="147">
        <f t="shared" si="16"/>
        <v>5</v>
      </c>
      <c r="AU34" s="147">
        <f t="shared" si="17"/>
        <v>8</v>
      </c>
      <c r="AV34" s="147">
        <f t="shared" si="18"/>
        <v>2</v>
      </c>
      <c r="AW34" s="152" t="str">
        <f t="shared" si="27"/>
        <v>L-1</v>
      </c>
      <c r="AX34" s="149">
        <f t="shared" si="28"/>
        <v>4</v>
      </c>
      <c r="AY34" s="149">
        <f t="shared" si="21"/>
        <v>4</v>
      </c>
      <c r="AZ34" s="149">
        <f>IF($AW34="","",HLOOKUP($AW34,'3.参照データ'!$B$5:$AI$14,8,FALSE)+1)</f>
        <v>21</v>
      </c>
      <c r="BA34" s="149">
        <f>IF($AW34="","",HLOOKUP($AW34,'3.参照データ'!$B$5:$AI$14,10,FALSE)+AZ34)</f>
        <v>30</v>
      </c>
      <c r="BB34" s="240">
        <f>IF($AW34="","",INDEX('2.職務給賃金表'!$B$6:$AI$57,MATCH($AY34,'2.職務給賃金表'!$B$6:$B$57,0),MATCH($AW34,'2.職務給賃金表'!$B$6:$AI$6,0)))</f>
        <v>282500</v>
      </c>
      <c r="BC34" s="245">
        <f t="shared" si="22"/>
        <v>4500</v>
      </c>
    </row>
    <row r="35" spans="1:55" s="4" customFormat="1" ht="12" customHeight="1" x14ac:dyDescent="0.15">
      <c r="A35" s="79">
        <f>IF(C35="","",COUNTA($C$10:C35))</f>
        <v>26</v>
      </c>
      <c r="B35" s="416">
        <v>1</v>
      </c>
      <c r="C35" s="416" t="s">
        <v>44</v>
      </c>
      <c r="D35" s="417"/>
      <c r="E35" s="417"/>
      <c r="F35" s="416"/>
      <c r="G35" s="416"/>
      <c r="H35" s="418">
        <v>36784</v>
      </c>
      <c r="I35" s="418">
        <v>43553</v>
      </c>
      <c r="J35" s="66">
        <f t="shared" si="23"/>
        <v>24</v>
      </c>
      <c r="K35" s="66">
        <f t="shared" si="24"/>
        <v>6</v>
      </c>
      <c r="L35" s="66">
        <f t="shared" si="25"/>
        <v>6</v>
      </c>
      <c r="M35" s="66">
        <f t="shared" si="26"/>
        <v>0</v>
      </c>
      <c r="N35" s="419">
        <v>139280</v>
      </c>
      <c r="O35" s="419">
        <v>4350</v>
      </c>
      <c r="P35" s="419">
        <v>91740</v>
      </c>
      <c r="Q35" s="419"/>
      <c r="R35" s="69">
        <f t="shared" si="3"/>
        <v>235370</v>
      </c>
      <c r="S35" s="420"/>
      <c r="T35" s="420"/>
      <c r="U35" s="420"/>
      <c r="V35" s="420"/>
      <c r="W35" s="73">
        <f t="shared" si="4"/>
        <v>0</v>
      </c>
      <c r="X35" s="74">
        <f t="shared" si="5"/>
        <v>235370</v>
      </c>
      <c r="Y35" s="44">
        <f t="shared" si="6"/>
        <v>235370</v>
      </c>
      <c r="Z35" s="30" t="str">
        <f>IF($C35="","",IF($Y35="","",HLOOKUP($Y35,'3.参照データ'!$B$4:$AI$12,2,TRUE)))</f>
        <v>C-1</v>
      </c>
      <c r="AA35" s="421"/>
      <c r="AB35" s="85" t="str">
        <f t="shared" si="7"/>
        <v>C-1</v>
      </c>
      <c r="AC35" s="34">
        <f>IF($AB35="","",($Y35-HLOOKUP($AB35,'3.参照データ'!$B$5:$AI$12,6,FALSE)))</f>
        <v>1270</v>
      </c>
      <c r="AD35" s="30">
        <f>IF($AB35="","",ROUNDUP($AC35/HLOOKUP($AB35,'3.参照データ'!$B$5:$AI$18,7,FALSE),0)+1)</f>
        <v>2</v>
      </c>
      <c r="AE35" s="30">
        <f t="shared" si="8"/>
        <v>2</v>
      </c>
      <c r="AF35" s="127">
        <f>IF($AB35="","",($AE35-1)*HLOOKUP($AB35,'3.参照データ'!$B$5:$AI$14,7,FALSE))</f>
        <v>4400</v>
      </c>
      <c r="AG35" s="34">
        <f t="shared" si="9"/>
        <v>-3130</v>
      </c>
      <c r="AH35" s="30">
        <f>IF($AB35="","",IF($AG35&lt;=0,0,ROUNDUP($AG35/HLOOKUP($AB35,'3.参照データ'!$B$5:$AI$14,9,FALSE),0)))</f>
        <v>0</v>
      </c>
      <c r="AI35" s="30">
        <f t="shared" si="10"/>
        <v>2</v>
      </c>
      <c r="AJ35" s="30">
        <f>IF($AB35="","",HLOOKUP($AB35,'3.参照データ'!$B$5:$AI$14,8,FALSE)+1)</f>
        <v>21</v>
      </c>
      <c r="AK35" s="30">
        <f>IF($AB35="","",HLOOKUP($AB35,'3.参照データ'!$B$5:$AI$14,10,FALSE)+AJ35)</f>
        <v>29</v>
      </c>
      <c r="AL35" s="35">
        <f>IF($AB35="","",INDEX('2.職務給賃金表'!$B$6:$AI$57,MATCH('1.メイン'!$AI35,'2.職務給賃金表'!$B$6:$B$57,0),MATCH('1.メイン'!$AB35,'2.職務給賃金表'!$B$6:$AI$6,0)))</f>
        <v>238500</v>
      </c>
      <c r="AM35" s="35">
        <f t="shared" si="2"/>
        <v>0</v>
      </c>
      <c r="AN35" s="35">
        <f t="shared" si="11"/>
        <v>238500</v>
      </c>
      <c r="AO35" s="35">
        <f t="shared" si="12"/>
        <v>0</v>
      </c>
      <c r="AP35" s="35">
        <f t="shared" si="13"/>
        <v>238500</v>
      </c>
      <c r="AQ35" s="36">
        <f t="shared" si="14"/>
        <v>3130</v>
      </c>
      <c r="AS35" s="151">
        <f t="shared" si="15"/>
        <v>25</v>
      </c>
      <c r="AT35" s="147">
        <f t="shared" si="16"/>
        <v>6</v>
      </c>
      <c r="AU35" s="147">
        <f t="shared" si="17"/>
        <v>7</v>
      </c>
      <c r="AV35" s="147">
        <f t="shared" si="18"/>
        <v>0</v>
      </c>
      <c r="AW35" s="152" t="str">
        <f t="shared" si="27"/>
        <v>C-1</v>
      </c>
      <c r="AX35" s="149">
        <f t="shared" si="28"/>
        <v>3</v>
      </c>
      <c r="AY35" s="149">
        <f t="shared" si="21"/>
        <v>3</v>
      </c>
      <c r="AZ35" s="149">
        <f>IF($AW35="","",HLOOKUP($AW35,'3.参照データ'!$B$5:$AI$14,8,FALSE)+1)</f>
        <v>21</v>
      </c>
      <c r="BA35" s="149">
        <f>IF($AW35="","",HLOOKUP($AW35,'3.参照データ'!$B$5:$AI$14,10,FALSE)+AZ35)</f>
        <v>29</v>
      </c>
      <c r="BB35" s="240">
        <f>IF($AW35="","",INDEX('2.職務給賃金表'!$B$6:$AI$57,MATCH($AY35,'2.職務給賃金表'!$B$6:$B$57,0),MATCH($AW35,'2.職務給賃金表'!$B$6:$AI$6,0)))</f>
        <v>242900</v>
      </c>
      <c r="BC35" s="245">
        <f t="shared" si="22"/>
        <v>4400</v>
      </c>
    </row>
    <row r="36" spans="1:55" s="4" customFormat="1" ht="12" customHeight="1" x14ac:dyDescent="0.15">
      <c r="A36" s="79">
        <f>IF(C36="","",COUNTA($C$10:C36))</f>
        <v>27</v>
      </c>
      <c r="B36" s="416">
        <v>1</v>
      </c>
      <c r="C36" s="416" t="s">
        <v>45</v>
      </c>
      <c r="D36" s="417"/>
      <c r="E36" s="417"/>
      <c r="F36" s="416"/>
      <c r="G36" s="416"/>
      <c r="H36" s="418">
        <v>33688</v>
      </c>
      <c r="I36" s="418">
        <v>43919</v>
      </c>
      <c r="J36" s="66">
        <f t="shared" si="23"/>
        <v>33</v>
      </c>
      <c r="K36" s="66">
        <f t="shared" si="24"/>
        <v>0</v>
      </c>
      <c r="L36" s="66">
        <f t="shared" si="25"/>
        <v>5</v>
      </c>
      <c r="M36" s="66">
        <f t="shared" si="26"/>
        <v>0</v>
      </c>
      <c r="N36" s="419">
        <v>157280</v>
      </c>
      <c r="O36" s="419">
        <v>3350</v>
      </c>
      <c r="P36" s="419">
        <v>102410</v>
      </c>
      <c r="Q36" s="419"/>
      <c r="R36" s="69">
        <f t="shared" si="3"/>
        <v>263040</v>
      </c>
      <c r="S36" s="420"/>
      <c r="T36" s="420"/>
      <c r="U36" s="420"/>
      <c r="V36" s="420"/>
      <c r="W36" s="73">
        <f t="shared" si="4"/>
        <v>0</v>
      </c>
      <c r="X36" s="74">
        <f t="shared" si="5"/>
        <v>263040</v>
      </c>
      <c r="Y36" s="44">
        <f t="shared" si="6"/>
        <v>263040</v>
      </c>
      <c r="Z36" s="30" t="str">
        <f>IF($C36="","",IF($Y36="","",HLOOKUP($Y36,'3.参照データ'!$B$4:$AI$12,2,TRUE)))</f>
        <v>C-4</v>
      </c>
      <c r="AA36" s="421"/>
      <c r="AB36" s="85" t="str">
        <f t="shared" si="7"/>
        <v>C-4</v>
      </c>
      <c r="AC36" s="34">
        <f>IF($AB36="","",($Y36-HLOOKUP($AB36,'3.参照データ'!$B$5:$AI$12,6,FALSE)))</f>
        <v>5240</v>
      </c>
      <c r="AD36" s="30">
        <f>IF($AB36="","",ROUNDUP($AC36/HLOOKUP($AB36,'3.参照データ'!$B$5:$AI$18,7,FALSE),0)+1)</f>
        <v>3</v>
      </c>
      <c r="AE36" s="30">
        <f t="shared" si="8"/>
        <v>3</v>
      </c>
      <c r="AF36" s="127">
        <f>IF($AB36="","",($AE36-1)*HLOOKUP($AB36,'3.参照データ'!$B$5:$AI$14,7,FALSE))</f>
        <v>8800</v>
      </c>
      <c r="AG36" s="34">
        <f t="shared" si="9"/>
        <v>-3560</v>
      </c>
      <c r="AH36" s="30">
        <f>IF($AB36="","",IF($AG36&lt;=0,0,ROUNDUP($AG36/HLOOKUP($AB36,'3.参照データ'!$B$5:$AI$14,9,FALSE),0)))</f>
        <v>0</v>
      </c>
      <c r="AI36" s="30">
        <f t="shared" si="10"/>
        <v>3</v>
      </c>
      <c r="AJ36" s="30">
        <f>IF($AB36="","",HLOOKUP($AB36,'3.参照データ'!$B$5:$AI$14,8,FALSE)+1)</f>
        <v>21</v>
      </c>
      <c r="AK36" s="30">
        <f>IF($AB36="","",HLOOKUP($AB36,'3.参照データ'!$B$5:$AI$14,10,FALSE)+AJ36)</f>
        <v>26</v>
      </c>
      <c r="AL36" s="35">
        <f>IF($AB36="","",INDEX('2.職務給賃金表'!$B$6:$AI$57,MATCH('1.メイン'!$AI36,'2.職務給賃金表'!$B$6:$B$57,0),MATCH('1.メイン'!$AB36,'2.職務給賃金表'!$B$6:$AI$6,0)))</f>
        <v>266600</v>
      </c>
      <c r="AM36" s="35">
        <f t="shared" si="2"/>
        <v>0</v>
      </c>
      <c r="AN36" s="35">
        <f t="shared" si="11"/>
        <v>266600</v>
      </c>
      <c r="AO36" s="35">
        <f t="shared" si="12"/>
        <v>0</v>
      </c>
      <c r="AP36" s="35">
        <f t="shared" si="13"/>
        <v>266600</v>
      </c>
      <c r="AQ36" s="36">
        <f t="shared" si="14"/>
        <v>3560</v>
      </c>
      <c r="AS36" s="151">
        <f t="shared" si="15"/>
        <v>34</v>
      </c>
      <c r="AT36" s="147">
        <f t="shared" si="16"/>
        <v>0</v>
      </c>
      <c r="AU36" s="147">
        <f t="shared" si="17"/>
        <v>6</v>
      </c>
      <c r="AV36" s="147">
        <f t="shared" si="18"/>
        <v>0</v>
      </c>
      <c r="AW36" s="152" t="str">
        <f t="shared" si="27"/>
        <v>C-4</v>
      </c>
      <c r="AX36" s="149">
        <f t="shared" si="28"/>
        <v>4</v>
      </c>
      <c r="AY36" s="149">
        <f t="shared" si="21"/>
        <v>4</v>
      </c>
      <c r="AZ36" s="149">
        <f>IF($AW36="","",HLOOKUP($AW36,'3.参照データ'!$B$5:$AI$14,8,FALSE)+1)</f>
        <v>21</v>
      </c>
      <c r="BA36" s="149">
        <f>IF($AW36="","",HLOOKUP($AW36,'3.参照データ'!$B$5:$AI$14,10,FALSE)+AZ36)</f>
        <v>26</v>
      </c>
      <c r="BB36" s="240">
        <f>IF($AW36="","",INDEX('2.職務給賃金表'!$B$6:$AI$57,MATCH($AY36,'2.職務給賃金表'!$B$6:$B$57,0),MATCH($AW36,'2.職務給賃金表'!$B$6:$AI$6,0)))</f>
        <v>271000</v>
      </c>
      <c r="BC36" s="245">
        <f t="shared" si="22"/>
        <v>4400</v>
      </c>
    </row>
    <row r="37" spans="1:55" s="4" customFormat="1" ht="12" customHeight="1" x14ac:dyDescent="0.15">
      <c r="A37" s="79">
        <f>IF(C37="","",COUNTA($C$10:C37))</f>
        <v>28</v>
      </c>
      <c r="B37" s="416">
        <v>1</v>
      </c>
      <c r="C37" s="416" t="s">
        <v>46</v>
      </c>
      <c r="D37" s="417"/>
      <c r="E37" s="417"/>
      <c r="F37" s="416"/>
      <c r="G37" s="416"/>
      <c r="H37" s="418">
        <v>24161</v>
      </c>
      <c r="I37" s="418">
        <v>44072</v>
      </c>
      <c r="J37" s="66">
        <f t="shared" si="23"/>
        <v>59</v>
      </c>
      <c r="K37" s="66">
        <f t="shared" si="24"/>
        <v>1</v>
      </c>
      <c r="L37" s="66">
        <f t="shared" si="25"/>
        <v>4</v>
      </c>
      <c r="M37" s="66">
        <f t="shared" si="26"/>
        <v>7</v>
      </c>
      <c r="N37" s="419">
        <v>157280</v>
      </c>
      <c r="O37" s="419">
        <v>2350</v>
      </c>
      <c r="P37" s="419">
        <v>150910</v>
      </c>
      <c r="Q37" s="419"/>
      <c r="R37" s="69">
        <f t="shared" si="3"/>
        <v>310540</v>
      </c>
      <c r="S37" s="420"/>
      <c r="T37" s="420"/>
      <c r="U37" s="420"/>
      <c r="V37" s="420"/>
      <c r="W37" s="73">
        <f t="shared" si="4"/>
        <v>0</v>
      </c>
      <c r="X37" s="74">
        <f t="shared" si="5"/>
        <v>310540</v>
      </c>
      <c r="Y37" s="44">
        <f t="shared" si="6"/>
        <v>310540</v>
      </c>
      <c r="Z37" s="30" t="str">
        <f>IF($C37="","",IF($Y37="","",HLOOKUP($Y37,'3.参照データ'!$B$4:$AI$12,2,TRUE)))</f>
        <v>S-1</v>
      </c>
      <c r="AA37" s="421"/>
      <c r="AB37" s="85" t="str">
        <f t="shared" si="7"/>
        <v>S-1</v>
      </c>
      <c r="AC37" s="34">
        <f>IF($AB37="","",($Y37-HLOOKUP($AB37,'3.参照データ'!$B$5:$AI$12,6,FALSE)))</f>
        <v>5540</v>
      </c>
      <c r="AD37" s="30">
        <f>IF($AB37="","",ROUNDUP($AC37/HLOOKUP($AB37,'3.参照データ'!$B$5:$AI$18,7,FALSE),0)+1)</f>
        <v>2</v>
      </c>
      <c r="AE37" s="30">
        <f t="shared" si="8"/>
        <v>2</v>
      </c>
      <c r="AF37" s="127">
        <f>IF($AB37="","",($AE37-1)*HLOOKUP($AB37,'3.参照データ'!$B$5:$AI$14,7,FALSE))</f>
        <v>5700</v>
      </c>
      <c r="AG37" s="34">
        <f t="shared" si="9"/>
        <v>-160</v>
      </c>
      <c r="AH37" s="30">
        <f>IF($AB37="","",IF($AG37&lt;=0,0,ROUNDUP($AG37/HLOOKUP($AB37,'3.参照データ'!$B$5:$AI$14,9,FALSE),0)))</f>
        <v>0</v>
      </c>
      <c r="AI37" s="30">
        <f t="shared" si="10"/>
        <v>2</v>
      </c>
      <c r="AJ37" s="30">
        <f>IF($AB37="","",HLOOKUP($AB37,'3.参照データ'!$B$5:$AI$14,8,FALSE)+1)</f>
        <v>21</v>
      </c>
      <c r="AK37" s="30">
        <f>IF($AB37="","",HLOOKUP($AB37,'3.参照データ'!$B$5:$AI$14,10,FALSE)+AJ37)</f>
        <v>26</v>
      </c>
      <c r="AL37" s="35">
        <f>IF($AB37="","",INDEX('2.職務給賃金表'!$B$6:$AI$57,MATCH('1.メイン'!$AI37,'2.職務給賃金表'!$B$6:$B$57,0),MATCH('1.メイン'!$AB37,'2.職務給賃金表'!$B$6:$AI$6,0)))</f>
        <v>310700</v>
      </c>
      <c r="AM37" s="35">
        <f t="shared" si="2"/>
        <v>0</v>
      </c>
      <c r="AN37" s="35">
        <f t="shared" si="11"/>
        <v>310700</v>
      </c>
      <c r="AO37" s="35">
        <f t="shared" si="12"/>
        <v>0</v>
      </c>
      <c r="AP37" s="35">
        <f t="shared" si="13"/>
        <v>310700</v>
      </c>
      <c r="AQ37" s="36">
        <f t="shared" si="14"/>
        <v>160</v>
      </c>
      <c r="AS37" s="151">
        <f t="shared" si="15"/>
        <v>60</v>
      </c>
      <c r="AT37" s="147">
        <f t="shared" si="16"/>
        <v>1</v>
      </c>
      <c r="AU37" s="147">
        <f t="shared" si="17"/>
        <v>5</v>
      </c>
      <c r="AV37" s="147">
        <f t="shared" si="18"/>
        <v>7</v>
      </c>
      <c r="AW37" s="152" t="str">
        <f t="shared" si="27"/>
        <v>S-1</v>
      </c>
      <c r="AX37" s="149">
        <f t="shared" si="28"/>
        <v>2</v>
      </c>
      <c r="AY37" s="149">
        <f t="shared" si="21"/>
        <v>2</v>
      </c>
      <c r="AZ37" s="149">
        <f>IF($AW37="","",HLOOKUP($AW37,'3.参照データ'!$B$5:$AI$14,8,FALSE)+1)</f>
        <v>21</v>
      </c>
      <c r="BA37" s="149">
        <f>IF($AW37="","",HLOOKUP($AW37,'3.参照データ'!$B$5:$AI$14,10,FALSE)+AZ37)</f>
        <v>26</v>
      </c>
      <c r="BB37" s="240">
        <f>IF($AW37="","",INDEX('2.職務給賃金表'!$B$6:$AI$57,MATCH($AY37,'2.職務給賃金表'!$B$6:$B$57,0),MATCH($AW37,'2.職務給賃金表'!$B$6:$AI$6,0)))</f>
        <v>310700</v>
      </c>
      <c r="BC37" s="245">
        <f t="shared" si="22"/>
        <v>0</v>
      </c>
    </row>
    <row r="38" spans="1:55" s="4" customFormat="1" ht="12" customHeight="1" x14ac:dyDescent="0.15">
      <c r="A38" s="79">
        <f>IF(C38="","",COUNTA($C$10:C38))</f>
        <v>29</v>
      </c>
      <c r="B38" s="416">
        <v>1</v>
      </c>
      <c r="C38" s="416" t="s">
        <v>47</v>
      </c>
      <c r="D38" s="417"/>
      <c r="E38" s="417"/>
      <c r="F38" s="416"/>
      <c r="G38" s="416"/>
      <c r="H38" s="418">
        <v>37578</v>
      </c>
      <c r="I38" s="418">
        <v>44421</v>
      </c>
      <c r="J38" s="66">
        <f t="shared" si="23"/>
        <v>22</v>
      </c>
      <c r="K38" s="66">
        <f t="shared" si="24"/>
        <v>4</v>
      </c>
      <c r="L38" s="66">
        <f t="shared" si="25"/>
        <v>3</v>
      </c>
      <c r="M38" s="66">
        <f t="shared" si="26"/>
        <v>7</v>
      </c>
      <c r="N38" s="419">
        <v>133080</v>
      </c>
      <c r="O38" s="419">
        <v>2350</v>
      </c>
      <c r="P38" s="419">
        <v>67620</v>
      </c>
      <c r="Q38" s="419"/>
      <c r="R38" s="69">
        <f t="shared" si="3"/>
        <v>203050</v>
      </c>
      <c r="S38" s="420"/>
      <c r="T38" s="420"/>
      <c r="U38" s="420"/>
      <c r="V38" s="420"/>
      <c r="W38" s="73">
        <f t="shared" si="4"/>
        <v>0</v>
      </c>
      <c r="X38" s="74">
        <f t="shared" si="5"/>
        <v>203050</v>
      </c>
      <c r="Y38" s="44">
        <f t="shared" si="6"/>
        <v>203050</v>
      </c>
      <c r="Z38" s="30" t="str">
        <f>IF($C38="","",IF($Y38="","",HLOOKUP($Y38,'3.参照データ'!$B$4:$AI$12,2,TRUE)))</f>
        <v>J-2</v>
      </c>
      <c r="AA38" s="421"/>
      <c r="AB38" s="85" t="str">
        <f>IF($Z38="","",IF($AA38="",$Z38,$AA38))</f>
        <v>J-2</v>
      </c>
      <c r="AC38" s="34">
        <f>IF($AB38="","",($Y38-HLOOKUP($AB38,'3.参照データ'!$B$5:$AI$12,6,FALSE)))</f>
        <v>3750</v>
      </c>
      <c r="AD38" s="30">
        <f>IF($AB38="","",ROUNDUP($AC38/HLOOKUP($AB38,'3.参照データ'!$B$5:$AI$18,7,FALSE),0)+1)</f>
        <v>2</v>
      </c>
      <c r="AE38" s="30">
        <f t="shared" si="8"/>
        <v>2</v>
      </c>
      <c r="AF38" s="127">
        <f>IF($AB38="","",($AE38-1)*HLOOKUP($AB38,'3.参照データ'!$B$5:$AI$14,7,FALSE))</f>
        <v>6300</v>
      </c>
      <c r="AG38" s="34">
        <f t="shared" si="9"/>
        <v>-2550</v>
      </c>
      <c r="AH38" s="30">
        <f>IF($AB38="","",IF($AG38&lt;=0,0,ROUNDUP($AG38/HLOOKUP($AB38,'3.参照データ'!$B$5:$AI$14,9,FALSE),0)))</f>
        <v>0</v>
      </c>
      <c r="AI38" s="30">
        <f t="shared" si="10"/>
        <v>2</v>
      </c>
      <c r="AJ38" s="30">
        <f>IF($AB38="","",HLOOKUP($AB38,'3.参照データ'!$B$5:$AI$14,8,FALSE)+1)</f>
        <v>16</v>
      </c>
      <c r="AK38" s="30">
        <f>IF($AB38="","",HLOOKUP($AB38,'3.参照データ'!$B$5:$AI$14,10,FALSE)+AJ38)</f>
        <v>27</v>
      </c>
      <c r="AL38" s="35">
        <f>IF($AB38="","",INDEX('2.職務給賃金表'!$B$6:$AI$57,MATCH('1.メイン'!$AI38,'2.職務給賃金表'!$B$6:$B$57,0),MATCH('1.メイン'!$AB38,'2.職務給賃金表'!$B$6:$AI$6,0)))</f>
        <v>205600</v>
      </c>
      <c r="AM38" s="35">
        <f t="shared" si="2"/>
        <v>0</v>
      </c>
      <c r="AN38" s="35">
        <f t="shared" si="11"/>
        <v>205600</v>
      </c>
      <c r="AO38" s="35">
        <f t="shared" si="12"/>
        <v>0</v>
      </c>
      <c r="AP38" s="35">
        <f t="shared" si="13"/>
        <v>205600</v>
      </c>
      <c r="AQ38" s="36">
        <f t="shared" si="14"/>
        <v>2550</v>
      </c>
      <c r="AS38" s="151">
        <f t="shared" si="15"/>
        <v>23</v>
      </c>
      <c r="AT38" s="147">
        <f t="shared" si="16"/>
        <v>4</v>
      </c>
      <c r="AU38" s="147">
        <f t="shared" si="17"/>
        <v>4</v>
      </c>
      <c r="AV38" s="147">
        <f t="shared" si="18"/>
        <v>7</v>
      </c>
      <c r="AW38" s="152" t="str">
        <f t="shared" si="27"/>
        <v>J-2</v>
      </c>
      <c r="AX38" s="149">
        <f t="shared" si="28"/>
        <v>3</v>
      </c>
      <c r="AY38" s="149">
        <f t="shared" si="21"/>
        <v>3</v>
      </c>
      <c r="AZ38" s="149">
        <f>IF($AW38="","",HLOOKUP($AW38,'3.参照データ'!$B$5:$AI$14,8,FALSE)+1)</f>
        <v>16</v>
      </c>
      <c r="BA38" s="149">
        <f>IF($AW38="","",HLOOKUP($AW38,'3.参照データ'!$B$5:$AI$14,10,FALSE)+AZ38)</f>
        <v>27</v>
      </c>
      <c r="BB38" s="240">
        <f>IF($AW38="","",INDEX('2.職務給賃金表'!$B$6:$AI$57,MATCH($AY38,'2.職務給賃金表'!$B$6:$B$57,0),MATCH($AW38,'2.職務給賃金表'!$B$6:$AI$6,0)))</f>
        <v>211900</v>
      </c>
      <c r="BC38" s="245">
        <f t="shared" si="22"/>
        <v>6300</v>
      </c>
    </row>
    <row r="39" spans="1:55" s="4" customFormat="1" ht="12" customHeight="1" x14ac:dyDescent="0.15">
      <c r="A39" s="79">
        <f>IF(C39="","",COUNTA($C$10:C39))</f>
        <v>30</v>
      </c>
      <c r="B39" s="416">
        <v>1</v>
      </c>
      <c r="C39" s="416" t="s">
        <v>48</v>
      </c>
      <c r="D39" s="417"/>
      <c r="E39" s="417"/>
      <c r="F39" s="416"/>
      <c r="G39" s="416"/>
      <c r="H39" s="418">
        <v>32478</v>
      </c>
      <c r="I39" s="418">
        <v>39719</v>
      </c>
      <c r="J39" s="66">
        <f t="shared" si="23"/>
        <v>36</v>
      </c>
      <c r="K39" s="66">
        <f t="shared" si="24"/>
        <v>4</v>
      </c>
      <c r="L39" s="66">
        <f t="shared" si="25"/>
        <v>16</v>
      </c>
      <c r="M39" s="66">
        <f t="shared" si="26"/>
        <v>6</v>
      </c>
      <c r="N39" s="419">
        <v>161780</v>
      </c>
      <c r="O39" s="419">
        <v>14350</v>
      </c>
      <c r="P39" s="419">
        <v>92710</v>
      </c>
      <c r="Q39" s="419"/>
      <c r="R39" s="69">
        <f t="shared" si="3"/>
        <v>268840</v>
      </c>
      <c r="S39" s="420"/>
      <c r="T39" s="420"/>
      <c r="U39" s="420"/>
      <c r="V39" s="420"/>
      <c r="W39" s="73">
        <f t="shared" si="4"/>
        <v>0</v>
      </c>
      <c r="X39" s="74">
        <f t="shared" si="5"/>
        <v>268840</v>
      </c>
      <c r="Y39" s="44">
        <f t="shared" si="6"/>
        <v>268840</v>
      </c>
      <c r="Z39" s="30" t="str">
        <f>IF($C39="","",IF($Y39="","",HLOOKUP($Y39,'3.参照データ'!$B$4:$AI$12,2,TRUE)))</f>
        <v>C-4</v>
      </c>
      <c r="AA39" s="421"/>
      <c r="AB39" s="85" t="str">
        <f t="shared" si="7"/>
        <v>C-4</v>
      </c>
      <c r="AC39" s="34">
        <f>IF($AB39="","",($Y39-HLOOKUP($AB39,'3.参照データ'!$B$5:$AI$12,6,FALSE)))</f>
        <v>11040</v>
      </c>
      <c r="AD39" s="30">
        <f>IF($AB39="","",ROUNDUP($AC39/HLOOKUP($AB39,'3.参照データ'!$B$5:$AI$18,7,FALSE),0)+1)</f>
        <v>4</v>
      </c>
      <c r="AE39" s="30">
        <f t="shared" si="8"/>
        <v>4</v>
      </c>
      <c r="AF39" s="127">
        <f>IF($AB39="","",($AE39-1)*HLOOKUP($AB39,'3.参照データ'!$B$5:$AI$14,7,FALSE))</f>
        <v>13200</v>
      </c>
      <c r="AG39" s="34">
        <f t="shared" si="9"/>
        <v>-2160</v>
      </c>
      <c r="AH39" s="30">
        <f>IF($AB39="","",IF($AG39&lt;=0,0,ROUNDUP($AG39/HLOOKUP($AB39,'3.参照データ'!$B$5:$AI$14,9,FALSE),0)))</f>
        <v>0</v>
      </c>
      <c r="AI39" s="30">
        <f t="shared" si="10"/>
        <v>4</v>
      </c>
      <c r="AJ39" s="30">
        <f>IF($AB39="","",HLOOKUP($AB39,'3.参照データ'!$B$5:$AI$14,8,FALSE)+1)</f>
        <v>21</v>
      </c>
      <c r="AK39" s="30">
        <f>IF($AB39="","",HLOOKUP($AB39,'3.参照データ'!$B$5:$AI$14,10,FALSE)+AJ39)</f>
        <v>26</v>
      </c>
      <c r="AL39" s="35">
        <f>IF($AB39="","",INDEX('2.職務給賃金表'!$B$6:$AI$57,MATCH('1.メイン'!$AI39,'2.職務給賃金表'!$B$6:$B$57,0),MATCH('1.メイン'!$AB39,'2.職務給賃金表'!$B$6:$AI$6,0)))</f>
        <v>271000</v>
      </c>
      <c r="AM39" s="35">
        <f t="shared" si="2"/>
        <v>0</v>
      </c>
      <c r="AN39" s="35">
        <f t="shared" si="11"/>
        <v>271000</v>
      </c>
      <c r="AO39" s="35">
        <f t="shared" si="12"/>
        <v>0</v>
      </c>
      <c r="AP39" s="35">
        <f t="shared" si="13"/>
        <v>271000</v>
      </c>
      <c r="AQ39" s="36">
        <f t="shared" si="14"/>
        <v>2160</v>
      </c>
      <c r="AS39" s="151">
        <f t="shared" si="15"/>
        <v>37</v>
      </c>
      <c r="AT39" s="147">
        <f t="shared" si="16"/>
        <v>4</v>
      </c>
      <c r="AU39" s="147">
        <f t="shared" si="17"/>
        <v>17</v>
      </c>
      <c r="AV39" s="147">
        <f t="shared" si="18"/>
        <v>6</v>
      </c>
      <c r="AW39" s="152" t="str">
        <f t="shared" si="27"/>
        <v>C-4</v>
      </c>
      <c r="AX39" s="149">
        <f t="shared" si="28"/>
        <v>5</v>
      </c>
      <c r="AY39" s="149">
        <f t="shared" si="21"/>
        <v>5</v>
      </c>
      <c r="AZ39" s="149">
        <f>IF($AW39="","",HLOOKUP($AW39,'3.参照データ'!$B$5:$AI$14,8,FALSE)+1)</f>
        <v>21</v>
      </c>
      <c r="BA39" s="149">
        <f>IF($AW39="","",HLOOKUP($AW39,'3.参照データ'!$B$5:$AI$14,10,FALSE)+AZ39)</f>
        <v>26</v>
      </c>
      <c r="BB39" s="240">
        <f>IF($AW39="","",INDEX('2.職務給賃金表'!$B$6:$AI$57,MATCH($AY39,'2.職務給賃金表'!$B$6:$B$57,0),MATCH($AW39,'2.職務給賃金表'!$B$6:$AI$6,0)))</f>
        <v>275400</v>
      </c>
      <c r="BC39" s="245">
        <f t="shared" si="22"/>
        <v>4400</v>
      </c>
    </row>
    <row r="40" spans="1:55" s="4" customFormat="1" ht="12" customHeight="1" x14ac:dyDescent="0.15">
      <c r="A40" s="79">
        <f>IF(C40="","",COUNTA($C$10:C40))</f>
        <v>31</v>
      </c>
      <c r="B40" s="416">
        <v>2</v>
      </c>
      <c r="C40" s="416" t="s">
        <v>49</v>
      </c>
      <c r="D40" s="417"/>
      <c r="E40" s="417"/>
      <c r="F40" s="416"/>
      <c r="G40" s="416"/>
      <c r="H40" s="418">
        <v>32197</v>
      </c>
      <c r="I40" s="418">
        <v>42823</v>
      </c>
      <c r="J40" s="66">
        <f t="shared" si="23"/>
        <v>37</v>
      </c>
      <c r="K40" s="66">
        <f t="shared" si="24"/>
        <v>1</v>
      </c>
      <c r="L40" s="66">
        <f t="shared" si="25"/>
        <v>8</v>
      </c>
      <c r="M40" s="66">
        <f t="shared" si="26"/>
        <v>0</v>
      </c>
      <c r="N40" s="419">
        <v>163280</v>
      </c>
      <c r="O40" s="419">
        <v>6350</v>
      </c>
      <c r="P40" s="419">
        <v>72280</v>
      </c>
      <c r="Q40" s="419"/>
      <c r="R40" s="69">
        <f t="shared" si="3"/>
        <v>241910</v>
      </c>
      <c r="S40" s="420"/>
      <c r="T40" s="420"/>
      <c r="U40" s="420"/>
      <c r="V40" s="420"/>
      <c r="W40" s="73">
        <f t="shared" si="4"/>
        <v>0</v>
      </c>
      <c r="X40" s="74">
        <f t="shared" si="5"/>
        <v>241910</v>
      </c>
      <c r="Y40" s="44">
        <f t="shared" si="6"/>
        <v>241910</v>
      </c>
      <c r="Z40" s="30" t="str">
        <f>IF($C40="","",IF($Y40="","",HLOOKUP($Y40,'3.参照データ'!$B$4:$AI$12,2,TRUE)))</f>
        <v>C-1</v>
      </c>
      <c r="AA40" s="421"/>
      <c r="AB40" s="85" t="str">
        <f t="shared" si="7"/>
        <v>C-1</v>
      </c>
      <c r="AC40" s="34">
        <f>IF($AB40="","",($Y40-HLOOKUP($AB40,'3.参照データ'!$B$5:$AI$12,6,FALSE)))</f>
        <v>7810</v>
      </c>
      <c r="AD40" s="30">
        <f>IF($AB40="","",ROUNDUP($AC40/HLOOKUP($AB40,'3.参照データ'!$B$5:$AI$18,7,FALSE),0)+1)</f>
        <v>3</v>
      </c>
      <c r="AE40" s="30">
        <f t="shared" si="8"/>
        <v>3</v>
      </c>
      <c r="AF40" s="127">
        <f>IF($AB40="","",($AE40-1)*HLOOKUP($AB40,'3.参照データ'!$B$5:$AI$14,7,FALSE))</f>
        <v>8800</v>
      </c>
      <c r="AG40" s="34">
        <f t="shared" si="9"/>
        <v>-990</v>
      </c>
      <c r="AH40" s="30">
        <f>IF($AB40="","",IF($AG40&lt;=0,0,ROUNDUP($AG40/HLOOKUP($AB40,'3.参照データ'!$B$5:$AI$14,9,FALSE),0)))</f>
        <v>0</v>
      </c>
      <c r="AI40" s="30">
        <f t="shared" si="10"/>
        <v>3</v>
      </c>
      <c r="AJ40" s="30">
        <f>IF($AB40="","",HLOOKUP($AB40,'3.参照データ'!$B$5:$AI$14,8,FALSE)+1)</f>
        <v>21</v>
      </c>
      <c r="AK40" s="30">
        <f>IF($AB40="","",HLOOKUP($AB40,'3.参照データ'!$B$5:$AI$14,10,FALSE)+AJ40)</f>
        <v>29</v>
      </c>
      <c r="AL40" s="35">
        <f>IF($AB40="","",INDEX('2.職務給賃金表'!$B$6:$AI$57,MATCH('1.メイン'!$AI40,'2.職務給賃金表'!$B$6:$B$57,0),MATCH('1.メイン'!$AB40,'2.職務給賃金表'!$B$6:$AI$6,0)))</f>
        <v>242900</v>
      </c>
      <c r="AM40" s="35">
        <f t="shared" si="2"/>
        <v>0</v>
      </c>
      <c r="AN40" s="35">
        <f t="shared" si="11"/>
        <v>242900</v>
      </c>
      <c r="AO40" s="35">
        <f t="shared" si="12"/>
        <v>0</v>
      </c>
      <c r="AP40" s="35">
        <f t="shared" si="13"/>
        <v>242900</v>
      </c>
      <c r="AQ40" s="36">
        <f t="shared" si="14"/>
        <v>990</v>
      </c>
      <c r="AS40" s="151">
        <f t="shared" si="15"/>
        <v>38</v>
      </c>
      <c r="AT40" s="147">
        <f t="shared" si="16"/>
        <v>1</v>
      </c>
      <c r="AU40" s="147">
        <f t="shared" si="17"/>
        <v>9</v>
      </c>
      <c r="AV40" s="147">
        <f t="shared" si="18"/>
        <v>0</v>
      </c>
      <c r="AW40" s="152" t="str">
        <f t="shared" si="27"/>
        <v>C-1</v>
      </c>
      <c r="AX40" s="149">
        <f t="shared" si="28"/>
        <v>4</v>
      </c>
      <c r="AY40" s="149">
        <f t="shared" si="21"/>
        <v>4</v>
      </c>
      <c r="AZ40" s="149">
        <f>IF($AW40="","",HLOOKUP($AW40,'3.参照データ'!$B$5:$AI$14,8,FALSE)+1)</f>
        <v>21</v>
      </c>
      <c r="BA40" s="149">
        <f>IF($AW40="","",HLOOKUP($AW40,'3.参照データ'!$B$5:$AI$14,10,FALSE)+AZ40)</f>
        <v>29</v>
      </c>
      <c r="BB40" s="240">
        <f>IF($AW40="","",INDEX('2.職務給賃金表'!$B$6:$AI$57,MATCH($AY40,'2.職務給賃金表'!$B$6:$B$57,0),MATCH($AW40,'2.職務給賃金表'!$B$6:$AI$6,0)))</f>
        <v>247300</v>
      </c>
      <c r="BC40" s="245">
        <f t="shared" si="22"/>
        <v>4400</v>
      </c>
    </row>
    <row r="41" spans="1:55" s="4" customFormat="1" ht="12" customHeight="1" x14ac:dyDescent="0.15">
      <c r="A41" s="79">
        <f>IF(C41="","",COUNTA($C$10:C41))</f>
        <v>32</v>
      </c>
      <c r="B41" s="416">
        <v>2</v>
      </c>
      <c r="C41" s="416" t="s">
        <v>50</v>
      </c>
      <c r="D41" s="417"/>
      <c r="E41" s="417"/>
      <c r="F41" s="416"/>
      <c r="G41" s="416"/>
      <c r="H41" s="418">
        <v>33713</v>
      </c>
      <c r="I41" s="418">
        <v>43614</v>
      </c>
      <c r="J41" s="66">
        <f t="shared" si="23"/>
        <v>32</v>
      </c>
      <c r="K41" s="66">
        <f t="shared" si="24"/>
        <v>11</v>
      </c>
      <c r="L41" s="66">
        <f t="shared" si="25"/>
        <v>5</v>
      </c>
      <c r="M41" s="66">
        <f t="shared" si="26"/>
        <v>10</v>
      </c>
      <c r="N41" s="419">
        <v>155780</v>
      </c>
      <c r="O41" s="419">
        <v>3350</v>
      </c>
      <c r="P41" s="419">
        <v>72280</v>
      </c>
      <c r="Q41" s="419"/>
      <c r="R41" s="69">
        <f t="shared" si="3"/>
        <v>231410</v>
      </c>
      <c r="S41" s="420"/>
      <c r="T41" s="420"/>
      <c r="U41" s="420"/>
      <c r="V41" s="420"/>
      <c r="W41" s="73">
        <f t="shared" si="4"/>
        <v>0</v>
      </c>
      <c r="X41" s="74">
        <f t="shared" si="5"/>
        <v>231410</v>
      </c>
      <c r="Y41" s="44">
        <f t="shared" si="6"/>
        <v>231410</v>
      </c>
      <c r="Z41" s="30" t="str">
        <f>IF($C41="","",IF($Y41="","",HLOOKUP($Y41,'3.参照データ'!$B$4:$AI$12,2,TRUE)))</f>
        <v>J-4</v>
      </c>
      <c r="AA41" s="421"/>
      <c r="AB41" s="85" t="str">
        <f t="shared" si="7"/>
        <v>J-4</v>
      </c>
      <c r="AC41" s="34">
        <f>IF($AB41="","",($Y41-HLOOKUP($AB41,'3.参照データ'!$B$5:$AI$12,6,FALSE)))</f>
        <v>10310</v>
      </c>
      <c r="AD41" s="30">
        <f>IF($AB41="","",ROUNDUP($AC41/HLOOKUP($AB41,'3.参照データ'!$B$5:$AI$18,7,FALSE),0)+1)</f>
        <v>3</v>
      </c>
      <c r="AE41" s="30">
        <f t="shared" si="8"/>
        <v>3</v>
      </c>
      <c r="AF41" s="127">
        <f>IF($AB41="","",($AE41-1)*HLOOKUP($AB41,'3.参照データ'!$B$5:$AI$14,7,FALSE))</f>
        <v>12600</v>
      </c>
      <c r="AG41" s="34">
        <f t="shared" si="9"/>
        <v>-2290</v>
      </c>
      <c r="AH41" s="30">
        <f>IF($AB41="","",IF($AG41&lt;=0,0,ROUNDUP($AG41/HLOOKUP($AB41,'3.参照データ'!$B$5:$AI$14,9,FALSE),0)))</f>
        <v>0</v>
      </c>
      <c r="AI41" s="30">
        <f t="shared" si="10"/>
        <v>3</v>
      </c>
      <c r="AJ41" s="30">
        <f>IF($AB41="","",HLOOKUP($AB41,'3.参照データ'!$B$5:$AI$14,8,FALSE)+1)</f>
        <v>16</v>
      </c>
      <c r="AK41" s="30">
        <f>IF($AB41="","",HLOOKUP($AB41,'3.参照データ'!$B$5:$AI$14,10,FALSE)+AJ41)</f>
        <v>25</v>
      </c>
      <c r="AL41" s="35">
        <f>IF($AB41="","",INDEX('2.職務給賃金表'!$B$6:$AI$57,MATCH('1.メイン'!$AI41,'2.職務給賃金表'!$B$6:$B$57,0),MATCH('1.メイン'!$AB41,'2.職務給賃金表'!$B$6:$AI$6,0)))</f>
        <v>233700</v>
      </c>
      <c r="AM41" s="35">
        <f t="shared" si="2"/>
        <v>0</v>
      </c>
      <c r="AN41" s="35">
        <f t="shared" si="11"/>
        <v>233700</v>
      </c>
      <c r="AO41" s="35">
        <f t="shared" si="12"/>
        <v>0</v>
      </c>
      <c r="AP41" s="35">
        <f t="shared" si="13"/>
        <v>233700</v>
      </c>
      <c r="AQ41" s="36">
        <f t="shared" si="14"/>
        <v>2290</v>
      </c>
      <c r="AS41" s="151">
        <f t="shared" si="15"/>
        <v>33</v>
      </c>
      <c r="AT41" s="147">
        <f t="shared" si="16"/>
        <v>11</v>
      </c>
      <c r="AU41" s="147">
        <f t="shared" si="17"/>
        <v>6</v>
      </c>
      <c r="AV41" s="147">
        <f t="shared" si="18"/>
        <v>10</v>
      </c>
      <c r="AW41" s="152" t="str">
        <f t="shared" si="27"/>
        <v>J-4</v>
      </c>
      <c r="AX41" s="149">
        <f t="shared" si="28"/>
        <v>4</v>
      </c>
      <c r="AY41" s="149">
        <f t="shared" si="21"/>
        <v>4</v>
      </c>
      <c r="AZ41" s="149">
        <f>IF($AW41="","",HLOOKUP($AW41,'3.参照データ'!$B$5:$AI$14,8,FALSE)+1)</f>
        <v>16</v>
      </c>
      <c r="BA41" s="149">
        <f>IF($AW41="","",HLOOKUP($AW41,'3.参照データ'!$B$5:$AI$14,10,FALSE)+AZ41)</f>
        <v>25</v>
      </c>
      <c r="BB41" s="240">
        <f>IF($AW41="","",INDEX('2.職務給賃金表'!$B$6:$AI$57,MATCH($AY41,'2.職務給賃金表'!$B$6:$B$57,0),MATCH($AW41,'2.職務給賃金表'!$B$6:$AI$6,0)))</f>
        <v>240000</v>
      </c>
      <c r="BC41" s="245">
        <f t="shared" si="22"/>
        <v>6300</v>
      </c>
    </row>
    <row r="42" spans="1:55" s="4" customFormat="1" ht="12" customHeight="1" x14ac:dyDescent="0.15">
      <c r="A42" s="79" t="str">
        <f>IF(C42="","",COUNTA($C$10:C42))</f>
        <v/>
      </c>
      <c r="B42" s="416"/>
      <c r="C42" s="416"/>
      <c r="D42" s="417"/>
      <c r="E42" s="417"/>
      <c r="F42" s="416"/>
      <c r="G42" s="416"/>
      <c r="H42" s="418"/>
      <c r="I42" s="418"/>
      <c r="J42" s="66" t="str">
        <f t="shared" si="23"/>
        <v/>
      </c>
      <c r="K42" s="66" t="str">
        <f t="shared" si="24"/>
        <v/>
      </c>
      <c r="L42" s="66" t="str">
        <f t="shared" si="25"/>
        <v/>
      </c>
      <c r="M42" s="66" t="str">
        <f t="shared" si="26"/>
        <v/>
      </c>
      <c r="N42" s="419"/>
      <c r="O42" s="419"/>
      <c r="P42" s="419"/>
      <c r="Q42" s="419"/>
      <c r="R42" s="69" t="str">
        <f t="shared" si="3"/>
        <v/>
      </c>
      <c r="S42" s="420"/>
      <c r="T42" s="420"/>
      <c r="U42" s="420"/>
      <c r="V42" s="420"/>
      <c r="W42" s="73" t="str">
        <f t="shared" si="4"/>
        <v/>
      </c>
      <c r="X42" s="74" t="str">
        <f t="shared" si="5"/>
        <v/>
      </c>
      <c r="Y42" s="44" t="str">
        <f t="shared" si="6"/>
        <v/>
      </c>
      <c r="Z42" s="30" t="str">
        <f>IF($C42="","",IF($Y42="","",HLOOKUP($Y42,'3.参照データ'!$B$4:$AI$12,2,TRUE)))</f>
        <v/>
      </c>
      <c r="AA42" s="421"/>
      <c r="AB42" s="85" t="str">
        <f t="shared" si="7"/>
        <v/>
      </c>
      <c r="AC42" s="34" t="str">
        <f>IF($AB42="","",($Y42-HLOOKUP($AB42,'3.参照データ'!$B$5:$AI$12,6,FALSE)))</f>
        <v/>
      </c>
      <c r="AD42" s="30" t="str">
        <f>IF($AB42="","",ROUNDUP($AC42/HLOOKUP($AB42,'3.参照データ'!$B$5:$AI$18,7,FALSE),0)+1)</f>
        <v/>
      </c>
      <c r="AE42" s="30" t="str">
        <f t="shared" si="8"/>
        <v/>
      </c>
      <c r="AF42" s="127" t="str">
        <f>IF($AB42="","",($AE42-1)*HLOOKUP($AB42,'3.参照データ'!$B$5:$AI$14,7,FALSE))</f>
        <v/>
      </c>
      <c r="AG42" s="34" t="str">
        <f t="shared" si="9"/>
        <v/>
      </c>
      <c r="AH42" s="30" t="str">
        <f>IF($AB42="","",IF($AG42&lt;=0,0,ROUNDUP($AG42/HLOOKUP($AB42,'3.参照データ'!$B$5:$AI$14,9,FALSE),0)))</f>
        <v/>
      </c>
      <c r="AI42" s="30" t="str">
        <f t="shared" si="10"/>
        <v/>
      </c>
      <c r="AJ42" s="30" t="str">
        <f>IF($AB42="","",HLOOKUP($AB42,'3.参照データ'!$B$5:$AI$14,8,FALSE)+1)</f>
        <v/>
      </c>
      <c r="AK42" s="30" t="str">
        <f>IF($AB42="","",HLOOKUP($AB42,'3.参照データ'!$B$5:$AI$14,10,FALSE)+AJ42)</f>
        <v/>
      </c>
      <c r="AL42" s="35" t="str">
        <f>IF($AB42="","",INDEX('2.職務給賃金表'!$B$6:$AI$57,MATCH('1.メイン'!$AI42,'2.職務給賃金表'!$B$6:$B$57,0),MATCH('1.メイン'!$AB42,'2.職務給賃金表'!$B$6:$AI$6,0)))</f>
        <v/>
      </c>
      <c r="AM42" s="35" t="str">
        <f t="shared" si="2"/>
        <v/>
      </c>
      <c r="AN42" s="35" t="str">
        <f t="shared" si="11"/>
        <v/>
      </c>
      <c r="AO42" s="35" t="str">
        <f t="shared" si="12"/>
        <v/>
      </c>
      <c r="AP42" s="35" t="str">
        <f t="shared" si="13"/>
        <v/>
      </c>
      <c r="AQ42" s="36" t="str">
        <f t="shared" si="14"/>
        <v/>
      </c>
      <c r="AS42" s="151" t="str">
        <f t="shared" si="15"/>
        <v/>
      </c>
      <c r="AT42" s="147" t="str">
        <f t="shared" si="16"/>
        <v/>
      </c>
      <c r="AU42" s="147" t="str">
        <f t="shared" si="17"/>
        <v/>
      </c>
      <c r="AV42" s="147" t="str">
        <f t="shared" si="18"/>
        <v/>
      </c>
      <c r="AW42" s="152" t="str">
        <f t="shared" si="27"/>
        <v/>
      </c>
      <c r="AX42" s="149" t="str">
        <f t="shared" si="28"/>
        <v/>
      </c>
      <c r="AY42" s="149" t="str">
        <f t="shared" si="21"/>
        <v/>
      </c>
      <c r="AZ42" s="149" t="str">
        <f>IF($AW42="","",HLOOKUP($AW42,'3.参照データ'!$B$5:$AI$14,8,FALSE)+1)</f>
        <v/>
      </c>
      <c r="BA42" s="149" t="str">
        <f>IF($AW42="","",HLOOKUP($AW42,'3.参照データ'!$B$5:$AI$14,10,FALSE)+AZ42)</f>
        <v/>
      </c>
      <c r="BB42" s="240" t="str">
        <f>IF($AW42="","",INDEX('2.職務給賃金表'!$B$6:$AI$57,MATCH($AY42,'2.職務給賃金表'!$B$6:$B$57,0),MATCH($AW42,'2.職務給賃金表'!$B$6:$AI$6,0)))</f>
        <v/>
      </c>
      <c r="BC42" s="245" t="str">
        <f t="shared" si="22"/>
        <v/>
      </c>
    </row>
    <row r="43" spans="1:55" s="4" customFormat="1" ht="12" customHeight="1" x14ac:dyDescent="0.15">
      <c r="A43" s="79">
        <f>IF(C43="","",COUNTA($C$10:C43))</f>
        <v>33</v>
      </c>
      <c r="B43" s="416">
        <v>1</v>
      </c>
      <c r="C43" s="416" t="s">
        <v>115</v>
      </c>
      <c r="D43" s="422" t="s">
        <v>190</v>
      </c>
      <c r="E43" s="417"/>
      <c r="F43" s="416"/>
      <c r="G43" s="416"/>
      <c r="H43" s="418">
        <v>23421</v>
      </c>
      <c r="I43" s="418">
        <v>31115</v>
      </c>
      <c r="J43" s="66">
        <f t="shared" si="23"/>
        <v>61</v>
      </c>
      <c r="K43" s="66">
        <f t="shared" si="24"/>
        <v>1</v>
      </c>
      <c r="L43" s="66">
        <f t="shared" si="25"/>
        <v>40</v>
      </c>
      <c r="M43" s="66">
        <f t="shared" si="26"/>
        <v>0</v>
      </c>
      <c r="N43" s="423">
        <v>186780</v>
      </c>
      <c r="O43" s="423">
        <v>33000</v>
      </c>
      <c r="P43" s="423">
        <v>183775</v>
      </c>
      <c r="Q43" s="419"/>
      <c r="R43" s="69">
        <f t="shared" si="3"/>
        <v>403555</v>
      </c>
      <c r="S43" s="420"/>
      <c r="T43" s="420"/>
      <c r="U43" s="420"/>
      <c r="V43" s="420"/>
      <c r="W43" s="73">
        <f t="shared" si="4"/>
        <v>0</v>
      </c>
      <c r="X43" s="74">
        <f t="shared" si="5"/>
        <v>403555</v>
      </c>
      <c r="Y43" s="44">
        <f t="shared" si="6"/>
        <v>403555</v>
      </c>
      <c r="Z43" s="30" t="str">
        <f>IF($C43="","",IF($Y43="","",HLOOKUP($Y43,'3.参照データ'!$B$4:$AI$12,2,TRUE)))</f>
        <v>S-4</v>
      </c>
      <c r="AA43" s="421" t="s">
        <v>192</v>
      </c>
      <c r="AB43" s="85" t="str">
        <f t="shared" si="7"/>
        <v>S-2</v>
      </c>
      <c r="AC43" s="34">
        <f>IF($AB43="","",($Y43-HLOOKUP($AB43,'3.参照データ'!$B$5:$AI$12,6,FALSE)))</f>
        <v>82355</v>
      </c>
      <c r="AD43" s="30">
        <f>IF($AB43="","",ROUNDUP($AC43/HLOOKUP($AB43,'3.参照データ'!$B$5:$AI$18,7,FALSE),0)+1)</f>
        <v>16</v>
      </c>
      <c r="AE43" s="30">
        <f t="shared" si="8"/>
        <v>16</v>
      </c>
      <c r="AF43" s="127">
        <f>IF($AB43="","",($AE43-1)*HLOOKUP($AB43,'3.参照データ'!$B$5:$AI$14,7,FALSE))</f>
        <v>85500</v>
      </c>
      <c r="AG43" s="34">
        <f t="shared" si="9"/>
        <v>-3145</v>
      </c>
      <c r="AH43" s="30">
        <f>IF($AB43="","",IF($AG43&lt;=0,0,ROUNDUP($AG43/HLOOKUP($AB43,'3.参照データ'!$B$5:$AI$14,9,FALSE),0)))</f>
        <v>0</v>
      </c>
      <c r="AI43" s="30">
        <f t="shared" si="10"/>
        <v>16</v>
      </c>
      <c r="AJ43" s="30">
        <f>IF($AB43="","",HLOOKUP($AB43,'3.参照データ'!$B$5:$AI$14,8,FALSE)+1)</f>
        <v>21</v>
      </c>
      <c r="AK43" s="30">
        <f>IF($AB43="","",HLOOKUP($AB43,'3.参照データ'!$B$5:$AI$14,10,FALSE)+AJ43)</f>
        <v>24</v>
      </c>
      <c r="AL43" s="35">
        <f>IF($AB43="","",INDEX('2.職務給賃金表'!$B$6:$AI$57,MATCH('1.メイン'!$AI43,'2.職務給賃金表'!$B$6:$B$57,0),MATCH('1.メイン'!$AB43,'2.職務給賃金表'!$B$6:$AI$6,0)))</f>
        <v>406700</v>
      </c>
      <c r="AM43" s="35">
        <f t="shared" si="2"/>
        <v>0</v>
      </c>
      <c r="AN43" s="35">
        <f t="shared" si="11"/>
        <v>406700</v>
      </c>
      <c r="AO43" s="35">
        <f t="shared" si="12"/>
        <v>0</v>
      </c>
      <c r="AP43" s="35">
        <f t="shared" si="13"/>
        <v>406700</v>
      </c>
      <c r="AQ43" s="36">
        <f t="shared" si="14"/>
        <v>3145</v>
      </c>
      <c r="AS43" s="151">
        <f t="shared" si="15"/>
        <v>62</v>
      </c>
      <c r="AT43" s="147">
        <f t="shared" si="16"/>
        <v>1</v>
      </c>
      <c r="AU43" s="147">
        <f t="shared" si="17"/>
        <v>41</v>
      </c>
      <c r="AV43" s="147">
        <f t="shared" si="18"/>
        <v>0</v>
      </c>
      <c r="AW43" s="152" t="str">
        <f t="shared" si="27"/>
        <v>S-2</v>
      </c>
      <c r="AX43" s="149">
        <f t="shared" si="28"/>
        <v>16</v>
      </c>
      <c r="AY43" s="149">
        <f t="shared" si="21"/>
        <v>16</v>
      </c>
      <c r="AZ43" s="149">
        <f>IF($AW43="","",HLOOKUP($AW43,'3.参照データ'!$B$5:$AI$14,8,FALSE)+1)</f>
        <v>21</v>
      </c>
      <c r="BA43" s="149">
        <f>IF($AW43="","",HLOOKUP($AW43,'3.参照データ'!$B$5:$AI$14,10,FALSE)+AZ43)</f>
        <v>24</v>
      </c>
      <c r="BB43" s="240">
        <f>IF($AW43="","",INDEX('2.職務給賃金表'!$B$6:$AI$57,MATCH($AY43,'2.職務給賃金表'!$B$6:$B$57,0),MATCH($AW43,'2.職務給賃金表'!$B$6:$AI$6,0)))</f>
        <v>406700</v>
      </c>
      <c r="BC43" s="245">
        <f t="shared" si="22"/>
        <v>0</v>
      </c>
    </row>
    <row r="44" spans="1:55" s="4" customFormat="1" ht="12" customHeight="1" x14ac:dyDescent="0.15">
      <c r="A44" s="79">
        <f>IF(C44="","",COUNTA($C$10:C44))</f>
        <v>34</v>
      </c>
      <c r="B44" s="416">
        <v>2</v>
      </c>
      <c r="C44" s="416" t="s">
        <v>191</v>
      </c>
      <c r="D44" s="422" t="s">
        <v>190</v>
      </c>
      <c r="E44" s="417"/>
      <c r="F44" s="416"/>
      <c r="G44" s="416"/>
      <c r="H44" s="418">
        <v>23787</v>
      </c>
      <c r="I44" s="418">
        <v>32952</v>
      </c>
      <c r="J44" s="66">
        <f t="shared" si="23"/>
        <v>60</v>
      </c>
      <c r="K44" s="66">
        <f t="shared" si="24"/>
        <v>1</v>
      </c>
      <c r="L44" s="66">
        <f t="shared" si="25"/>
        <v>35</v>
      </c>
      <c r="M44" s="66">
        <f t="shared" si="26"/>
        <v>0</v>
      </c>
      <c r="N44" s="419">
        <v>182780</v>
      </c>
      <c r="O44" s="419">
        <v>32000</v>
      </c>
      <c r="P44" s="419">
        <v>175720</v>
      </c>
      <c r="Q44" s="419"/>
      <c r="R44" s="69">
        <f t="shared" si="3"/>
        <v>390500</v>
      </c>
      <c r="S44" s="420"/>
      <c r="T44" s="420"/>
      <c r="U44" s="420"/>
      <c r="V44" s="420"/>
      <c r="W44" s="73">
        <f t="shared" si="4"/>
        <v>0</v>
      </c>
      <c r="X44" s="74">
        <f t="shared" si="5"/>
        <v>390500</v>
      </c>
      <c r="Y44" s="44">
        <f t="shared" si="6"/>
        <v>390500</v>
      </c>
      <c r="Z44" s="30" t="str">
        <f>IF($C44="","",IF($Y44="","",HLOOKUP($Y44,'3.参照データ'!$B$4:$AI$12,2,TRUE)))</f>
        <v>S-4</v>
      </c>
      <c r="AA44" s="421" t="s">
        <v>192</v>
      </c>
      <c r="AB44" s="85" t="str">
        <f t="shared" si="7"/>
        <v>S-2</v>
      </c>
      <c r="AC44" s="34">
        <f>IF($AB44="","",($Y44-HLOOKUP($AB44,'3.参照データ'!$B$5:$AI$12,6,FALSE)))</f>
        <v>69300</v>
      </c>
      <c r="AD44" s="30">
        <f>IF($AB44="","",ROUNDUP($AC44/HLOOKUP($AB44,'3.参照データ'!$B$5:$AI$18,7,FALSE),0)+1)</f>
        <v>14</v>
      </c>
      <c r="AE44" s="30">
        <f t="shared" si="8"/>
        <v>14</v>
      </c>
      <c r="AF44" s="127">
        <f>IF($AB44="","",($AE44-1)*HLOOKUP($AB44,'3.参照データ'!$B$5:$AI$14,7,FALSE))</f>
        <v>74100</v>
      </c>
      <c r="AG44" s="34">
        <f t="shared" si="9"/>
        <v>-4800</v>
      </c>
      <c r="AH44" s="30">
        <f>IF($AB44="","",IF($AG44&lt;=0,0,ROUNDUP($AG44/HLOOKUP($AB44,'3.参照データ'!$B$5:$AI$14,9,FALSE),0)))</f>
        <v>0</v>
      </c>
      <c r="AI44" s="30">
        <f t="shared" si="10"/>
        <v>14</v>
      </c>
      <c r="AJ44" s="30">
        <f>IF($AB44="","",HLOOKUP($AB44,'3.参照データ'!$B$5:$AI$14,8,FALSE)+1)</f>
        <v>21</v>
      </c>
      <c r="AK44" s="30">
        <f>IF($AB44="","",HLOOKUP($AB44,'3.参照データ'!$B$5:$AI$14,10,FALSE)+AJ44)</f>
        <v>24</v>
      </c>
      <c r="AL44" s="35">
        <f>IF($AB44="","",INDEX('2.職務給賃金表'!$B$6:$AI$57,MATCH('1.メイン'!$AI44,'2.職務給賃金表'!$B$6:$B$57,0),MATCH('1.メイン'!$AB44,'2.職務給賃金表'!$B$6:$AI$6,0)))</f>
        <v>395300</v>
      </c>
      <c r="AM44" s="35">
        <f t="shared" si="2"/>
        <v>0</v>
      </c>
      <c r="AN44" s="35">
        <f t="shared" si="11"/>
        <v>395300</v>
      </c>
      <c r="AO44" s="35">
        <f t="shared" si="12"/>
        <v>0</v>
      </c>
      <c r="AP44" s="35">
        <f t="shared" si="13"/>
        <v>395300</v>
      </c>
      <c r="AQ44" s="36">
        <f t="shared" si="14"/>
        <v>4800</v>
      </c>
      <c r="AS44" s="151">
        <f t="shared" si="15"/>
        <v>61</v>
      </c>
      <c r="AT44" s="147">
        <f t="shared" si="16"/>
        <v>1</v>
      </c>
      <c r="AU44" s="147">
        <f t="shared" si="17"/>
        <v>36</v>
      </c>
      <c r="AV44" s="147">
        <f t="shared" si="18"/>
        <v>0</v>
      </c>
      <c r="AW44" s="152" t="str">
        <f t="shared" si="27"/>
        <v>S-2</v>
      </c>
      <c r="AX44" s="149">
        <f t="shared" si="28"/>
        <v>14</v>
      </c>
      <c r="AY44" s="149">
        <f t="shared" si="21"/>
        <v>14</v>
      </c>
      <c r="AZ44" s="149">
        <f>IF($AW44="","",HLOOKUP($AW44,'3.参照データ'!$B$5:$AI$14,8,FALSE)+1)</f>
        <v>21</v>
      </c>
      <c r="BA44" s="149">
        <f>IF($AW44="","",HLOOKUP($AW44,'3.参照データ'!$B$5:$AI$14,10,FALSE)+AZ44)</f>
        <v>24</v>
      </c>
      <c r="BB44" s="240">
        <f>IF($AW44="","",INDEX('2.職務給賃金表'!$B$6:$AI$57,MATCH($AY44,'2.職務給賃金表'!$B$6:$B$57,0),MATCH($AW44,'2.職務給賃金表'!$B$6:$AI$6,0)))</f>
        <v>395300</v>
      </c>
      <c r="BC44" s="245">
        <f t="shared" si="22"/>
        <v>0</v>
      </c>
    </row>
    <row r="45" spans="1:55" s="4" customFormat="1" ht="12" customHeight="1" x14ac:dyDescent="0.15">
      <c r="A45" s="79">
        <f>IF(C45="","",COUNTA($C$10:C45))</f>
        <v>35</v>
      </c>
      <c r="B45" s="416">
        <v>1</v>
      </c>
      <c r="C45" s="416" t="s">
        <v>119</v>
      </c>
      <c r="D45" s="422" t="s">
        <v>190</v>
      </c>
      <c r="E45" s="417"/>
      <c r="F45" s="416"/>
      <c r="G45" s="416"/>
      <c r="H45" s="418">
        <v>22691</v>
      </c>
      <c r="I45" s="418">
        <v>31644</v>
      </c>
      <c r="J45" s="66">
        <f t="shared" si="23"/>
        <v>63</v>
      </c>
      <c r="K45" s="66">
        <f t="shared" si="24"/>
        <v>1</v>
      </c>
      <c r="L45" s="66">
        <f t="shared" si="25"/>
        <v>38</v>
      </c>
      <c r="M45" s="66">
        <f t="shared" si="26"/>
        <v>7</v>
      </c>
      <c r="N45" s="419">
        <v>180780</v>
      </c>
      <c r="O45" s="419">
        <v>31000</v>
      </c>
      <c r="P45" s="419">
        <v>176500</v>
      </c>
      <c r="Q45" s="419"/>
      <c r="R45" s="69">
        <f t="shared" si="3"/>
        <v>388280</v>
      </c>
      <c r="S45" s="420"/>
      <c r="T45" s="420"/>
      <c r="U45" s="420"/>
      <c r="V45" s="420"/>
      <c r="W45" s="73">
        <f t="shared" si="4"/>
        <v>0</v>
      </c>
      <c r="X45" s="74">
        <f t="shared" si="5"/>
        <v>388280</v>
      </c>
      <c r="Y45" s="44">
        <f t="shared" si="6"/>
        <v>388280</v>
      </c>
      <c r="Z45" s="30" t="str">
        <f>IF($C45="","",IF($Y45="","",HLOOKUP($Y45,'3.参照データ'!$B$4:$AI$12,2,TRUE)))</f>
        <v>S-4</v>
      </c>
      <c r="AA45" s="421" t="s">
        <v>192</v>
      </c>
      <c r="AB45" s="85" t="str">
        <f t="shared" si="7"/>
        <v>S-2</v>
      </c>
      <c r="AC45" s="34">
        <f>IF($AB45="","",($Y45-HLOOKUP($AB45,'3.参照データ'!$B$5:$AI$12,6,FALSE)))</f>
        <v>67080</v>
      </c>
      <c r="AD45" s="30">
        <f>IF($AB45="","",ROUNDUP($AC45/HLOOKUP($AB45,'3.参照データ'!$B$5:$AI$18,7,FALSE),0)+1)</f>
        <v>13</v>
      </c>
      <c r="AE45" s="30">
        <f t="shared" si="8"/>
        <v>13</v>
      </c>
      <c r="AF45" s="127">
        <f>IF($AB45="","",($AE45-1)*HLOOKUP($AB45,'3.参照データ'!$B$5:$AI$14,7,FALSE))</f>
        <v>68400</v>
      </c>
      <c r="AG45" s="34">
        <f t="shared" si="9"/>
        <v>-1320</v>
      </c>
      <c r="AH45" s="30">
        <f>IF($AB45="","",IF($AG45&lt;=0,0,ROUNDUP($AG45/HLOOKUP($AB45,'3.参照データ'!$B$5:$AI$14,9,FALSE),0)))</f>
        <v>0</v>
      </c>
      <c r="AI45" s="30">
        <f t="shared" si="10"/>
        <v>13</v>
      </c>
      <c r="AJ45" s="30">
        <f>IF($AB45="","",HLOOKUP($AB45,'3.参照データ'!$B$5:$AI$14,8,FALSE)+1)</f>
        <v>21</v>
      </c>
      <c r="AK45" s="30">
        <f>IF($AB45="","",HLOOKUP($AB45,'3.参照データ'!$B$5:$AI$14,10,FALSE)+AJ45)</f>
        <v>24</v>
      </c>
      <c r="AL45" s="35">
        <f>IF($AB45="","",INDEX('2.職務給賃金表'!$B$6:$AI$57,MATCH('1.メイン'!$AI45,'2.職務給賃金表'!$B$6:$B$57,0),MATCH('1.メイン'!$AB45,'2.職務給賃金表'!$B$6:$AI$6,0)))</f>
        <v>389600</v>
      </c>
      <c r="AM45" s="35">
        <f t="shared" si="2"/>
        <v>0</v>
      </c>
      <c r="AN45" s="35">
        <f t="shared" si="11"/>
        <v>389600</v>
      </c>
      <c r="AO45" s="35">
        <f t="shared" si="12"/>
        <v>0</v>
      </c>
      <c r="AP45" s="35">
        <f t="shared" si="13"/>
        <v>389600</v>
      </c>
      <c r="AQ45" s="36">
        <f t="shared" si="14"/>
        <v>1320</v>
      </c>
      <c r="AS45" s="151">
        <f t="shared" si="15"/>
        <v>64</v>
      </c>
      <c r="AT45" s="147">
        <f t="shared" si="16"/>
        <v>1</v>
      </c>
      <c r="AU45" s="147">
        <f t="shared" si="17"/>
        <v>39</v>
      </c>
      <c r="AV45" s="147">
        <f t="shared" si="18"/>
        <v>7</v>
      </c>
      <c r="AW45" s="152" t="str">
        <f t="shared" si="27"/>
        <v>S-2</v>
      </c>
      <c r="AX45" s="149">
        <f t="shared" si="28"/>
        <v>13</v>
      </c>
      <c r="AY45" s="149">
        <f t="shared" si="21"/>
        <v>13</v>
      </c>
      <c r="AZ45" s="149">
        <f>IF($AW45="","",HLOOKUP($AW45,'3.参照データ'!$B$5:$AI$14,8,FALSE)+1)</f>
        <v>21</v>
      </c>
      <c r="BA45" s="149">
        <f>IF($AW45="","",HLOOKUP($AW45,'3.参照データ'!$B$5:$AI$14,10,FALSE)+AZ45)</f>
        <v>24</v>
      </c>
      <c r="BB45" s="240">
        <f>IF($AW45="","",INDEX('2.職務給賃金表'!$B$6:$AI$57,MATCH($AY45,'2.職務給賃金表'!$B$6:$B$57,0),MATCH($AW45,'2.職務給賃金表'!$B$6:$AI$6,0)))</f>
        <v>389600</v>
      </c>
      <c r="BC45" s="245">
        <f t="shared" si="22"/>
        <v>0</v>
      </c>
    </row>
    <row r="46" spans="1:55" ht="11.25" customHeight="1" x14ac:dyDescent="0.15">
      <c r="A46" s="79" t="str">
        <f>IF(C46="","",COUNTA($C$10:C46))</f>
        <v/>
      </c>
      <c r="B46" s="416"/>
      <c r="C46" s="416"/>
      <c r="D46" s="417"/>
      <c r="E46" s="417"/>
      <c r="F46" s="416"/>
      <c r="G46" s="416"/>
      <c r="H46" s="418"/>
      <c r="I46" s="418"/>
      <c r="J46" s="66" t="str">
        <f t="shared" si="23"/>
        <v/>
      </c>
      <c r="K46" s="66" t="str">
        <f t="shared" si="24"/>
        <v/>
      </c>
      <c r="L46" s="66" t="str">
        <f t="shared" si="25"/>
        <v/>
      </c>
      <c r="M46" s="66" t="str">
        <f t="shared" si="26"/>
        <v/>
      </c>
      <c r="N46" s="419"/>
      <c r="O46" s="419"/>
      <c r="P46" s="419"/>
      <c r="Q46" s="419"/>
      <c r="R46" s="69" t="str">
        <f t="shared" si="3"/>
        <v/>
      </c>
      <c r="S46" s="420"/>
      <c r="T46" s="420"/>
      <c r="U46" s="420"/>
      <c r="V46" s="420"/>
      <c r="W46" s="73" t="str">
        <f t="shared" si="4"/>
        <v/>
      </c>
      <c r="X46" s="74" t="str">
        <f t="shared" si="5"/>
        <v/>
      </c>
      <c r="Y46" s="44" t="str">
        <f t="shared" si="6"/>
        <v/>
      </c>
      <c r="Z46" s="30" t="str">
        <f>IF($C46="","",IF($Y46="","",HLOOKUP($Y46,'3.参照データ'!$B$4:$AI$12,2,TRUE)))</f>
        <v/>
      </c>
      <c r="AA46" s="421"/>
      <c r="AB46" s="85" t="str">
        <f t="shared" si="7"/>
        <v/>
      </c>
      <c r="AC46" s="34" t="str">
        <f>IF($AB46="","",($Y46-HLOOKUP($AB46,'3.参照データ'!$B$5:$AI$12,6,FALSE)))</f>
        <v/>
      </c>
      <c r="AD46" s="30" t="str">
        <f>IF($AB46="","",ROUNDUP($AC46/HLOOKUP($AB46,'3.参照データ'!$B$5:$AI$18,7,FALSE),0)+1)</f>
        <v/>
      </c>
      <c r="AE46" s="30" t="str">
        <f t="shared" si="8"/>
        <v/>
      </c>
      <c r="AF46" s="127" t="str">
        <f>IF($AB46="","",($AE46-1)*HLOOKUP($AB46,'3.参照データ'!$B$5:$AI$14,7,FALSE))</f>
        <v/>
      </c>
      <c r="AG46" s="34" t="str">
        <f t="shared" si="9"/>
        <v/>
      </c>
      <c r="AH46" s="30" t="str">
        <f>IF($AB46="","",IF($AG46&lt;=0,0,ROUNDUP($AG46/HLOOKUP($AB46,'3.参照データ'!$B$5:$AI$14,9,FALSE),0)))</f>
        <v/>
      </c>
      <c r="AI46" s="30" t="str">
        <f t="shared" si="10"/>
        <v/>
      </c>
      <c r="AJ46" s="30" t="str">
        <f>IF($AB46="","",HLOOKUP($AB46,'3.参照データ'!$B$5:$AI$14,8,FALSE)+1)</f>
        <v/>
      </c>
      <c r="AK46" s="30" t="str">
        <f>IF($AB46="","",HLOOKUP($AB46,'3.参照データ'!$B$5:$AI$14,10,FALSE)+AJ46)</f>
        <v/>
      </c>
      <c r="AL46" s="35" t="str">
        <f>IF($AB46="","",INDEX('2.職務給賃金表'!$B$6:$AI$57,MATCH('1.メイン'!$AI46,'2.職務給賃金表'!$B$6:$B$57,0),MATCH('1.メイン'!$AB46,'2.職務給賃金表'!$B$6:$AI$6,0)))</f>
        <v/>
      </c>
      <c r="AM46" s="35" t="str">
        <f t="shared" si="2"/>
        <v/>
      </c>
      <c r="AN46" s="35" t="str">
        <f t="shared" si="11"/>
        <v/>
      </c>
      <c r="AO46" s="35" t="str">
        <f t="shared" si="12"/>
        <v/>
      </c>
      <c r="AP46" s="35" t="str">
        <f t="shared" si="13"/>
        <v/>
      </c>
      <c r="AQ46" s="36" t="str">
        <f t="shared" si="14"/>
        <v/>
      </c>
      <c r="AS46" s="151" t="str">
        <f t="shared" si="15"/>
        <v/>
      </c>
      <c r="AT46" s="147" t="str">
        <f t="shared" si="16"/>
        <v/>
      </c>
      <c r="AU46" s="147" t="str">
        <f t="shared" si="17"/>
        <v/>
      </c>
      <c r="AV46" s="147" t="str">
        <f t="shared" si="18"/>
        <v/>
      </c>
      <c r="AW46" s="152" t="str">
        <f t="shared" si="27"/>
        <v/>
      </c>
      <c r="AX46" s="149" t="str">
        <f t="shared" si="28"/>
        <v/>
      </c>
      <c r="AY46" s="149" t="str">
        <f t="shared" si="21"/>
        <v/>
      </c>
      <c r="AZ46" s="149" t="str">
        <f>IF($AW46="","",HLOOKUP($AW46,'3.参照データ'!$B$5:$AI$14,8,FALSE)+1)</f>
        <v/>
      </c>
      <c r="BA46" s="149" t="str">
        <f>IF($AW46="","",HLOOKUP($AW46,'3.参照データ'!$B$5:$AI$14,10,FALSE)+AZ46)</f>
        <v/>
      </c>
      <c r="BB46" s="240" t="str">
        <f>IF($AW46="","",INDEX('2.職務給賃金表'!$B$6:$AI$57,MATCH($AY46,'2.職務給賃金表'!$B$6:$B$57,0),MATCH($AW46,'2.職務給賃金表'!$B$6:$AI$6,0)))</f>
        <v/>
      </c>
      <c r="BC46" s="245" t="str">
        <f t="shared" si="22"/>
        <v/>
      </c>
    </row>
    <row r="47" spans="1:55" ht="11.25" customHeight="1" x14ac:dyDescent="0.15">
      <c r="A47" s="79" t="str">
        <f>IF(C47="","",COUNTA($C$10:C47))</f>
        <v/>
      </c>
      <c r="B47" s="416"/>
      <c r="C47" s="416"/>
      <c r="D47" s="417"/>
      <c r="E47" s="417"/>
      <c r="F47" s="416"/>
      <c r="G47" s="416"/>
      <c r="H47" s="418"/>
      <c r="I47" s="418"/>
      <c r="J47" s="66" t="str">
        <f t="shared" si="23"/>
        <v/>
      </c>
      <c r="K47" s="66" t="str">
        <f t="shared" si="24"/>
        <v/>
      </c>
      <c r="L47" s="66" t="str">
        <f t="shared" si="25"/>
        <v/>
      </c>
      <c r="M47" s="66" t="str">
        <f t="shared" si="26"/>
        <v/>
      </c>
      <c r="N47" s="419"/>
      <c r="O47" s="419"/>
      <c r="P47" s="419"/>
      <c r="Q47" s="419"/>
      <c r="R47" s="69" t="str">
        <f t="shared" si="3"/>
        <v/>
      </c>
      <c r="S47" s="420"/>
      <c r="T47" s="420"/>
      <c r="U47" s="420"/>
      <c r="V47" s="420"/>
      <c r="W47" s="73" t="str">
        <f t="shared" si="4"/>
        <v/>
      </c>
      <c r="X47" s="74" t="str">
        <f t="shared" si="5"/>
        <v/>
      </c>
      <c r="Y47" s="44" t="str">
        <f t="shared" si="6"/>
        <v/>
      </c>
      <c r="Z47" s="30" t="str">
        <f>IF($C47="","",IF($Y47="","",HLOOKUP($Y47,'3.参照データ'!$B$4:$AI$12,2,TRUE)))</f>
        <v/>
      </c>
      <c r="AA47" s="421"/>
      <c r="AB47" s="85" t="str">
        <f t="shared" si="7"/>
        <v/>
      </c>
      <c r="AC47" s="34" t="str">
        <f>IF($AB47="","",($Y47-HLOOKUP($AB47,'3.参照データ'!$B$5:$AI$12,6,FALSE)))</f>
        <v/>
      </c>
      <c r="AD47" s="30" t="str">
        <f>IF($AB47="","",ROUNDUP($AC47/HLOOKUP($AB47,'3.参照データ'!$B$5:$AI$18,7,FALSE),0)+1)</f>
        <v/>
      </c>
      <c r="AE47" s="30" t="str">
        <f t="shared" si="8"/>
        <v/>
      </c>
      <c r="AF47" s="127" t="str">
        <f>IF($AB47="","",($AE47-1)*HLOOKUP($AB47,'3.参照データ'!$B$5:$AI$14,7,FALSE))</f>
        <v/>
      </c>
      <c r="AG47" s="34" t="str">
        <f t="shared" si="9"/>
        <v/>
      </c>
      <c r="AH47" s="30" t="str">
        <f>IF($AB47="","",IF($AG47&lt;=0,0,ROUNDUP($AG47/HLOOKUP($AB47,'3.参照データ'!$B$5:$AI$14,9,FALSE),0)))</f>
        <v/>
      </c>
      <c r="AI47" s="30" t="str">
        <f t="shared" si="10"/>
        <v/>
      </c>
      <c r="AJ47" s="30" t="str">
        <f>IF($AB47="","",HLOOKUP($AB47,'3.参照データ'!$B$5:$AI$14,8,FALSE)+1)</f>
        <v/>
      </c>
      <c r="AK47" s="30" t="str">
        <f>IF($AB47="","",HLOOKUP($AB47,'3.参照データ'!$B$5:$AI$14,10,FALSE)+AJ47)</f>
        <v/>
      </c>
      <c r="AL47" s="35" t="str">
        <f>IF($AB47="","",INDEX('2.職務給賃金表'!$B$6:$AI$57,MATCH('1.メイン'!$AI47,'2.職務給賃金表'!$B$6:$B$57,0),MATCH('1.メイン'!$AB47,'2.職務給賃金表'!$B$6:$AI$6,0)))</f>
        <v/>
      </c>
      <c r="AM47" s="35" t="str">
        <f t="shared" si="2"/>
        <v/>
      </c>
      <c r="AN47" s="35" t="str">
        <f t="shared" si="11"/>
        <v/>
      </c>
      <c r="AO47" s="35" t="str">
        <f t="shared" si="12"/>
        <v/>
      </c>
      <c r="AP47" s="35" t="str">
        <f t="shared" si="13"/>
        <v/>
      </c>
      <c r="AQ47" s="36" t="str">
        <f t="shared" si="14"/>
        <v/>
      </c>
      <c r="AS47" s="151" t="str">
        <f t="shared" si="15"/>
        <v/>
      </c>
      <c r="AT47" s="147" t="str">
        <f t="shared" si="16"/>
        <v/>
      </c>
      <c r="AU47" s="147" t="str">
        <f t="shared" si="17"/>
        <v/>
      </c>
      <c r="AV47" s="147" t="str">
        <f t="shared" si="18"/>
        <v/>
      </c>
      <c r="AW47" s="152" t="str">
        <f t="shared" si="27"/>
        <v/>
      </c>
      <c r="AX47" s="149" t="str">
        <f t="shared" si="28"/>
        <v/>
      </c>
      <c r="AY47" s="149" t="str">
        <f t="shared" si="21"/>
        <v/>
      </c>
      <c r="AZ47" s="149" t="str">
        <f>IF($AW47="","",HLOOKUP($AW47,'3.参照データ'!$B$5:$AI$14,8,FALSE)+1)</f>
        <v/>
      </c>
      <c r="BA47" s="149" t="str">
        <f>IF($AW47="","",HLOOKUP($AW47,'3.参照データ'!$B$5:$AI$14,10,FALSE)+AZ47)</f>
        <v/>
      </c>
      <c r="BB47" s="240" t="str">
        <f>IF($AW47="","",INDEX('2.職務給賃金表'!$B$6:$AI$57,MATCH($AY47,'2.職務給賃金表'!$B$6:$B$57,0),MATCH($AW47,'2.職務給賃金表'!$B$6:$AI$6,0)))</f>
        <v/>
      </c>
      <c r="BC47" s="245" t="str">
        <f t="shared" si="22"/>
        <v/>
      </c>
    </row>
    <row r="48" spans="1:55" ht="11.25" customHeight="1" x14ac:dyDescent="0.15">
      <c r="A48" s="79" t="str">
        <f>IF(C48="","",COUNTA($C$10:C48))</f>
        <v/>
      </c>
      <c r="B48" s="416"/>
      <c r="C48" s="416"/>
      <c r="D48" s="417"/>
      <c r="E48" s="417"/>
      <c r="F48" s="416"/>
      <c r="G48" s="416"/>
      <c r="H48" s="418"/>
      <c r="I48" s="418"/>
      <c r="J48" s="66" t="str">
        <f t="shared" si="23"/>
        <v/>
      </c>
      <c r="K48" s="66" t="str">
        <f t="shared" si="24"/>
        <v/>
      </c>
      <c r="L48" s="66" t="str">
        <f t="shared" si="25"/>
        <v/>
      </c>
      <c r="M48" s="66" t="str">
        <f t="shared" si="26"/>
        <v/>
      </c>
      <c r="N48" s="419"/>
      <c r="O48" s="419"/>
      <c r="P48" s="419"/>
      <c r="Q48" s="419"/>
      <c r="R48" s="69" t="str">
        <f t="shared" si="3"/>
        <v/>
      </c>
      <c r="S48" s="420"/>
      <c r="T48" s="420"/>
      <c r="U48" s="420"/>
      <c r="V48" s="420"/>
      <c r="W48" s="73" t="str">
        <f t="shared" si="4"/>
        <v/>
      </c>
      <c r="X48" s="74" t="str">
        <f t="shared" si="5"/>
        <v/>
      </c>
      <c r="Y48" s="44" t="str">
        <f t="shared" si="6"/>
        <v/>
      </c>
      <c r="Z48" s="30" t="str">
        <f>IF($C48="","",IF($Y48="","",HLOOKUP($Y48,'3.参照データ'!$B$4:$AI$12,2,TRUE)))</f>
        <v/>
      </c>
      <c r="AA48" s="421"/>
      <c r="AB48" s="85" t="str">
        <f t="shared" si="7"/>
        <v/>
      </c>
      <c r="AC48" s="34" t="str">
        <f>IF($AB48="","",($Y48-HLOOKUP($AB48,'3.参照データ'!$B$5:$AI$12,6,FALSE)))</f>
        <v/>
      </c>
      <c r="AD48" s="30" t="str">
        <f>IF($AB48="","",ROUNDUP($AC48/HLOOKUP($AB48,'3.参照データ'!$B$5:$AI$18,7,FALSE),0)+1)</f>
        <v/>
      </c>
      <c r="AE48" s="30" t="str">
        <f t="shared" si="8"/>
        <v/>
      </c>
      <c r="AF48" s="127" t="str">
        <f>IF($AB48="","",($AE48-1)*HLOOKUP($AB48,'3.参照データ'!$B$5:$AI$14,7,FALSE))</f>
        <v/>
      </c>
      <c r="AG48" s="34" t="str">
        <f t="shared" si="9"/>
        <v/>
      </c>
      <c r="AH48" s="30" t="str">
        <f>IF($AB48="","",IF($AG48&lt;=0,0,ROUNDUP($AG48/HLOOKUP($AB48,'3.参照データ'!$B$5:$AI$14,9,FALSE),0)))</f>
        <v/>
      </c>
      <c r="AI48" s="30" t="str">
        <f t="shared" si="10"/>
        <v/>
      </c>
      <c r="AJ48" s="30" t="str">
        <f>IF($AB48="","",HLOOKUP($AB48,'3.参照データ'!$B$5:$AI$14,8,FALSE)+1)</f>
        <v/>
      </c>
      <c r="AK48" s="30" t="str">
        <f>IF($AB48="","",HLOOKUP($AB48,'3.参照データ'!$B$5:$AI$14,10,FALSE)+AJ48)</f>
        <v/>
      </c>
      <c r="AL48" s="35" t="str">
        <f>IF($AB48="","",INDEX('2.職務給賃金表'!$B$6:$AI$57,MATCH('1.メイン'!$AI48,'2.職務給賃金表'!$B$6:$B$57,0),MATCH('1.メイン'!$AB48,'2.職務給賃金表'!$B$6:$AI$6,0)))</f>
        <v/>
      </c>
      <c r="AM48" s="35" t="str">
        <f t="shared" si="2"/>
        <v/>
      </c>
      <c r="AN48" s="35" t="str">
        <f t="shared" si="11"/>
        <v/>
      </c>
      <c r="AO48" s="35" t="str">
        <f t="shared" si="12"/>
        <v/>
      </c>
      <c r="AP48" s="35" t="str">
        <f t="shared" si="13"/>
        <v/>
      </c>
      <c r="AQ48" s="36" t="str">
        <f t="shared" si="14"/>
        <v/>
      </c>
      <c r="AS48" s="151" t="str">
        <f t="shared" si="15"/>
        <v/>
      </c>
      <c r="AT48" s="147" t="str">
        <f t="shared" si="16"/>
        <v/>
      </c>
      <c r="AU48" s="147" t="str">
        <f t="shared" si="17"/>
        <v/>
      </c>
      <c r="AV48" s="147" t="str">
        <f t="shared" si="18"/>
        <v/>
      </c>
      <c r="AW48" s="152" t="str">
        <f t="shared" si="27"/>
        <v/>
      </c>
      <c r="AX48" s="149" t="str">
        <f t="shared" si="28"/>
        <v/>
      </c>
      <c r="AY48" s="149" t="str">
        <f t="shared" si="21"/>
        <v/>
      </c>
      <c r="AZ48" s="149" t="str">
        <f>IF($AW48="","",HLOOKUP($AW48,'3.参照データ'!$B$5:$AI$14,8,FALSE)+1)</f>
        <v/>
      </c>
      <c r="BA48" s="149" t="str">
        <f>IF($AW48="","",HLOOKUP($AW48,'3.参照データ'!$B$5:$AI$14,10,FALSE)+AZ48)</f>
        <v/>
      </c>
      <c r="BB48" s="240" t="str">
        <f>IF($AW48="","",INDEX('2.職務給賃金表'!$B$6:$AI$57,MATCH($AY48,'2.職務給賃金表'!$B$6:$B$57,0),MATCH($AW48,'2.職務給賃金表'!$B$6:$AI$6,0)))</f>
        <v/>
      </c>
      <c r="BC48" s="245" t="str">
        <f t="shared" si="22"/>
        <v/>
      </c>
    </row>
    <row r="49" spans="1:55" ht="11.25" customHeight="1" x14ac:dyDescent="0.15">
      <c r="A49" s="79" t="str">
        <f>IF(C49="","",COUNTA($C$10:C49))</f>
        <v/>
      </c>
      <c r="B49" s="416"/>
      <c r="C49" s="416"/>
      <c r="D49" s="417"/>
      <c r="E49" s="417"/>
      <c r="F49" s="416"/>
      <c r="G49" s="416"/>
      <c r="H49" s="418"/>
      <c r="I49" s="418"/>
      <c r="J49" s="66" t="str">
        <f t="shared" si="23"/>
        <v/>
      </c>
      <c r="K49" s="66" t="str">
        <f t="shared" si="24"/>
        <v/>
      </c>
      <c r="L49" s="66" t="str">
        <f t="shared" si="25"/>
        <v/>
      </c>
      <c r="M49" s="66" t="str">
        <f t="shared" si="26"/>
        <v/>
      </c>
      <c r="N49" s="419"/>
      <c r="O49" s="419"/>
      <c r="P49" s="419"/>
      <c r="Q49" s="419"/>
      <c r="R49" s="69" t="str">
        <f t="shared" si="3"/>
        <v/>
      </c>
      <c r="S49" s="420"/>
      <c r="T49" s="420"/>
      <c r="U49" s="420"/>
      <c r="V49" s="420"/>
      <c r="W49" s="73" t="str">
        <f t="shared" si="4"/>
        <v/>
      </c>
      <c r="X49" s="74" t="str">
        <f t="shared" si="5"/>
        <v/>
      </c>
      <c r="Y49" s="44" t="str">
        <f t="shared" si="6"/>
        <v/>
      </c>
      <c r="Z49" s="30" t="str">
        <f>IF($C49="","",IF($Y49="","",HLOOKUP($Y49,'3.参照データ'!$B$4:$AI$12,2,TRUE)))</f>
        <v/>
      </c>
      <c r="AA49" s="424"/>
      <c r="AB49" s="85" t="str">
        <f t="shared" si="7"/>
        <v/>
      </c>
      <c r="AC49" s="34" t="str">
        <f>IF($AB49="","",($Y49-HLOOKUP($AB49,'3.参照データ'!$B$5:$AI$12,6,FALSE)))</f>
        <v/>
      </c>
      <c r="AD49" s="30" t="str">
        <f>IF($AB49="","",ROUNDUP($AC49/HLOOKUP($AB49,'3.参照データ'!$B$5:$AI$18,7,FALSE),0)+1)</f>
        <v/>
      </c>
      <c r="AE49" s="30" t="str">
        <f t="shared" si="8"/>
        <v/>
      </c>
      <c r="AF49" s="127" t="str">
        <f>IF($AB49="","",($AE49-1)*HLOOKUP($AB49,'3.参照データ'!$B$5:$AI$14,7,FALSE))</f>
        <v/>
      </c>
      <c r="AG49" s="34" t="str">
        <f t="shared" si="9"/>
        <v/>
      </c>
      <c r="AH49" s="30" t="str">
        <f>IF($AB49="","",IF($AG49&lt;=0,0,ROUNDUP($AG49/HLOOKUP($AB49,'3.参照データ'!$B$5:$AI$14,9,FALSE),0)))</f>
        <v/>
      </c>
      <c r="AI49" s="30" t="str">
        <f t="shared" si="10"/>
        <v/>
      </c>
      <c r="AJ49" s="30" t="str">
        <f>IF($AB49="","",HLOOKUP($AB49,'3.参照データ'!$B$5:$AI$14,8,FALSE)+1)</f>
        <v/>
      </c>
      <c r="AK49" s="30" t="str">
        <f>IF($AB49="","",HLOOKUP($AB49,'3.参照データ'!$B$5:$AI$14,10,FALSE)+AJ49)</f>
        <v/>
      </c>
      <c r="AL49" s="35" t="str">
        <f>IF($AB49="","",INDEX('2.職務給賃金表'!$B$6:$AI$57,MATCH('1.メイン'!$AI49,'2.職務給賃金表'!$B$6:$B$57,0),MATCH('1.メイン'!$AB49,'2.職務給賃金表'!$B$6:$AI$6,0)))</f>
        <v/>
      </c>
      <c r="AM49" s="35" t="str">
        <f t="shared" si="2"/>
        <v/>
      </c>
      <c r="AN49" s="35" t="str">
        <f t="shared" si="11"/>
        <v/>
      </c>
      <c r="AO49" s="35" t="str">
        <f t="shared" si="12"/>
        <v/>
      </c>
      <c r="AP49" s="35" t="str">
        <f t="shared" si="13"/>
        <v/>
      </c>
      <c r="AQ49" s="36" t="str">
        <f t="shared" si="14"/>
        <v/>
      </c>
      <c r="AS49" s="151" t="str">
        <f t="shared" si="15"/>
        <v/>
      </c>
      <c r="AT49" s="147" t="str">
        <f t="shared" si="16"/>
        <v/>
      </c>
      <c r="AU49" s="147" t="str">
        <f t="shared" si="17"/>
        <v/>
      </c>
      <c r="AV49" s="147" t="str">
        <f t="shared" si="18"/>
        <v/>
      </c>
      <c r="AW49" s="152" t="str">
        <f t="shared" si="27"/>
        <v/>
      </c>
      <c r="AX49" s="149" t="str">
        <f t="shared" si="28"/>
        <v/>
      </c>
      <c r="AY49" s="149" t="str">
        <f t="shared" si="21"/>
        <v/>
      </c>
      <c r="AZ49" s="149" t="str">
        <f>IF($AW49="","",HLOOKUP($AW49,'3.参照データ'!$B$5:$AI$14,8,FALSE)+1)</f>
        <v/>
      </c>
      <c r="BA49" s="149" t="str">
        <f>IF($AW49="","",HLOOKUP($AW49,'3.参照データ'!$B$5:$AI$14,10,FALSE)+AZ49)</f>
        <v/>
      </c>
      <c r="BB49" s="240" t="str">
        <f>IF($AW49="","",INDEX('2.職務給賃金表'!$B$6:$AI$57,MATCH($AY49,'2.職務給賃金表'!$B$6:$B$57,0),MATCH($AW49,'2.職務給賃金表'!$B$6:$AI$6,0)))</f>
        <v/>
      </c>
      <c r="BC49" s="245" t="str">
        <f t="shared" si="22"/>
        <v/>
      </c>
    </row>
    <row r="50" spans="1:55" ht="11.25" customHeight="1" x14ac:dyDescent="0.15">
      <c r="A50" s="79" t="str">
        <f>IF(C50="","",COUNTA($C$10:C50))</f>
        <v/>
      </c>
      <c r="B50" s="416"/>
      <c r="C50" s="416"/>
      <c r="D50" s="417"/>
      <c r="E50" s="417"/>
      <c r="F50" s="416"/>
      <c r="G50" s="416"/>
      <c r="H50" s="418"/>
      <c r="I50" s="418"/>
      <c r="J50" s="66" t="str">
        <f t="shared" si="23"/>
        <v/>
      </c>
      <c r="K50" s="66" t="str">
        <f t="shared" si="24"/>
        <v/>
      </c>
      <c r="L50" s="66" t="str">
        <f t="shared" si="25"/>
        <v/>
      </c>
      <c r="M50" s="66" t="str">
        <f t="shared" si="26"/>
        <v/>
      </c>
      <c r="N50" s="419"/>
      <c r="O50" s="419"/>
      <c r="P50" s="419"/>
      <c r="Q50" s="419"/>
      <c r="R50" s="69" t="str">
        <f t="shared" si="3"/>
        <v/>
      </c>
      <c r="S50" s="420"/>
      <c r="T50" s="420"/>
      <c r="U50" s="420"/>
      <c r="V50" s="420"/>
      <c r="W50" s="73" t="str">
        <f t="shared" si="4"/>
        <v/>
      </c>
      <c r="X50" s="74" t="str">
        <f t="shared" si="5"/>
        <v/>
      </c>
      <c r="Y50" s="44" t="str">
        <f t="shared" si="6"/>
        <v/>
      </c>
      <c r="Z50" s="30" t="str">
        <f>IF($C50="","",IF($Y50="","",HLOOKUP($Y50,'3.参照データ'!$B$4:$AI$12,2,TRUE)))</f>
        <v/>
      </c>
      <c r="AA50" s="424"/>
      <c r="AB50" s="85" t="str">
        <f t="shared" si="7"/>
        <v/>
      </c>
      <c r="AC50" s="34" t="str">
        <f>IF($AB50="","",($Y50-HLOOKUP($AB50,'3.参照データ'!$B$5:$AI$12,6,FALSE)))</f>
        <v/>
      </c>
      <c r="AD50" s="30" t="str">
        <f>IF($AB50="","",ROUNDUP($AC50/HLOOKUP($AB50,'3.参照データ'!$B$5:$AI$18,7,FALSE),0)+1)</f>
        <v/>
      </c>
      <c r="AE50" s="30" t="str">
        <f t="shared" si="8"/>
        <v/>
      </c>
      <c r="AF50" s="127" t="str">
        <f>IF($AB50="","",($AE50-1)*HLOOKUP($AB50,'3.参照データ'!$B$5:$AI$14,7,FALSE))</f>
        <v/>
      </c>
      <c r="AG50" s="34" t="str">
        <f t="shared" si="9"/>
        <v/>
      </c>
      <c r="AH50" s="30" t="str">
        <f>IF($AB50="","",IF($AG50&lt;=0,0,ROUNDUP($AG50/HLOOKUP($AB50,'3.参照データ'!$B$5:$AI$14,9,FALSE),0)))</f>
        <v/>
      </c>
      <c r="AI50" s="30" t="str">
        <f t="shared" si="10"/>
        <v/>
      </c>
      <c r="AJ50" s="30" t="str">
        <f>IF($AB50="","",HLOOKUP($AB50,'3.参照データ'!$B$5:$AI$14,8,FALSE)+1)</f>
        <v/>
      </c>
      <c r="AK50" s="30" t="str">
        <f>IF($AB50="","",HLOOKUP($AB50,'3.参照データ'!$B$5:$AI$14,10,FALSE)+AJ50)</f>
        <v/>
      </c>
      <c r="AL50" s="35" t="str">
        <f>IF($AB50="","",INDEX('2.職務給賃金表'!$B$6:$AI$57,MATCH('1.メイン'!$AI50,'2.職務給賃金表'!$B$6:$B$57,0),MATCH('1.メイン'!$AB50,'2.職務給賃金表'!$B$6:$AI$6,0)))</f>
        <v/>
      </c>
      <c r="AM50" s="35" t="str">
        <f t="shared" si="2"/>
        <v/>
      </c>
      <c r="AN50" s="35" t="str">
        <f t="shared" si="11"/>
        <v/>
      </c>
      <c r="AO50" s="35" t="str">
        <f t="shared" si="12"/>
        <v/>
      </c>
      <c r="AP50" s="35" t="str">
        <f t="shared" si="13"/>
        <v/>
      </c>
      <c r="AQ50" s="36" t="str">
        <f t="shared" si="14"/>
        <v/>
      </c>
      <c r="AS50" s="151" t="str">
        <f t="shared" si="15"/>
        <v/>
      </c>
      <c r="AT50" s="147" t="str">
        <f t="shared" si="16"/>
        <v/>
      </c>
      <c r="AU50" s="147" t="str">
        <f t="shared" si="17"/>
        <v/>
      </c>
      <c r="AV50" s="147" t="str">
        <f t="shared" si="18"/>
        <v/>
      </c>
      <c r="AW50" s="152" t="str">
        <f t="shared" si="27"/>
        <v/>
      </c>
      <c r="AX50" s="149" t="str">
        <f t="shared" si="28"/>
        <v/>
      </c>
      <c r="AY50" s="149" t="str">
        <f t="shared" si="21"/>
        <v/>
      </c>
      <c r="AZ50" s="149" t="str">
        <f>IF($AW50="","",HLOOKUP($AW50,'3.参照データ'!$B$5:$AI$14,8,FALSE)+1)</f>
        <v/>
      </c>
      <c r="BA50" s="149" t="str">
        <f>IF($AW50="","",HLOOKUP($AW50,'3.参照データ'!$B$5:$AI$14,10,FALSE)+AZ50)</f>
        <v/>
      </c>
      <c r="BB50" s="240" t="str">
        <f>IF($AW50="","",INDEX('2.職務給賃金表'!$B$6:$AI$57,MATCH($AY50,'2.職務給賃金表'!$B$6:$B$57,0),MATCH($AW50,'2.職務給賃金表'!$B$6:$AI$6,0)))</f>
        <v/>
      </c>
      <c r="BC50" s="245" t="str">
        <f t="shared" si="22"/>
        <v/>
      </c>
    </row>
    <row r="51" spans="1:55" ht="11.25" customHeight="1" x14ac:dyDescent="0.15">
      <c r="A51" s="79" t="str">
        <f>IF(C51="","",COUNTA($C$10:C51))</f>
        <v/>
      </c>
      <c r="B51" s="416"/>
      <c r="C51" s="416"/>
      <c r="D51" s="417"/>
      <c r="E51" s="417"/>
      <c r="F51" s="416"/>
      <c r="G51" s="416"/>
      <c r="H51" s="418"/>
      <c r="I51" s="418"/>
      <c r="J51" s="66" t="str">
        <f t="shared" si="23"/>
        <v/>
      </c>
      <c r="K51" s="66" t="str">
        <f t="shared" si="24"/>
        <v/>
      </c>
      <c r="L51" s="66" t="str">
        <f t="shared" si="25"/>
        <v/>
      </c>
      <c r="M51" s="66" t="str">
        <f t="shared" si="26"/>
        <v/>
      </c>
      <c r="N51" s="419"/>
      <c r="O51" s="419"/>
      <c r="P51" s="419"/>
      <c r="Q51" s="419"/>
      <c r="R51" s="69" t="str">
        <f t="shared" si="3"/>
        <v/>
      </c>
      <c r="S51" s="420"/>
      <c r="T51" s="420"/>
      <c r="U51" s="420"/>
      <c r="V51" s="420"/>
      <c r="W51" s="73" t="str">
        <f t="shared" si="4"/>
        <v/>
      </c>
      <c r="X51" s="74" t="str">
        <f t="shared" si="5"/>
        <v/>
      </c>
      <c r="Y51" s="44" t="str">
        <f t="shared" si="6"/>
        <v/>
      </c>
      <c r="Z51" s="30" t="str">
        <f>IF($C51="","",IF($Y51="","",HLOOKUP($Y51,'3.参照データ'!$B$4:$AI$12,2,TRUE)))</f>
        <v/>
      </c>
      <c r="AA51" s="424"/>
      <c r="AB51" s="85" t="str">
        <f t="shared" si="7"/>
        <v/>
      </c>
      <c r="AC51" s="34" t="str">
        <f>IF($AB51="","",($Y51-HLOOKUP($AB51,'3.参照データ'!$B$5:$AI$12,6,FALSE)))</f>
        <v/>
      </c>
      <c r="AD51" s="30" t="str">
        <f>IF($AB51="","",ROUNDUP($AC51/HLOOKUP($AB51,'3.参照データ'!$B$5:$AI$18,7,FALSE),0)+1)</f>
        <v/>
      </c>
      <c r="AE51" s="30" t="str">
        <f t="shared" si="8"/>
        <v/>
      </c>
      <c r="AF51" s="127" t="str">
        <f>IF($AB51="","",($AE51-1)*HLOOKUP($AB51,'3.参照データ'!$B$5:$AI$14,7,FALSE))</f>
        <v/>
      </c>
      <c r="AG51" s="34" t="str">
        <f t="shared" si="9"/>
        <v/>
      </c>
      <c r="AH51" s="30" t="str">
        <f>IF($AB51="","",IF($AG51&lt;=0,0,ROUNDUP($AG51/HLOOKUP($AB51,'3.参照データ'!$B$5:$AI$14,9,FALSE),0)))</f>
        <v/>
      </c>
      <c r="AI51" s="30" t="str">
        <f t="shared" si="10"/>
        <v/>
      </c>
      <c r="AJ51" s="30" t="str">
        <f>IF($AB51="","",HLOOKUP($AB51,'3.参照データ'!$B$5:$AI$14,8,FALSE)+1)</f>
        <v/>
      </c>
      <c r="AK51" s="30" t="str">
        <f>IF($AB51="","",HLOOKUP($AB51,'3.参照データ'!$B$5:$AI$14,10,FALSE)+AJ51)</f>
        <v/>
      </c>
      <c r="AL51" s="35" t="str">
        <f>IF($AB51="","",INDEX('2.職務給賃金表'!$B$6:$AI$57,MATCH('1.メイン'!$AI51,'2.職務給賃金表'!$B$6:$B$57,0),MATCH('1.メイン'!$AB51,'2.職務給賃金表'!$B$6:$AI$6,0)))</f>
        <v/>
      </c>
      <c r="AM51" s="35" t="str">
        <f t="shared" si="2"/>
        <v/>
      </c>
      <c r="AN51" s="35" t="str">
        <f t="shared" si="11"/>
        <v/>
      </c>
      <c r="AO51" s="35" t="str">
        <f t="shared" si="12"/>
        <v/>
      </c>
      <c r="AP51" s="35" t="str">
        <f t="shared" si="13"/>
        <v/>
      </c>
      <c r="AQ51" s="36" t="str">
        <f t="shared" si="14"/>
        <v/>
      </c>
      <c r="AS51" s="151" t="str">
        <f t="shared" si="15"/>
        <v/>
      </c>
      <c r="AT51" s="147" t="str">
        <f t="shared" si="16"/>
        <v/>
      </c>
      <c r="AU51" s="147" t="str">
        <f t="shared" si="17"/>
        <v/>
      </c>
      <c r="AV51" s="147" t="str">
        <f t="shared" si="18"/>
        <v/>
      </c>
      <c r="AW51" s="152" t="str">
        <f t="shared" si="27"/>
        <v/>
      </c>
      <c r="AX51" s="149" t="str">
        <f t="shared" si="28"/>
        <v/>
      </c>
      <c r="AY51" s="149" t="str">
        <f t="shared" si="21"/>
        <v/>
      </c>
      <c r="AZ51" s="149" t="str">
        <f>IF($AW51="","",HLOOKUP($AW51,'3.参照データ'!$B$5:$AI$14,8,FALSE)+1)</f>
        <v/>
      </c>
      <c r="BA51" s="149" t="str">
        <f>IF($AW51="","",HLOOKUP($AW51,'3.参照データ'!$B$5:$AI$14,10,FALSE)+AZ51)</f>
        <v/>
      </c>
      <c r="BB51" s="240" t="str">
        <f>IF($AW51="","",INDEX('2.職務給賃金表'!$B$6:$AI$57,MATCH($AY51,'2.職務給賃金表'!$B$6:$B$57,0),MATCH($AW51,'2.職務給賃金表'!$B$6:$AI$6,0)))</f>
        <v/>
      </c>
      <c r="BC51" s="245" t="str">
        <f t="shared" si="22"/>
        <v/>
      </c>
    </row>
    <row r="52" spans="1:55" ht="11.25" customHeight="1" x14ac:dyDescent="0.15">
      <c r="A52" s="79" t="str">
        <f>IF(C52="","",COUNTA($C$10:C52))</f>
        <v/>
      </c>
      <c r="B52" s="416"/>
      <c r="C52" s="416"/>
      <c r="D52" s="417"/>
      <c r="E52" s="417"/>
      <c r="F52" s="416"/>
      <c r="G52" s="416"/>
      <c r="H52" s="418"/>
      <c r="I52" s="418"/>
      <c r="J52" s="66" t="str">
        <f t="shared" si="23"/>
        <v/>
      </c>
      <c r="K52" s="66" t="str">
        <f t="shared" si="24"/>
        <v/>
      </c>
      <c r="L52" s="66" t="str">
        <f t="shared" si="25"/>
        <v/>
      </c>
      <c r="M52" s="66" t="str">
        <f t="shared" si="26"/>
        <v/>
      </c>
      <c r="N52" s="419"/>
      <c r="O52" s="419"/>
      <c r="P52" s="419"/>
      <c r="Q52" s="419"/>
      <c r="R52" s="69" t="str">
        <f t="shared" si="3"/>
        <v/>
      </c>
      <c r="S52" s="420"/>
      <c r="T52" s="420"/>
      <c r="U52" s="420"/>
      <c r="V52" s="420"/>
      <c r="W52" s="73" t="str">
        <f t="shared" si="4"/>
        <v/>
      </c>
      <c r="X52" s="74" t="str">
        <f t="shared" si="5"/>
        <v/>
      </c>
      <c r="Y52" s="44" t="str">
        <f t="shared" si="6"/>
        <v/>
      </c>
      <c r="Z52" s="30" t="str">
        <f>IF($C52="","",IF($Y52="","",HLOOKUP($Y52,'3.参照データ'!$B$4:$AI$12,2,TRUE)))</f>
        <v/>
      </c>
      <c r="AA52" s="424"/>
      <c r="AB52" s="85" t="str">
        <f t="shared" si="7"/>
        <v/>
      </c>
      <c r="AC52" s="34" t="str">
        <f>IF($AB52="","",($Y52-HLOOKUP($AB52,'3.参照データ'!$B$5:$AI$12,6,FALSE)))</f>
        <v/>
      </c>
      <c r="AD52" s="30" t="str">
        <f>IF($AB52="","",ROUNDUP($AC52/HLOOKUP($AB52,'3.参照データ'!$B$5:$AI$18,7,FALSE),0)+1)</f>
        <v/>
      </c>
      <c r="AE52" s="30" t="str">
        <f t="shared" si="8"/>
        <v/>
      </c>
      <c r="AF52" s="127" t="str">
        <f>IF($AB52="","",($AE52-1)*HLOOKUP($AB52,'3.参照データ'!$B$5:$AI$14,7,FALSE))</f>
        <v/>
      </c>
      <c r="AG52" s="34" t="str">
        <f t="shared" si="9"/>
        <v/>
      </c>
      <c r="AH52" s="30" t="str">
        <f>IF($AB52="","",IF($AG52&lt;=0,0,ROUNDUP($AG52/HLOOKUP($AB52,'3.参照データ'!$B$5:$AI$14,9,FALSE),0)))</f>
        <v/>
      </c>
      <c r="AI52" s="30" t="str">
        <f t="shared" si="10"/>
        <v/>
      </c>
      <c r="AJ52" s="30" t="str">
        <f>IF($AB52="","",HLOOKUP($AB52,'3.参照データ'!$B$5:$AI$14,8,FALSE)+1)</f>
        <v/>
      </c>
      <c r="AK52" s="30" t="str">
        <f>IF($AB52="","",HLOOKUP($AB52,'3.参照データ'!$B$5:$AI$14,10,FALSE)+AJ52)</f>
        <v/>
      </c>
      <c r="AL52" s="35" t="str">
        <f>IF($AB52="","",INDEX('2.職務給賃金表'!$B$6:$AI$57,MATCH('1.メイン'!$AI52,'2.職務給賃金表'!$B$6:$B$57,0),MATCH('1.メイン'!$AB52,'2.職務給賃金表'!$B$6:$AI$6,0)))</f>
        <v/>
      </c>
      <c r="AM52" s="35" t="str">
        <f t="shared" si="2"/>
        <v/>
      </c>
      <c r="AN52" s="35" t="str">
        <f t="shared" si="11"/>
        <v/>
      </c>
      <c r="AO52" s="35" t="str">
        <f t="shared" si="12"/>
        <v/>
      </c>
      <c r="AP52" s="35" t="str">
        <f t="shared" si="13"/>
        <v/>
      </c>
      <c r="AQ52" s="36" t="str">
        <f t="shared" si="14"/>
        <v/>
      </c>
      <c r="AS52" s="151" t="str">
        <f t="shared" si="15"/>
        <v/>
      </c>
      <c r="AT52" s="147" t="str">
        <f t="shared" si="16"/>
        <v/>
      </c>
      <c r="AU52" s="147" t="str">
        <f t="shared" si="17"/>
        <v/>
      </c>
      <c r="AV52" s="147" t="str">
        <f t="shared" si="18"/>
        <v/>
      </c>
      <c r="AW52" s="152" t="str">
        <f t="shared" si="27"/>
        <v/>
      </c>
      <c r="AX52" s="149" t="str">
        <f t="shared" si="28"/>
        <v/>
      </c>
      <c r="AY52" s="149" t="str">
        <f t="shared" si="21"/>
        <v/>
      </c>
      <c r="AZ52" s="149" t="str">
        <f>IF($AW52="","",HLOOKUP($AW52,'3.参照データ'!$B$5:$AI$14,8,FALSE)+1)</f>
        <v/>
      </c>
      <c r="BA52" s="149" t="str">
        <f>IF($AW52="","",HLOOKUP($AW52,'3.参照データ'!$B$5:$AI$14,10,FALSE)+AZ52)</f>
        <v/>
      </c>
      <c r="BB52" s="240" t="str">
        <f>IF($AW52="","",INDEX('2.職務給賃金表'!$B$6:$AI$57,MATCH($AY52,'2.職務給賃金表'!$B$6:$B$57,0),MATCH($AW52,'2.職務給賃金表'!$B$6:$AI$6,0)))</f>
        <v/>
      </c>
      <c r="BC52" s="245" t="str">
        <f t="shared" si="22"/>
        <v/>
      </c>
    </row>
    <row r="53" spans="1:55" ht="11.25" customHeight="1" x14ac:dyDescent="0.15">
      <c r="A53" s="79" t="str">
        <f>IF(C53="","",COUNTA($C$10:C53))</f>
        <v/>
      </c>
      <c r="B53" s="416"/>
      <c r="C53" s="416"/>
      <c r="D53" s="417"/>
      <c r="E53" s="417"/>
      <c r="F53" s="416"/>
      <c r="G53" s="416"/>
      <c r="H53" s="418"/>
      <c r="I53" s="418"/>
      <c r="J53" s="66" t="str">
        <f t="shared" si="23"/>
        <v/>
      </c>
      <c r="K53" s="66" t="str">
        <f t="shared" si="24"/>
        <v/>
      </c>
      <c r="L53" s="66" t="str">
        <f t="shared" si="25"/>
        <v/>
      </c>
      <c r="M53" s="66" t="str">
        <f t="shared" si="26"/>
        <v/>
      </c>
      <c r="N53" s="419"/>
      <c r="O53" s="419"/>
      <c r="P53" s="419"/>
      <c r="Q53" s="419"/>
      <c r="R53" s="69" t="str">
        <f t="shared" si="3"/>
        <v/>
      </c>
      <c r="S53" s="420"/>
      <c r="T53" s="420"/>
      <c r="U53" s="420"/>
      <c r="V53" s="420"/>
      <c r="W53" s="73" t="str">
        <f t="shared" si="4"/>
        <v/>
      </c>
      <c r="X53" s="74" t="str">
        <f t="shared" si="5"/>
        <v/>
      </c>
      <c r="Y53" s="44" t="str">
        <f t="shared" si="6"/>
        <v/>
      </c>
      <c r="Z53" s="30" t="str">
        <f>IF($C53="","",IF($Y53="","",HLOOKUP($Y53,'3.参照データ'!$B$4:$AI$12,2,TRUE)))</f>
        <v/>
      </c>
      <c r="AA53" s="424"/>
      <c r="AB53" s="85" t="str">
        <f t="shared" si="7"/>
        <v/>
      </c>
      <c r="AC53" s="34" t="str">
        <f>IF($AB53="","",($Y53-HLOOKUP($AB53,'3.参照データ'!$B$5:$AI$12,6,FALSE)))</f>
        <v/>
      </c>
      <c r="AD53" s="30" t="str">
        <f>IF($AB53="","",ROUNDUP($AC53/HLOOKUP($AB53,'3.参照データ'!$B$5:$AI$18,7,FALSE),0)+1)</f>
        <v/>
      </c>
      <c r="AE53" s="30" t="str">
        <f t="shared" si="8"/>
        <v/>
      </c>
      <c r="AF53" s="127" t="str">
        <f>IF($AB53="","",($AE53-1)*HLOOKUP($AB53,'3.参照データ'!$B$5:$AI$14,7,FALSE))</f>
        <v/>
      </c>
      <c r="AG53" s="34" t="str">
        <f t="shared" si="9"/>
        <v/>
      </c>
      <c r="AH53" s="30" t="str">
        <f>IF($AB53="","",IF($AG53&lt;=0,0,ROUNDUP($AG53/HLOOKUP($AB53,'3.参照データ'!$B$5:$AI$14,9,FALSE),0)))</f>
        <v/>
      </c>
      <c r="AI53" s="30" t="str">
        <f t="shared" si="10"/>
        <v/>
      </c>
      <c r="AJ53" s="30" t="str">
        <f>IF($AB53="","",HLOOKUP($AB53,'3.参照データ'!$B$5:$AI$14,8,FALSE)+1)</f>
        <v/>
      </c>
      <c r="AK53" s="30" t="str">
        <f>IF($AB53="","",HLOOKUP($AB53,'3.参照データ'!$B$5:$AI$14,10,FALSE)+AJ53)</f>
        <v/>
      </c>
      <c r="AL53" s="35" t="str">
        <f>IF($AB53="","",INDEX('2.職務給賃金表'!$B$6:$AI$57,MATCH('1.メイン'!$AI53,'2.職務給賃金表'!$B$6:$B$57,0),MATCH('1.メイン'!$AB53,'2.職務給賃金表'!$B$6:$AI$6,0)))</f>
        <v/>
      </c>
      <c r="AM53" s="35" t="str">
        <f t="shared" si="2"/>
        <v/>
      </c>
      <c r="AN53" s="35" t="str">
        <f t="shared" si="11"/>
        <v/>
      </c>
      <c r="AO53" s="35" t="str">
        <f t="shared" si="12"/>
        <v/>
      </c>
      <c r="AP53" s="35" t="str">
        <f t="shared" si="13"/>
        <v/>
      </c>
      <c r="AQ53" s="36" t="str">
        <f t="shared" si="14"/>
        <v/>
      </c>
      <c r="AS53" s="151" t="str">
        <f t="shared" si="15"/>
        <v/>
      </c>
      <c r="AT53" s="147" t="str">
        <f t="shared" si="16"/>
        <v/>
      </c>
      <c r="AU53" s="147" t="str">
        <f t="shared" si="17"/>
        <v/>
      </c>
      <c r="AV53" s="147" t="str">
        <f t="shared" si="18"/>
        <v/>
      </c>
      <c r="AW53" s="152" t="str">
        <f t="shared" si="27"/>
        <v/>
      </c>
      <c r="AX53" s="149" t="str">
        <f t="shared" si="28"/>
        <v/>
      </c>
      <c r="AY53" s="149" t="str">
        <f t="shared" si="21"/>
        <v/>
      </c>
      <c r="AZ53" s="149" t="str">
        <f>IF($AW53="","",HLOOKUP($AW53,'3.参照データ'!$B$5:$AI$14,8,FALSE)+1)</f>
        <v/>
      </c>
      <c r="BA53" s="149" t="str">
        <f>IF($AW53="","",HLOOKUP($AW53,'3.参照データ'!$B$5:$AI$14,10,FALSE)+AZ53)</f>
        <v/>
      </c>
      <c r="BB53" s="240" t="str">
        <f>IF($AW53="","",INDEX('2.職務給賃金表'!$B$6:$AI$57,MATCH($AY53,'2.職務給賃金表'!$B$6:$B$57,0),MATCH($AW53,'2.職務給賃金表'!$B$6:$AI$6,0)))</f>
        <v/>
      </c>
      <c r="BC53" s="245" t="str">
        <f t="shared" si="22"/>
        <v/>
      </c>
    </row>
    <row r="54" spans="1:55" ht="11.25" customHeight="1" x14ac:dyDescent="0.15">
      <c r="A54" s="79" t="str">
        <f>IF(C54="","",COUNTA($C$10:C54))</f>
        <v/>
      </c>
      <c r="B54" s="416"/>
      <c r="C54" s="416"/>
      <c r="D54" s="417"/>
      <c r="E54" s="417"/>
      <c r="F54" s="416"/>
      <c r="G54" s="416"/>
      <c r="H54" s="418"/>
      <c r="I54" s="418"/>
      <c r="J54" s="66" t="str">
        <f t="shared" si="23"/>
        <v/>
      </c>
      <c r="K54" s="66" t="str">
        <f t="shared" si="24"/>
        <v/>
      </c>
      <c r="L54" s="66" t="str">
        <f t="shared" si="25"/>
        <v/>
      </c>
      <c r="M54" s="66" t="str">
        <f t="shared" si="26"/>
        <v/>
      </c>
      <c r="N54" s="419"/>
      <c r="O54" s="419"/>
      <c r="P54" s="419"/>
      <c r="Q54" s="419"/>
      <c r="R54" s="69" t="str">
        <f t="shared" si="3"/>
        <v/>
      </c>
      <c r="S54" s="420"/>
      <c r="T54" s="420"/>
      <c r="U54" s="420"/>
      <c r="V54" s="420"/>
      <c r="W54" s="73" t="str">
        <f t="shared" si="4"/>
        <v/>
      </c>
      <c r="X54" s="74" t="str">
        <f t="shared" si="5"/>
        <v/>
      </c>
      <c r="Y54" s="44" t="str">
        <f t="shared" si="6"/>
        <v/>
      </c>
      <c r="Z54" s="30" t="str">
        <f>IF($C54="","",IF($Y54="","",HLOOKUP($Y54,'3.参照データ'!$B$4:$AI$12,2,TRUE)))</f>
        <v/>
      </c>
      <c r="AA54" s="424"/>
      <c r="AB54" s="85" t="str">
        <f t="shared" si="7"/>
        <v/>
      </c>
      <c r="AC54" s="34" t="str">
        <f>IF($AB54="","",($Y54-HLOOKUP($AB54,'3.参照データ'!$B$5:$AI$12,6,FALSE)))</f>
        <v/>
      </c>
      <c r="AD54" s="30" t="str">
        <f>IF($AB54="","",ROUNDUP($AC54/HLOOKUP($AB54,'3.参照データ'!$B$5:$AI$18,7,FALSE),0)+1)</f>
        <v/>
      </c>
      <c r="AE54" s="30" t="str">
        <f t="shared" si="8"/>
        <v/>
      </c>
      <c r="AF54" s="127" t="str">
        <f>IF($AB54="","",($AE54-1)*HLOOKUP($AB54,'3.参照データ'!$B$5:$AI$14,7,FALSE))</f>
        <v/>
      </c>
      <c r="AG54" s="34" t="str">
        <f t="shared" si="9"/>
        <v/>
      </c>
      <c r="AH54" s="30" t="str">
        <f>IF($AB54="","",IF($AG54&lt;=0,0,ROUNDUP($AG54/HLOOKUP($AB54,'3.参照データ'!$B$5:$AI$14,9,FALSE),0)))</f>
        <v/>
      </c>
      <c r="AI54" s="30" t="str">
        <f t="shared" si="10"/>
        <v/>
      </c>
      <c r="AJ54" s="30" t="str">
        <f>IF($AB54="","",HLOOKUP($AB54,'3.参照データ'!$B$5:$AI$14,8,FALSE)+1)</f>
        <v/>
      </c>
      <c r="AK54" s="30" t="str">
        <f>IF($AB54="","",HLOOKUP($AB54,'3.参照データ'!$B$5:$AI$14,10,FALSE)+AJ54)</f>
        <v/>
      </c>
      <c r="AL54" s="35" t="str">
        <f>IF($AB54="","",INDEX('2.職務給賃金表'!$B$6:$AI$57,MATCH('1.メイン'!$AI54,'2.職務給賃金表'!$B$6:$B$57,0),MATCH('1.メイン'!$AB54,'2.職務給賃金表'!$B$6:$AI$6,0)))</f>
        <v/>
      </c>
      <c r="AM54" s="35" t="str">
        <f t="shared" si="2"/>
        <v/>
      </c>
      <c r="AN54" s="35" t="str">
        <f t="shared" si="11"/>
        <v/>
      </c>
      <c r="AO54" s="35" t="str">
        <f t="shared" si="12"/>
        <v/>
      </c>
      <c r="AP54" s="35" t="str">
        <f t="shared" si="13"/>
        <v/>
      </c>
      <c r="AQ54" s="36" t="str">
        <f t="shared" si="14"/>
        <v/>
      </c>
      <c r="AS54" s="151" t="str">
        <f t="shared" si="15"/>
        <v/>
      </c>
      <c r="AT54" s="147" t="str">
        <f t="shared" si="16"/>
        <v/>
      </c>
      <c r="AU54" s="147" t="str">
        <f t="shared" si="17"/>
        <v/>
      </c>
      <c r="AV54" s="147" t="str">
        <f t="shared" si="18"/>
        <v/>
      </c>
      <c r="AW54" s="152" t="str">
        <f t="shared" si="27"/>
        <v/>
      </c>
      <c r="AX54" s="149" t="str">
        <f t="shared" si="28"/>
        <v/>
      </c>
      <c r="AY54" s="149" t="str">
        <f t="shared" si="21"/>
        <v/>
      </c>
      <c r="AZ54" s="149" t="str">
        <f>IF($AW54="","",HLOOKUP($AW54,'3.参照データ'!$B$5:$AI$14,8,FALSE)+1)</f>
        <v/>
      </c>
      <c r="BA54" s="149" t="str">
        <f>IF($AW54="","",HLOOKUP($AW54,'3.参照データ'!$B$5:$AI$14,10,FALSE)+AZ54)</f>
        <v/>
      </c>
      <c r="BB54" s="240" t="str">
        <f>IF($AW54="","",INDEX('2.職務給賃金表'!$B$6:$AI$57,MATCH($AY54,'2.職務給賃金表'!$B$6:$B$57,0),MATCH($AW54,'2.職務給賃金表'!$B$6:$AI$6,0)))</f>
        <v/>
      </c>
      <c r="BC54" s="245" t="str">
        <f t="shared" si="22"/>
        <v/>
      </c>
    </row>
    <row r="55" spans="1:55" x14ac:dyDescent="0.15">
      <c r="A55" s="79" t="str">
        <f>IF(C55="","",COUNTA($C$10:C55))</f>
        <v/>
      </c>
      <c r="B55" s="416"/>
      <c r="C55" s="416"/>
      <c r="D55" s="417"/>
      <c r="E55" s="417"/>
      <c r="F55" s="416"/>
      <c r="G55" s="416"/>
      <c r="H55" s="418"/>
      <c r="I55" s="418"/>
      <c r="J55" s="66" t="str">
        <f t="shared" si="23"/>
        <v/>
      </c>
      <c r="K55" s="66" t="str">
        <f t="shared" si="24"/>
        <v/>
      </c>
      <c r="L55" s="66" t="str">
        <f t="shared" si="25"/>
        <v/>
      </c>
      <c r="M55" s="66" t="str">
        <f t="shared" si="26"/>
        <v/>
      </c>
      <c r="N55" s="419"/>
      <c r="O55" s="419"/>
      <c r="P55" s="419"/>
      <c r="Q55" s="419"/>
      <c r="R55" s="69" t="str">
        <f t="shared" si="3"/>
        <v/>
      </c>
      <c r="S55" s="420"/>
      <c r="T55" s="420"/>
      <c r="U55" s="420"/>
      <c r="V55" s="420"/>
      <c r="W55" s="73" t="str">
        <f t="shared" si="4"/>
        <v/>
      </c>
      <c r="X55" s="74" t="str">
        <f t="shared" si="5"/>
        <v/>
      </c>
      <c r="Y55" s="44" t="str">
        <f t="shared" si="6"/>
        <v/>
      </c>
      <c r="Z55" s="30" t="str">
        <f>IF($C55="","",IF($Y55="","",HLOOKUP($Y55,'3.参照データ'!$B$4:$AI$12,2,TRUE)))</f>
        <v/>
      </c>
      <c r="AA55" s="424"/>
      <c r="AB55" s="85" t="str">
        <f t="shared" si="7"/>
        <v/>
      </c>
      <c r="AC55" s="34" t="str">
        <f>IF($AB55="","",($Y55-HLOOKUP($AB55,'3.参照データ'!$B$5:$AI$12,6,FALSE)))</f>
        <v/>
      </c>
      <c r="AD55" s="30" t="str">
        <f>IF($AB55="","",ROUNDUP($AC55/HLOOKUP($AB55,'3.参照データ'!$B$5:$AI$18,7,FALSE),0)+1)</f>
        <v/>
      </c>
      <c r="AE55" s="30" t="str">
        <f t="shared" si="8"/>
        <v/>
      </c>
      <c r="AF55" s="127" t="str">
        <f>IF($AB55="","",($AE55-1)*HLOOKUP($AB55,'3.参照データ'!$B$5:$AI$14,7,FALSE))</f>
        <v/>
      </c>
      <c r="AG55" s="34" t="str">
        <f t="shared" si="9"/>
        <v/>
      </c>
      <c r="AH55" s="30" t="str">
        <f>IF($AB55="","",IF($AG55&lt;=0,0,ROUNDUP($AG55/HLOOKUP($AB55,'3.参照データ'!$B$5:$AI$14,9,FALSE),0)))</f>
        <v/>
      </c>
      <c r="AI55" s="30" t="str">
        <f t="shared" si="10"/>
        <v/>
      </c>
      <c r="AJ55" s="30" t="str">
        <f>IF($AB55="","",HLOOKUP($AB55,'3.参照データ'!$B$5:$AI$14,8,FALSE)+1)</f>
        <v/>
      </c>
      <c r="AK55" s="30" t="str">
        <f>IF($AB55="","",HLOOKUP($AB55,'3.参照データ'!$B$5:$AI$14,10,FALSE)+AJ55)</f>
        <v/>
      </c>
      <c r="AL55" s="35" t="str">
        <f>IF($AB55="","",INDEX('2.職務給賃金表'!$B$6:$AI$57,MATCH('1.メイン'!$AI55,'2.職務給賃金表'!$B$6:$B$57,0),MATCH('1.メイン'!$AB55,'2.職務給賃金表'!$B$6:$AI$6,0)))</f>
        <v/>
      </c>
      <c r="AM55" s="35" t="str">
        <f t="shared" si="2"/>
        <v/>
      </c>
      <c r="AN55" s="35" t="str">
        <f t="shared" si="11"/>
        <v/>
      </c>
      <c r="AO55" s="35" t="str">
        <f t="shared" si="12"/>
        <v/>
      </c>
      <c r="AP55" s="35" t="str">
        <f t="shared" si="13"/>
        <v/>
      </c>
      <c r="AQ55" s="36" t="str">
        <f t="shared" si="14"/>
        <v/>
      </c>
      <c r="AS55" s="151" t="str">
        <f t="shared" si="15"/>
        <v/>
      </c>
      <c r="AT55" s="147" t="str">
        <f t="shared" si="16"/>
        <v/>
      </c>
      <c r="AU55" s="147" t="str">
        <f t="shared" si="17"/>
        <v/>
      </c>
      <c r="AV55" s="147" t="str">
        <f t="shared" si="18"/>
        <v/>
      </c>
      <c r="AW55" s="152" t="str">
        <f t="shared" si="27"/>
        <v/>
      </c>
      <c r="AX55" s="149" t="str">
        <f t="shared" si="28"/>
        <v/>
      </c>
      <c r="AY55" s="149" t="str">
        <f t="shared" si="21"/>
        <v/>
      </c>
      <c r="AZ55" s="149" t="str">
        <f>IF($AW55="","",HLOOKUP($AW55,'3.参照データ'!$B$5:$AI$14,8,FALSE)+1)</f>
        <v/>
      </c>
      <c r="BA55" s="149" t="str">
        <f>IF($AW55="","",HLOOKUP($AW55,'3.参照データ'!$B$5:$AI$14,10,FALSE)+AZ55)</f>
        <v/>
      </c>
      <c r="BB55" s="240" t="str">
        <f>IF($AW55="","",INDEX('2.職務給賃金表'!$B$6:$AI$57,MATCH($AY55,'2.職務給賃金表'!$B$6:$B$57,0),MATCH($AW55,'2.職務給賃金表'!$B$6:$AI$6,0)))</f>
        <v/>
      </c>
      <c r="BC55" s="245" t="str">
        <f t="shared" si="22"/>
        <v/>
      </c>
    </row>
    <row r="56" spans="1:55" x14ac:dyDescent="0.15">
      <c r="A56" s="79" t="str">
        <f>IF(C56="","",COUNTA($C$10:C56))</f>
        <v/>
      </c>
      <c r="B56" s="416"/>
      <c r="C56" s="416"/>
      <c r="D56" s="417"/>
      <c r="E56" s="417"/>
      <c r="F56" s="416"/>
      <c r="G56" s="416"/>
      <c r="H56" s="418"/>
      <c r="I56" s="418"/>
      <c r="J56" s="66" t="str">
        <f t="shared" si="23"/>
        <v/>
      </c>
      <c r="K56" s="66" t="str">
        <f t="shared" si="24"/>
        <v/>
      </c>
      <c r="L56" s="66" t="str">
        <f t="shared" si="25"/>
        <v/>
      </c>
      <c r="M56" s="66" t="str">
        <f t="shared" si="26"/>
        <v/>
      </c>
      <c r="N56" s="419"/>
      <c r="O56" s="419"/>
      <c r="P56" s="419"/>
      <c r="Q56" s="419"/>
      <c r="R56" s="69" t="str">
        <f t="shared" si="3"/>
        <v/>
      </c>
      <c r="S56" s="420"/>
      <c r="T56" s="420"/>
      <c r="U56" s="420"/>
      <c r="V56" s="420"/>
      <c r="W56" s="73" t="str">
        <f t="shared" si="4"/>
        <v/>
      </c>
      <c r="X56" s="74" t="str">
        <f t="shared" si="5"/>
        <v/>
      </c>
      <c r="Y56" s="44" t="str">
        <f t="shared" si="6"/>
        <v/>
      </c>
      <c r="Z56" s="30" t="str">
        <f>IF($C56="","",IF($Y56="","",HLOOKUP($Y56,'3.参照データ'!$B$4:$AI$12,2,TRUE)))</f>
        <v/>
      </c>
      <c r="AA56" s="424"/>
      <c r="AB56" s="85" t="str">
        <f t="shared" si="7"/>
        <v/>
      </c>
      <c r="AC56" s="34" t="str">
        <f>IF($AB56="","",($Y56-HLOOKUP($AB56,'3.参照データ'!$B$5:$AI$12,6,FALSE)))</f>
        <v/>
      </c>
      <c r="AD56" s="30" t="str">
        <f>IF($AB56="","",ROUNDUP($AC56/HLOOKUP($AB56,'3.参照データ'!$B$5:$AI$18,7,FALSE),0)+1)</f>
        <v/>
      </c>
      <c r="AE56" s="30" t="str">
        <f t="shared" si="8"/>
        <v/>
      </c>
      <c r="AF56" s="127" t="str">
        <f>IF($AB56="","",($AE56-1)*HLOOKUP($AB56,'3.参照データ'!$B$5:$AI$14,7,FALSE))</f>
        <v/>
      </c>
      <c r="AG56" s="34" t="str">
        <f t="shared" si="9"/>
        <v/>
      </c>
      <c r="AH56" s="30" t="str">
        <f>IF($AB56="","",IF($AG56&lt;=0,0,ROUNDUP($AG56/HLOOKUP($AB56,'3.参照データ'!$B$5:$AI$14,9,FALSE),0)))</f>
        <v/>
      </c>
      <c r="AI56" s="30" t="str">
        <f t="shared" si="10"/>
        <v/>
      </c>
      <c r="AJ56" s="30" t="str">
        <f>IF($AB56="","",HLOOKUP($AB56,'3.参照データ'!$B$5:$AI$14,8,FALSE)+1)</f>
        <v/>
      </c>
      <c r="AK56" s="30" t="str">
        <f>IF($AB56="","",HLOOKUP($AB56,'3.参照データ'!$B$5:$AI$14,10,FALSE)+AJ56)</f>
        <v/>
      </c>
      <c r="AL56" s="35" t="str">
        <f>IF($AB56="","",INDEX('2.職務給賃金表'!$B$6:$AI$57,MATCH('1.メイン'!$AI56,'2.職務給賃金表'!$B$6:$B$57,0),MATCH('1.メイン'!$AB56,'2.職務給賃金表'!$B$6:$AI$6,0)))</f>
        <v/>
      </c>
      <c r="AM56" s="35" t="str">
        <f t="shared" si="2"/>
        <v/>
      </c>
      <c r="AN56" s="35" t="str">
        <f t="shared" si="11"/>
        <v/>
      </c>
      <c r="AO56" s="35" t="str">
        <f t="shared" si="12"/>
        <v/>
      </c>
      <c r="AP56" s="35" t="str">
        <f t="shared" si="13"/>
        <v/>
      </c>
      <c r="AQ56" s="36" t="str">
        <f t="shared" si="14"/>
        <v/>
      </c>
      <c r="AS56" s="151" t="str">
        <f t="shared" si="15"/>
        <v/>
      </c>
      <c r="AT56" s="147" t="str">
        <f t="shared" si="16"/>
        <v/>
      </c>
      <c r="AU56" s="147" t="str">
        <f t="shared" si="17"/>
        <v/>
      </c>
      <c r="AV56" s="147" t="str">
        <f t="shared" si="18"/>
        <v/>
      </c>
      <c r="AW56" s="152" t="str">
        <f t="shared" si="27"/>
        <v/>
      </c>
      <c r="AX56" s="149" t="str">
        <f t="shared" si="28"/>
        <v/>
      </c>
      <c r="AY56" s="149" t="str">
        <f t="shared" si="21"/>
        <v/>
      </c>
      <c r="AZ56" s="149" t="str">
        <f>IF($AW56="","",HLOOKUP($AW56,'3.参照データ'!$B$5:$AI$14,8,FALSE)+1)</f>
        <v/>
      </c>
      <c r="BA56" s="149" t="str">
        <f>IF($AW56="","",HLOOKUP($AW56,'3.参照データ'!$B$5:$AI$14,10,FALSE)+AZ56)</f>
        <v/>
      </c>
      <c r="BB56" s="240" t="str">
        <f>IF($AW56="","",INDEX('2.職務給賃金表'!$B$6:$AI$57,MATCH($AY56,'2.職務給賃金表'!$B$6:$B$57,0),MATCH($AW56,'2.職務給賃金表'!$B$6:$AI$6,0)))</f>
        <v/>
      </c>
      <c r="BC56" s="245" t="str">
        <f t="shared" si="22"/>
        <v/>
      </c>
    </row>
    <row r="57" spans="1:55" x14ac:dyDescent="0.15">
      <c r="A57" s="79" t="str">
        <f>IF(C57="","",COUNTA($C$10:C57))</f>
        <v/>
      </c>
      <c r="B57" s="416"/>
      <c r="C57" s="416"/>
      <c r="D57" s="417"/>
      <c r="E57" s="417"/>
      <c r="F57" s="416"/>
      <c r="G57" s="416"/>
      <c r="H57" s="418"/>
      <c r="I57" s="418"/>
      <c r="J57" s="66" t="str">
        <f t="shared" si="23"/>
        <v/>
      </c>
      <c r="K57" s="66" t="str">
        <f t="shared" si="24"/>
        <v/>
      </c>
      <c r="L57" s="66" t="str">
        <f t="shared" si="25"/>
        <v/>
      </c>
      <c r="M57" s="66" t="str">
        <f t="shared" si="26"/>
        <v/>
      </c>
      <c r="N57" s="419"/>
      <c r="O57" s="419"/>
      <c r="P57" s="419"/>
      <c r="Q57" s="419"/>
      <c r="R57" s="69" t="str">
        <f t="shared" si="3"/>
        <v/>
      </c>
      <c r="S57" s="420"/>
      <c r="T57" s="420"/>
      <c r="U57" s="420"/>
      <c r="V57" s="420"/>
      <c r="W57" s="73" t="str">
        <f t="shared" si="4"/>
        <v/>
      </c>
      <c r="X57" s="74" t="str">
        <f t="shared" si="5"/>
        <v/>
      </c>
      <c r="Y57" s="44" t="str">
        <f t="shared" si="6"/>
        <v/>
      </c>
      <c r="Z57" s="30" t="str">
        <f>IF($C57="","",IF($Y57="","",HLOOKUP($Y57,'3.参照データ'!$B$4:$AI$12,2,TRUE)))</f>
        <v/>
      </c>
      <c r="AA57" s="424"/>
      <c r="AB57" s="85" t="str">
        <f t="shared" si="7"/>
        <v/>
      </c>
      <c r="AC57" s="34" t="str">
        <f>IF($AB57="","",($Y57-HLOOKUP($AB57,'3.参照データ'!$B$5:$AI$12,6,FALSE)))</f>
        <v/>
      </c>
      <c r="AD57" s="30" t="str">
        <f>IF($AB57="","",ROUNDUP($AC57/HLOOKUP($AB57,'3.参照データ'!$B$5:$AI$18,7,FALSE),0)+1)</f>
        <v/>
      </c>
      <c r="AE57" s="30" t="str">
        <f t="shared" si="8"/>
        <v/>
      </c>
      <c r="AF57" s="127" t="str">
        <f>IF($AB57="","",($AE57-1)*HLOOKUP($AB57,'3.参照データ'!$B$5:$AI$14,7,FALSE))</f>
        <v/>
      </c>
      <c r="AG57" s="34" t="str">
        <f t="shared" si="9"/>
        <v/>
      </c>
      <c r="AH57" s="30" t="str">
        <f>IF($AB57="","",IF($AG57&lt;=0,0,ROUNDUP($AG57/HLOOKUP($AB57,'3.参照データ'!$B$5:$AI$14,9,FALSE),0)))</f>
        <v/>
      </c>
      <c r="AI57" s="30" t="str">
        <f t="shared" si="10"/>
        <v/>
      </c>
      <c r="AJ57" s="30" t="str">
        <f>IF($AB57="","",HLOOKUP($AB57,'3.参照データ'!$B$5:$AI$14,8,FALSE)+1)</f>
        <v/>
      </c>
      <c r="AK57" s="30" t="str">
        <f>IF($AB57="","",HLOOKUP($AB57,'3.参照データ'!$B$5:$AI$14,10,FALSE)+AJ57)</f>
        <v/>
      </c>
      <c r="AL57" s="35" t="str">
        <f>IF($AB57="","",INDEX('2.職務給賃金表'!$B$6:$AI$57,MATCH('1.メイン'!$AI57,'2.職務給賃金表'!$B$6:$B$57,0),MATCH('1.メイン'!$AB57,'2.職務給賃金表'!$B$6:$AI$6,0)))</f>
        <v/>
      </c>
      <c r="AM57" s="35" t="str">
        <f t="shared" si="2"/>
        <v/>
      </c>
      <c r="AN57" s="35" t="str">
        <f t="shared" si="11"/>
        <v/>
      </c>
      <c r="AO57" s="35" t="str">
        <f t="shared" si="12"/>
        <v/>
      </c>
      <c r="AP57" s="35" t="str">
        <f t="shared" si="13"/>
        <v/>
      </c>
      <c r="AQ57" s="36" t="str">
        <f t="shared" si="14"/>
        <v/>
      </c>
      <c r="AS57" s="151" t="str">
        <f t="shared" si="15"/>
        <v/>
      </c>
      <c r="AT57" s="147" t="str">
        <f t="shared" si="16"/>
        <v/>
      </c>
      <c r="AU57" s="147" t="str">
        <f t="shared" si="17"/>
        <v/>
      </c>
      <c r="AV57" s="147" t="str">
        <f t="shared" si="18"/>
        <v/>
      </c>
      <c r="AW57" s="152" t="str">
        <f t="shared" si="27"/>
        <v/>
      </c>
      <c r="AX57" s="149" t="str">
        <f t="shared" si="28"/>
        <v/>
      </c>
      <c r="AY57" s="149" t="str">
        <f t="shared" si="21"/>
        <v/>
      </c>
      <c r="AZ57" s="149" t="str">
        <f>IF($AW57="","",HLOOKUP($AW57,'3.参照データ'!$B$5:$AI$14,8,FALSE)+1)</f>
        <v/>
      </c>
      <c r="BA57" s="149" t="str">
        <f>IF($AW57="","",HLOOKUP($AW57,'3.参照データ'!$B$5:$AI$14,10,FALSE)+AZ57)</f>
        <v/>
      </c>
      <c r="BB57" s="240" t="str">
        <f>IF($AW57="","",INDEX('2.職務給賃金表'!$B$6:$AI$57,MATCH($AY57,'2.職務給賃金表'!$B$6:$B$57,0),MATCH($AW57,'2.職務給賃金表'!$B$6:$AI$6,0)))</f>
        <v/>
      </c>
      <c r="BC57" s="245" t="str">
        <f t="shared" si="22"/>
        <v/>
      </c>
    </row>
    <row r="58" spans="1:55" x14ac:dyDescent="0.15">
      <c r="A58" s="79" t="str">
        <f>IF(C58="","",COUNTA($C$10:C58))</f>
        <v/>
      </c>
      <c r="B58" s="416"/>
      <c r="C58" s="416"/>
      <c r="D58" s="417"/>
      <c r="E58" s="417"/>
      <c r="F58" s="416"/>
      <c r="G58" s="416"/>
      <c r="H58" s="418"/>
      <c r="I58" s="418"/>
      <c r="J58" s="66" t="str">
        <f t="shared" si="23"/>
        <v/>
      </c>
      <c r="K58" s="66" t="str">
        <f t="shared" si="24"/>
        <v/>
      </c>
      <c r="L58" s="66" t="str">
        <f t="shared" si="25"/>
        <v/>
      </c>
      <c r="M58" s="66" t="str">
        <f t="shared" si="26"/>
        <v/>
      </c>
      <c r="N58" s="419"/>
      <c r="O58" s="419"/>
      <c r="P58" s="419"/>
      <c r="Q58" s="419"/>
      <c r="R58" s="69" t="str">
        <f t="shared" si="3"/>
        <v/>
      </c>
      <c r="S58" s="420"/>
      <c r="T58" s="420"/>
      <c r="U58" s="420"/>
      <c r="V58" s="420"/>
      <c r="W58" s="73" t="str">
        <f t="shared" si="4"/>
        <v/>
      </c>
      <c r="X58" s="74" t="str">
        <f t="shared" si="5"/>
        <v/>
      </c>
      <c r="Y58" s="44" t="str">
        <f t="shared" si="6"/>
        <v/>
      </c>
      <c r="Z58" s="30" t="str">
        <f>IF($C58="","",IF($Y58="","",HLOOKUP($Y58,'3.参照データ'!$B$4:$AI$12,2,TRUE)))</f>
        <v/>
      </c>
      <c r="AA58" s="424"/>
      <c r="AB58" s="85" t="str">
        <f t="shared" si="7"/>
        <v/>
      </c>
      <c r="AC58" s="34" t="str">
        <f>IF($AB58="","",($Y58-HLOOKUP($AB58,'3.参照データ'!$B$5:$AI$12,6,FALSE)))</f>
        <v/>
      </c>
      <c r="AD58" s="30" t="str">
        <f>IF($AB58="","",ROUNDUP($AC58/HLOOKUP($AB58,'3.参照データ'!$B$5:$AI$18,7,FALSE),0)+1)</f>
        <v/>
      </c>
      <c r="AE58" s="30" t="str">
        <f t="shared" si="8"/>
        <v/>
      </c>
      <c r="AF58" s="127" t="str">
        <f>IF($AB58="","",($AE58-1)*HLOOKUP($AB58,'3.参照データ'!$B$5:$AI$14,7,FALSE))</f>
        <v/>
      </c>
      <c r="AG58" s="34" t="str">
        <f t="shared" si="9"/>
        <v/>
      </c>
      <c r="AH58" s="30" t="str">
        <f>IF($AB58="","",IF($AG58&lt;=0,0,ROUNDUP($AG58/HLOOKUP($AB58,'3.参照データ'!$B$5:$AI$14,9,FALSE),0)))</f>
        <v/>
      </c>
      <c r="AI58" s="30" t="str">
        <f t="shared" si="10"/>
        <v/>
      </c>
      <c r="AJ58" s="30" t="str">
        <f>IF($AB58="","",HLOOKUP($AB58,'3.参照データ'!$B$5:$AI$14,8,FALSE)+1)</f>
        <v/>
      </c>
      <c r="AK58" s="30" t="str">
        <f>IF($AB58="","",HLOOKUP($AB58,'3.参照データ'!$B$5:$AI$14,10,FALSE)+AJ58)</f>
        <v/>
      </c>
      <c r="AL58" s="35" t="str">
        <f>IF($AB58="","",INDEX('2.職務給賃金表'!$B$6:$AI$57,MATCH('1.メイン'!$AI58,'2.職務給賃金表'!$B$6:$B$57,0),MATCH('1.メイン'!$AB58,'2.職務給賃金表'!$B$6:$AI$6,0)))</f>
        <v/>
      </c>
      <c r="AM58" s="35" t="str">
        <f t="shared" si="2"/>
        <v/>
      </c>
      <c r="AN58" s="35" t="str">
        <f t="shared" si="11"/>
        <v/>
      </c>
      <c r="AO58" s="35" t="str">
        <f t="shared" si="12"/>
        <v/>
      </c>
      <c r="AP58" s="35" t="str">
        <f t="shared" si="13"/>
        <v/>
      </c>
      <c r="AQ58" s="36" t="str">
        <f t="shared" si="14"/>
        <v/>
      </c>
      <c r="AS58" s="151" t="str">
        <f t="shared" si="15"/>
        <v/>
      </c>
      <c r="AT58" s="147" t="str">
        <f t="shared" si="16"/>
        <v/>
      </c>
      <c r="AU58" s="147" t="str">
        <f t="shared" si="17"/>
        <v/>
      </c>
      <c r="AV58" s="147" t="str">
        <f t="shared" si="18"/>
        <v/>
      </c>
      <c r="AW58" s="152" t="str">
        <f t="shared" si="27"/>
        <v/>
      </c>
      <c r="AX58" s="149" t="str">
        <f t="shared" si="28"/>
        <v/>
      </c>
      <c r="AY58" s="149" t="str">
        <f t="shared" si="21"/>
        <v/>
      </c>
      <c r="AZ58" s="149" t="str">
        <f>IF($AW58="","",HLOOKUP($AW58,'3.参照データ'!$B$5:$AI$14,8,FALSE)+1)</f>
        <v/>
      </c>
      <c r="BA58" s="149" t="str">
        <f>IF($AW58="","",HLOOKUP($AW58,'3.参照データ'!$B$5:$AI$14,10,FALSE)+AZ58)</f>
        <v/>
      </c>
      <c r="BB58" s="240" t="str">
        <f>IF($AW58="","",INDEX('2.職務給賃金表'!$B$6:$AI$57,MATCH($AY58,'2.職務給賃金表'!$B$6:$B$57,0),MATCH($AW58,'2.職務給賃金表'!$B$6:$AI$6,0)))</f>
        <v/>
      </c>
      <c r="BC58" s="245" t="str">
        <f t="shared" si="22"/>
        <v/>
      </c>
    </row>
    <row r="59" spans="1:55" x14ac:dyDescent="0.15">
      <c r="A59" s="79" t="str">
        <f>IF(C59="","",COUNTA($C$10:C59))</f>
        <v/>
      </c>
      <c r="B59" s="416"/>
      <c r="C59" s="416"/>
      <c r="D59" s="417"/>
      <c r="E59" s="417"/>
      <c r="F59" s="416"/>
      <c r="G59" s="416"/>
      <c r="H59" s="418"/>
      <c r="I59" s="418"/>
      <c r="J59" s="66" t="str">
        <f t="shared" si="23"/>
        <v/>
      </c>
      <c r="K59" s="66" t="str">
        <f t="shared" si="24"/>
        <v/>
      </c>
      <c r="L59" s="66" t="str">
        <f t="shared" si="25"/>
        <v/>
      </c>
      <c r="M59" s="66" t="str">
        <f t="shared" si="26"/>
        <v/>
      </c>
      <c r="N59" s="419"/>
      <c r="O59" s="419"/>
      <c r="P59" s="419"/>
      <c r="Q59" s="419"/>
      <c r="R59" s="69" t="str">
        <f t="shared" si="3"/>
        <v/>
      </c>
      <c r="S59" s="420"/>
      <c r="T59" s="420"/>
      <c r="U59" s="420"/>
      <c r="V59" s="420"/>
      <c r="W59" s="73" t="str">
        <f t="shared" si="4"/>
        <v/>
      </c>
      <c r="X59" s="74" t="str">
        <f t="shared" si="5"/>
        <v/>
      </c>
      <c r="Y59" s="44" t="str">
        <f t="shared" si="6"/>
        <v/>
      </c>
      <c r="Z59" s="30" t="str">
        <f>IF($C59="","",IF($Y59="","",HLOOKUP($Y59,'3.参照データ'!$B$4:$AI$12,2,TRUE)))</f>
        <v/>
      </c>
      <c r="AA59" s="424"/>
      <c r="AB59" s="85" t="str">
        <f t="shared" si="7"/>
        <v/>
      </c>
      <c r="AC59" s="34" t="str">
        <f>IF($AB59="","",($Y59-HLOOKUP($AB59,'3.参照データ'!$B$5:$AI$12,6,FALSE)))</f>
        <v/>
      </c>
      <c r="AD59" s="30" t="str">
        <f>IF($AB59="","",ROUNDUP($AC59/HLOOKUP($AB59,'3.参照データ'!$B$5:$AI$18,7,FALSE),0)+1)</f>
        <v/>
      </c>
      <c r="AE59" s="30" t="str">
        <f t="shared" si="8"/>
        <v/>
      </c>
      <c r="AF59" s="127" t="str">
        <f>IF($AB59="","",($AE59-1)*HLOOKUP($AB59,'3.参照データ'!$B$5:$AI$14,7,FALSE))</f>
        <v/>
      </c>
      <c r="AG59" s="34" t="str">
        <f t="shared" si="9"/>
        <v/>
      </c>
      <c r="AH59" s="30" t="str">
        <f>IF($AB59="","",IF($AG59&lt;=0,0,ROUNDUP($AG59/HLOOKUP($AB59,'3.参照データ'!$B$5:$AI$14,9,FALSE),0)))</f>
        <v/>
      </c>
      <c r="AI59" s="30" t="str">
        <f t="shared" si="10"/>
        <v/>
      </c>
      <c r="AJ59" s="30" t="str">
        <f>IF($AB59="","",HLOOKUP($AB59,'3.参照データ'!$B$5:$AI$14,8,FALSE)+1)</f>
        <v/>
      </c>
      <c r="AK59" s="30" t="str">
        <f>IF($AB59="","",HLOOKUP($AB59,'3.参照データ'!$B$5:$AI$14,10,FALSE)+AJ59)</f>
        <v/>
      </c>
      <c r="AL59" s="35" t="str">
        <f>IF($AB59="","",INDEX('2.職務給賃金表'!$B$6:$AI$57,MATCH('1.メイン'!$AI59,'2.職務給賃金表'!$B$6:$B$57,0),MATCH('1.メイン'!$AB59,'2.職務給賃金表'!$B$6:$AI$6,0)))</f>
        <v/>
      </c>
      <c r="AM59" s="35" t="str">
        <f t="shared" si="2"/>
        <v/>
      </c>
      <c r="AN59" s="35" t="str">
        <f t="shared" si="11"/>
        <v/>
      </c>
      <c r="AO59" s="35" t="str">
        <f t="shared" si="12"/>
        <v/>
      </c>
      <c r="AP59" s="35" t="str">
        <f t="shared" si="13"/>
        <v/>
      </c>
      <c r="AQ59" s="36" t="str">
        <f t="shared" si="14"/>
        <v/>
      </c>
      <c r="AS59" s="151" t="str">
        <f t="shared" si="15"/>
        <v/>
      </c>
      <c r="AT59" s="147" t="str">
        <f t="shared" si="16"/>
        <v/>
      </c>
      <c r="AU59" s="147" t="str">
        <f t="shared" si="17"/>
        <v/>
      </c>
      <c r="AV59" s="147" t="str">
        <f t="shared" si="18"/>
        <v/>
      </c>
      <c r="AW59" s="152" t="str">
        <f t="shared" si="27"/>
        <v/>
      </c>
      <c r="AX59" s="149" t="str">
        <f t="shared" si="28"/>
        <v/>
      </c>
      <c r="AY59" s="149" t="str">
        <f t="shared" si="21"/>
        <v/>
      </c>
      <c r="AZ59" s="149" t="str">
        <f>IF($AW59="","",HLOOKUP($AW59,'3.参照データ'!$B$5:$AI$14,8,FALSE)+1)</f>
        <v/>
      </c>
      <c r="BA59" s="149" t="str">
        <f>IF($AW59="","",HLOOKUP($AW59,'3.参照データ'!$B$5:$AI$14,10,FALSE)+AZ59)</f>
        <v/>
      </c>
      <c r="BB59" s="240" t="str">
        <f>IF($AW59="","",INDEX('2.職務給賃金表'!$B$6:$AI$57,MATCH($AY59,'2.職務給賃金表'!$B$6:$B$57,0),MATCH($AW59,'2.職務給賃金表'!$B$6:$AI$6,0)))</f>
        <v/>
      </c>
      <c r="BC59" s="245" t="str">
        <f t="shared" si="22"/>
        <v/>
      </c>
    </row>
    <row r="60" spans="1:55" x14ac:dyDescent="0.15">
      <c r="A60" s="79" t="str">
        <f>IF(C60="","",COUNTA($C$10:C60))</f>
        <v/>
      </c>
      <c r="B60" s="416"/>
      <c r="C60" s="416"/>
      <c r="D60" s="417"/>
      <c r="E60" s="417"/>
      <c r="F60" s="416"/>
      <c r="G60" s="416"/>
      <c r="H60" s="418"/>
      <c r="I60" s="418"/>
      <c r="J60" s="66" t="str">
        <f t="shared" si="23"/>
        <v/>
      </c>
      <c r="K60" s="66" t="str">
        <f t="shared" si="24"/>
        <v/>
      </c>
      <c r="L60" s="66" t="str">
        <f t="shared" si="25"/>
        <v/>
      </c>
      <c r="M60" s="66" t="str">
        <f t="shared" si="26"/>
        <v/>
      </c>
      <c r="N60" s="419"/>
      <c r="O60" s="419"/>
      <c r="P60" s="419"/>
      <c r="Q60" s="419"/>
      <c r="R60" s="69" t="str">
        <f t="shared" si="3"/>
        <v/>
      </c>
      <c r="S60" s="420"/>
      <c r="T60" s="420"/>
      <c r="U60" s="420"/>
      <c r="V60" s="420"/>
      <c r="W60" s="73" t="str">
        <f t="shared" si="4"/>
        <v/>
      </c>
      <c r="X60" s="74" t="str">
        <f t="shared" si="5"/>
        <v/>
      </c>
      <c r="Y60" s="44" t="str">
        <f t="shared" si="6"/>
        <v/>
      </c>
      <c r="Z60" s="30" t="str">
        <f>IF($C60="","",IF($Y60="","",HLOOKUP($Y60,'3.参照データ'!$B$4:$AI$12,2,TRUE)))</f>
        <v/>
      </c>
      <c r="AA60" s="424"/>
      <c r="AB60" s="85" t="str">
        <f t="shared" si="7"/>
        <v/>
      </c>
      <c r="AC60" s="34" t="str">
        <f>IF($AB60="","",($Y60-HLOOKUP($AB60,'3.参照データ'!$B$5:$AI$12,6,FALSE)))</f>
        <v/>
      </c>
      <c r="AD60" s="30" t="str">
        <f>IF($AB60="","",ROUNDUP($AC60/HLOOKUP($AB60,'3.参照データ'!$B$5:$AI$18,7,FALSE),0)+1)</f>
        <v/>
      </c>
      <c r="AE60" s="30" t="str">
        <f t="shared" si="8"/>
        <v/>
      </c>
      <c r="AF60" s="127" t="str">
        <f>IF($AB60="","",($AE60-1)*HLOOKUP($AB60,'3.参照データ'!$B$5:$AI$14,7,FALSE))</f>
        <v/>
      </c>
      <c r="AG60" s="34" t="str">
        <f t="shared" si="9"/>
        <v/>
      </c>
      <c r="AH60" s="30" t="str">
        <f>IF($AB60="","",IF($AG60&lt;=0,0,ROUNDUP($AG60/HLOOKUP($AB60,'3.参照データ'!$B$5:$AI$14,9,FALSE),0)))</f>
        <v/>
      </c>
      <c r="AI60" s="30" t="str">
        <f t="shared" si="10"/>
        <v/>
      </c>
      <c r="AJ60" s="30" t="str">
        <f>IF($AB60="","",HLOOKUP($AB60,'3.参照データ'!$B$5:$AI$14,8,FALSE)+1)</f>
        <v/>
      </c>
      <c r="AK60" s="30" t="str">
        <f>IF($AB60="","",HLOOKUP($AB60,'3.参照データ'!$B$5:$AI$14,10,FALSE)+AJ60)</f>
        <v/>
      </c>
      <c r="AL60" s="35" t="str">
        <f>IF($AB60="","",INDEX('2.職務給賃金表'!$B$6:$AI$57,MATCH('1.メイン'!$AI60,'2.職務給賃金表'!$B$6:$B$57,0),MATCH('1.メイン'!$AB60,'2.職務給賃金表'!$B$6:$AI$6,0)))</f>
        <v/>
      </c>
      <c r="AM60" s="35" t="str">
        <f t="shared" si="2"/>
        <v/>
      </c>
      <c r="AN60" s="35" t="str">
        <f t="shared" si="11"/>
        <v/>
      </c>
      <c r="AO60" s="35" t="str">
        <f t="shared" si="12"/>
        <v/>
      </c>
      <c r="AP60" s="35" t="str">
        <f t="shared" si="13"/>
        <v/>
      </c>
      <c r="AQ60" s="36" t="str">
        <f t="shared" si="14"/>
        <v/>
      </c>
      <c r="AS60" s="151" t="str">
        <f t="shared" si="15"/>
        <v/>
      </c>
      <c r="AT60" s="147" t="str">
        <f t="shared" si="16"/>
        <v/>
      </c>
      <c r="AU60" s="147" t="str">
        <f t="shared" si="17"/>
        <v/>
      </c>
      <c r="AV60" s="147" t="str">
        <f t="shared" si="18"/>
        <v/>
      </c>
      <c r="AW60" s="152" t="str">
        <f t="shared" si="27"/>
        <v/>
      </c>
      <c r="AX60" s="149" t="str">
        <f t="shared" si="28"/>
        <v/>
      </c>
      <c r="AY60" s="149" t="str">
        <f t="shared" si="21"/>
        <v/>
      </c>
      <c r="AZ60" s="149" t="str">
        <f>IF($AW60="","",HLOOKUP($AW60,'3.参照データ'!$B$5:$AI$14,8,FALSE)+1)</f>
        <v/>
      </c>
      <c r="BA60" s="149" t="str">
        <f>IF($AW60="","",HLOOKUP($AW60,'3.参照データ'!$B$5:$AI$14,10,FALSE)+AZ60)</f>
        <v/>
      </c>
      <c r="BB60" s="240" t="str">
        <f>IF($AW60="","",INDEX('2.職務給賃金表'!$B$6:$AI$57,MATCH($AY60,'2.職務給賃金表'!$B$6:$B$57,0),MATCH($AW60,'2.職務給賃金表'!$B$6:$AI$6,0)))</f>
        <v/>
      </c>
      <c r="BC60" s="245" t="str">
        <f t="shared" si="22"/>
        <v/>
      </c>
    </row>
    <row r="61" spans="1:55" x14ac:dyDescent="0.15">
      <c r="A61" s="79" t="str">
        <f>IF(C61="","",COUNTA($C$10:C61))</f>
        <v/>
      </c>
      <c r="B61" s="416"/>
      <c r="C61" s="416"/>
      <c r="D61" s="417"/>
      <c r="E61" s="417"/>
      <c r="F61" s="416"/>
      <c r="G61" s="416"/>
      <c r="H61" s="418"/>
      <c r="I61" s="418"/>
      <c r="J61" s="66" t="str">
        <f t="shared" si="23"/>
        <v/>
      </c>
      <c r="K61" s="66" t="str">
        <f t="shared" si="24"/>
        <v/>
      </c>
      <c r="L61" s="66" t="str">
        <f t="shared" si="25"/>
        <v/>
      </c>
      <c r="M61" s="66" t="str">
        <f t="shared" si="26"/>
        <v/>
      </c>
      <c r="N61" s="419"/>
      <c r="O61" s="419"/>
      <c r="P61" s="419"/>
      <c r="Q61" s="419"/>
      <c r="R61" s="69" t="str">
        <f t="shared" si="3"/>
        <v/>
      </c>
      <c r="S61" s="420"/>
      <c r="T61" s="420"/>
      <c r="U61" s="420"/>
      <c r="V61" s="420"/>
      <c r="W61" s="73" t="str">
        <f t="shared" si="4"/>
        <v/>
      </c>
      <c r="X61" s="74" t="str">
        <f t="shared" si="5"/>
        <v/>
      </c>
      <c r="Y61" s="44" t="str">
        <f t="shared" si="6"/>
        <v/>
      </c>
      <c r="Z61" s="30" t="str">
        <f>IF($C61="","",IF($Y61="","",HLOOKUP($Y61,'3.参照データ'!$B$4:$AI$12,2,TRUE)))</f>
        <v/>
      </c>
      <c r="AA61" s="424"/>
      <c r="AB61" s="85" t="str">
        <f t="shared" si="7"/>
        <v/>
      </c>
      <c r="AC61" s="34" t="str">
        <f>IF($AB61="","",($Y61-HLOOKUP($AB61,'3.参照データ'!$B$5:$AI$12,6,FALSE)))</f>
        <v/>
      </c>
      <c r="AD61" s="30" t="str">
        <f>IF($AB61="","",ROUNDUP($AC61/HLOOKUP($AB61,'3.参照データ'!$B$5:$AI$18,7,FALSE),0)+1)</f>
        <v/>
      </c>
      <c r="AE61" s="30" t="str">
        <f t="shared" si="8"/>
        <v/>
      </c>
      <c r="AF61" s="127" t="str">
        <f>IF($AB61="","",($AE61-1)*HLOOKUP($AB61,'3.参照データ'!$B$5:$AI$14,7,FALSE))</f>
        <v/>
      </c>
      <c r="AG61" s="34" t="str">
        <f t="shared" si="9"/>
        <v/>
      </c>
      <c r="AH61" s="30" t="str">
        <f>IF($AB61="","",IF($AG61&lt;=0,0,ROUNDUP($AG61/HLOOKUP($AB61,'3.参照データ'!$B$5:$AI$14,9,FALSE),0)))</f>
        <v/>
      </c>
      <c r="AI61" s="30" t="str">
        <f t="shared" si="10"/>
        <v/>
      </c>
      <c r="AJ61" s="30" t="str">
        <f>IF($AB61="","",HLOOKUP($AB61,'3.参照データ'!$B$5:$AI$14,8,FALSE)+1)</f>
        <v/>
      </c>
      <c r="AK61" s="30" t="str">
        <f>IF($AB61="","",HLOOKUP($AB61,'3.参照データ'!$B$5:$AI$14,10,FALSE)+AJ61)</f>
        <v/>
      </c>
      <c r="AL61" s="35" t="str">
        <f>IF($AB61="","",INDEX('2.職務給賃金表'!$B$6:$AI$57,MATCH('1.メイン'!$AI61,'2.職務給賃金表'!$B$6:$B$57,0),MATCH('1.メイン'!$AB61,'2.職務給賃金表'!$B$6:$AI$6,0)))</f>
        <v/>
      </c>
      <c r="AM61" s="35" t="str">
        <f t="shared" si="2"/>
        <v/>
      </c>
      <c r="AN61" s="35" t="str">
        <f t="shared" si="11"/>
        <v/>
      </c>
      <c r="AO61" s="35" t="str">
        <f t="shared" si="12"/>
        <v/>
      </c>
      <c r="AP61" s="35" t="str">
        <f t="shared" si="13"/>
        <v/>
      </c>
      <c r="AQ61" s="36" t="str">
        <f t="shared" si="14"/>
        <v/>
      </c>
      <c r="AS61" s="151" t="str">
        <f t="shared" si="15"/>
        <v/>
      </c>
      <c r="AT61" s="147" t="str">
        <f t="shared" si="16"/>
        <v/>
      </c>
      <c r="AU61" s="147" t="str">
        <f t="shared" si="17"/>
        <v/>
      </c>
      <c r="AV61" s="147" t="str">
        <f t="shared" si="18"/>
        <v/>
      </c>
      <c r="AW61" s="152" t="str">
        <f t="shared" si="27"/>
        <v/>
      </c>
      <c r="AX61" s="149" t="str">
        <f t="shared" si="28"/>
        <v/>
      </c>
      <c r="AY61" s="149" t="str">
        <f t="shared" si="21"/>
        <v/>
      </c>
      <c r="AZ61" s="149" t="str">
        <f>IF($AW61="","",HLOOKUP($AW61,'3.参照データ'!$B$5:$AI$14,8,FALSE)+1)</f>
        <v/>
      </c>
      <c r="BA61" s="149" t="str">
        <f>IF($AW61="","",HLOOKUP($AW61,'3.参照データ'!$B$5:$AI$14,10,FALSE)+AZ61)</f>
        <v/>
      </c>
      <c r="BB61" s="240" t="str">
        <f>IF($AW61="","",INDEX('2.職務給賃金表'!$B$6:$AI$57,MATCH($AY61,'2.職務給賃金表'!$B$6:$B$57,0),MATCH($AW61,'2.職務給賃金表'!$B$6:$AI$6,0)))</f>
        <v/>
      </c>
      <c r="BC61" s="245" t="str">
        <f t="shared" si="22"/>
        <v/>
      </c>
    </row>
    <row r="62" spans="1:55" x14ac:dyDescent="0.15">
      <c r="A62" s="79" t="str">
        <f>IF(C62="","",COUNTA($C$10:C62))</f>
        <v/>
      </c>
      <c r="B62" s="416"/>
      <c r="C62" s="416"/>
      <c r="D62" s="417"/>
      <c r="E62" s="417"/>
      <c r="F62" s="416"/>
      <c r="G62" s="416"/>
      <c r="H62" s="418"/>
      <c r="I62" s="418"/>
      <c r="J62" s="66" t="str">
        <f t="shared" si="23"/>
        <v/>
      </c>
      <c r="K62" s="66" t="str">
        <f t="shared" si="24"/>
        <v/>
      </c>
      <c r="L62" s="66" t="str">
        <f t="shared" si="25"/>
        <v/>
      </c>
      <c r="M62" s="66" t="str">
        <f t="shared" si="26"/>
        <v/>
      </c>
      <c r="N62" s="419"/>
      <c r="O62" s="419"/>
      <c r="P62" s="419"/>
      <c r="Q62" s="419"/>
      <c r="R62" s="69" t="str">
        <f t="shared" si="3"/>
        <v/>
      </c>
      <c r="S62" s="420"/>
      <c r="T62" s="420"/>
      <c r="U62" s="420"/>
      <c r="V62" s="420"/>
      <c r="W62" s="73" t="str">
        <f t="shared" si="4"/>
        <v/>
      </c>
      <c r="X62" s="74" t="str">
        <f t="shared" si="5"/>
        <v/>
      </c>
      <c r="Y62" s="44" t="str">
        <f t="shared" si="6"/>
        <v/>
      </c>
      <c r="Z62" s="30" t="str">
        <f>IF($C62="","",IF($Y62="","",HLOOKUP($Y62,'3.参照データ'!$B$4:$AI$12,2,TRUE)))</f>
        <v/>
      </c>
      <c r="AA62" s="424"/>
      <c r="AB62" s="85" t="str">
        <f t="shared" si="7"/>
        <v/>
      </c>
      <c r="AC62" s="34" t="str">
        <f>IF($AB62="","",($Y62-HLOOKUP($AB62,'3.参照データ'!$B$5:$AI$12,6,FALSE)))</f>
        <v/>
      </c>
      <c r="AD62" s="30" t="str">
        <f>IF($AB62="","",ROUNDUP($AC62/HLOOKUP($AB62,'3.参照データ'!$B$5:$AI$18,7,FALSE),0)+1)</f>
        <v/>
      </c>
      <c r="AE62" s="30" t="str">
        <f t="shared" si="8"/>
        <v/>
      </c>
      <c r="AF62" s="127" t="str">
        <f>IF($AB62="","",($AE62-1)*HLOOKUP($AB62,'3.参照データ'!$B$5:$AI$14,7,FALSE))</f>
        <v/>
      </c>
      <c r="AG62" s="34" t="str">
        <f t="shared" si="9"/>
        <v/>
      </c>
      <c r="AH62" s="30" t="str">
        <f>IF($AB62="","",IF($AG62&lt;=0,0,ROUNDUP($AG62/HLOOKUP($AB62,'3.参照データ'!$B$5:$AI$14,9,FALSE),0)))</f>
        <v/>
      </c>
      <c r="AI62" s="30" t="str">
        <f t="shared" si="10"/>
        <v/>
      </c>
      <c r="AJ62" s="30" t="str">
        <f>IF($AB62="","",HLOOKUP($AB62,'3.参照データ'!$B$5:$AI$14,8,FALSE)+1)</f>
        <v/>
      </c>
      <c r="AK62" s="30" t="str">
        <f>IF($AB62="","",HLOOKUP($AB62,'3.参照データ'!$B$5:$AI$14,10,FALSE)+AJ62)</f>
        <v/>
      </c>
      <c r="AL62" s="35" t="str">
        <f>IF($AB62="","",INDEX('2.職務給賃金表'!$B$6:$AI$57,MATCH('1.メイン'!$AI62,'2.職務給賃金表'!$B$6:$B$57,0),MATCH('1.メイン'!$AB62,'2.職務給賃金表'!$B$6:$AI$6,0)))</f>
        <v/>
      </c>
      <c r="AM62" s="35" t="str">
        <f t="shared" si="2"/>
        <v/>
      </c>
      <c r="AN62" s="35" t="str">
        <f t="shared" si="11"/>
        <v/>
      </c>
      <c r="AO62" s="35" t="str">
        <f t="shared" si="12"/>
        <v/>
      </c>
      <c r="AP62" s="35" t="str">
        <f t="shared" si="13"/>
        <v/>
      </c>
      <c r="AQ62" s="36" t="str">
        <f t="shared" si="14"/>
        <v/>
      </c>
      <c r="AS62" s="151" t="str">
        <f t="shared" si="15"/>
        <v/>
      </c>
      <c r="AT62" s="147" t="str">
        <f t="shared" si="16"/>
        <v/>
      </c>
      <c r="AU62" s="147" t="str">
        <f t="shared" si="17"/>
        <v/>
      </c>
      <c r="AV62" s="147" t="str">
        <f t="shared" si="18"/>
        <v/>
      </c>
      <c r="AW62" s="152" t="str">
        <f t="shared" si="27"/>
        <v/>
      </c>
      <c r="AX62" s="149" t="str">
        <f t="shared" si="28"/>
        <v/>
      </c>
      <c r="AY62" s="149" t="str">
        <f t="shared" si="21"/>
        <v/>
      </c>
      <c r="AZ62" s="149" t="str">
        <f>IF($AW62="","",HLOOKUP($AW62,'3.参照データ'!$B$5:$AI$14,8,FALSE)+1)</f>
        <v/>
      </c>
      <c r="BA62" s="149" t="str">
        <f>IF($AW62="","",HLOOKUP($AW62,'3.参照データ'!$B$5:$AI$14,10,FALSE)+AZ62)</f>
        <v/>
      </c>
      <c r="BB62" s="240" t="str">
        <f>IF($AW62="","",INDEX('2.職務給賃金表'!$B$6:$AI$57,MATCH($AY62,'2.職務給賃金表'!$B$6:$B$57,0),MATCH($AW62,'2.職務給賃金表'!$B$6:$AI$6,0)))</f>
        <v/>
      </c>
      <c r="BC62" s="245" t="str">
        <f t="shared" si="22"/>
        <v/>
      </c>
    </row>
    <row r="63" spans="1:55" x14ac:dyDescent="0.15">
      <c r="A63" s="79" t="str">
        <f>IF(C63="","",COUNTA($C$10:C63))</f>
        <v/>
      </c>
      <c r="B63" s="416"/>
      <c r="C63" s="416"/>
      <c r="D63" s="417"/>
      <c r="E63" s="417"/>
      <c r="F63" s="416"/>
      <c r="G63" s="416"/>
      <c r="H63" s="418"/>
      <c r="I63" s="418"/>
      <c r="J63" s="66" t="str">
        <f t="shared" si="23"/>
        <v/>
      </c>
      <c r="K63" s="66" t="str">
        <f t="shared" si="24"/>
        <v/>
      </c>
      <c r="L63" s="66" t="str">
        <f t="shared" si="25"/>
        <v/>
      </c>
      <c r="M63" s="66" t="str">
        <f t="shared" si="26"/>
        <v/>
      </c>
      <c r="N63" s="419"/>
      <c r="O63" s="419"/>
      <c r="P63" s="419"/>
      <c r="Q63" s="419"/>
      <c r="R63" s="69" t="str">
        <f t="shared" si="3"/>
        <v/>
      </c>
      <c r="S63" s="420"/>
      <c r="T63" s="420"/>
      <c r="U63" s="420"/>
      <c r="V63" s="420"/>
      <c r="W63" s="73" t="str">
        <f t="shared" si="4"/>
        <v/>
      </c>
      <c r="X63" s="74" t="str">
        <f t="shared" si="5"/>
        <v/>
      </c>
      <c r="Y63" s="44" t="str">
        <f t="shared" si="6"/>
        <v/>
      </c>
      <c r="Z63" s="30" t="str">
        <f>IF($C63="","",IF($Y63="","",HLOOKUP($Y63,'3.参照データ'!$B$4:$AI$12,2,TRUE)))</f>
        <v/>
      </c>
      <c r="AA63" s="424"/>
      <c r="AB63" s="85" t="str">
        <f t="shared" si="7"/>
        <v/>
      </c>
      <c r="AC63" s="34" t="str">
        <f>IF($AB63="","",($Y63-HLOOKUP($AB63,'3.参照データ'!$B$5:$AI$12,6,FALSE)))</f>
        <v/>
      </c>
      <c r="AD63" s="30" t="str">
        <f>IF($AB63="","",ROUNDUP($AC63/HLOOKUP($AB63,'3.参照データ'!$B$5:$AI$18,7,FALSE),0)+1)</f>
        <v/>
      </c>
      <c r="AE63" s="30" t="str">
        <f t="shared" si="8"/>
        <v/>
      </c>
      <c r="AF63" s="127" t="str">
        <f>IF($AB63="","",($AE63-1)*HLOOKUP($AB63,'3.参照データ'!$B$5:$AI$14,7,FALSE))</f>
        <v/>
      </c>
      <c r="AG63" s="34" t="str">
        <f t="shared" si="9"/>
        <v/>
      </c>
      <c r="AH63" s="30" t="str">
        <f>IF($AB63="","",IF($AG63&lt;=0,0,ROUNDUP($AG63/HLOOKUP($AB63,'3.参照データ'!$B$5:$AI$14,9,FALSE),0)))</f>
        <v/>
      </c>
      <c r="AI63" s="30" t="str">
        <f t="shared" si="10"/>
        <v/>
      </c>
      <c r="AJ63" s="30" t="str">
        <f>IF($AB63="","",HLOOKUP($AB63,'3.参照データ'!$B$5:$AI$14,8,FALSE)+1)</f>
        <v/>
      </c>
      <c r="AK63" s="30" t="str">
        <f>IF($AB63="","",HLOOKUP($AB63,'3.参照データ'!$B$5:$AI$14,10,FALSE)+AJ63)</f>
        <v/>
      </c>
      <c r="AL63" s="35" t="str">
        <f>IF($AB63="","",INDEX('2.職務給賃金表'!$B$6:$AI$57,MATCH('1.メイン'!$AI63,'2.職務給賃金表'!$B$6:$B$57,0),MATCH('1.メイン'!$AB63,'2.職務給賃金表'!$B$6:$AI$6,0)))</f>
        <v/>
      </c>
      <c r="AM63" s="35" t="str">
        <f t="shared" si="2"/>
        <v/>
      </c>
      <c r="AN63" s="35" t="str">
        <f t="shared" si="11"/>
        <v/>
      </c>
      <c r="AO63" s="35" t="str">
        <f t="shared" si="12"/>
        <v/>
      </c>
      <c r="AP63" s="35" t="str">
        <f t="shared" si="13"/>
        <v/>
      </c>
      <c r="AQ63" s="36" t="str">
        <f t="shared" si="14"/>
        <v/>
      </c>
      <c r="AS63" s="151" t="str">
        <f t="shared" si="15"/>
        <v/>
      </c>
      <c r="AT63" s="147" t="str">
        <f t="shared" si="16"/>
        <v/>
      </c>
      <c r="AU63" s="147" t="str">
        <f t="shared" si="17"/>
        <v/>
      </c>
      <c r="AV63" s="147" t="str">
        <f t="shared" si="18"/>
        <v/>
      </c>
      <c r="AW63" s="152" t="str">
        <f t="shared" si="27"/>
        <v/>
      </c>
      <c r="AX63" s="149" t="str">
        <f t="shared" si="28"/>
        <v/>
      </c>
      <c r="AY63" s="149" t="str">
        <f t="shared" si="21"/>
        <v/>
      </c>
      <c r="AZ63" s="149" t="str">
        <f>IF($AW63="","",HLOOKUP($AW63,'3.参照データ'!$B$5:$AI$14,8,FALSE)+1)</f>
        <v/>
      </c>
      <c r="BA63" s="149" t="str">
        <f>IF($AW63="","",HLOOKUP($AW63,'3.参照データ'!$B$5:$AI$14,10,FALSE)+AZ63)</f>
        <v/>
      </c>
      <c r="BB63" s="240" t="str">
        <f>IF($AW63="","",INDEX('2.職務給賃金表'!$B$6:$AI$57,MATCH($AY63,'2.職務給賃金表'!$B$6:$B$57,0),MATCH($AW63,'2.職務給賃金表'!$B$6:$AI$6,0)))</f>
        <v/>
      </c>
      <c r="BC63" s="245" t="str">
        <f t="shared" si="22"/>
        <v/>
      </c>
    </row>
    <row r="64" spans="1:55" x14ac:dyDescent="0.15">
      <c r="A64" s="79" t="str">
        <f>IF(C64="","",COUNTA($C$10:C64))</f>
        <v/>
      </c>
      <c r="B64" s="416"/>
      <c r="C64" s="416"/>
      <c r="D64" s="417"/>
      <c r="E64" s="417"/>
      <c r="F64" s="416"/>
      <c r="G64" s="416"/>
      <c r="H64" s="418"/>
      <c r="I64" s="418"/>
      <c r="J64" s="66" t="str">
        <f t="shared" si="23"/>
        <v/>
      </c>
      <c r="K64" s="66" t="str">
        <f t="shared" si="24"/>
        <v/>
      </c>
      <c r="L64" s="66" t="str">
        <f t="shared" si="25"/>
        <v/>
      </c>
      <c r="M64" s="66" t="str">
        <f t="shared" si="26"/>
        <v/>
      </c>
      <c r="N64" s="419"/>
      <c r="O64" s="419"/>
      <c r="P64" s="419"/>
      <c r="Q64" s="419"/>
      <c r="R64" s="69" t="str">
        <f t="shared" si="3"/>
        <v/>
      </c>
      <c r="S64" s="420"/>
      <c r="T64" s="420"/>
      <c r="U64" s="420"/>
      <c r="V64" s="420"/>
      <c r="W64" s="73" t="str">
        <f t="shared" si="4"/>
        <v/>
      </c>
      <c r="X64" s="74" t="str">
        <f t="shared" si="5"/>
        <v/>
      </c>
      <c r="Y64" s="44" t="str">
        <f t="shared" si="6"/>
        <v/>
      </c>
      <c r="Z64" s="30" t="str">
        <f>IF($C64="","",IF($Y64="","",HLOOKUP($Y64,'3.参照データ'!$B$4:$AI$12,2,TRUE)))</f>
        <v/>
      </c>
      <c r="AA64" s="424"/>
      <c r="AB64" s="85" t="str">
        <f t="shared" si="7"/>
        <v/>
      </c>
      <c r="AC64" s="34" t="str">
        <f>IF($AB64="","",($Y64-HLOOKUP($AB64,'3.参照データ'!$B$5:$AI$12,6,FALSE)))</f>
        <v/>
      </c>
      <c r="AD64" s="30" t="str">
        <f>IF($AB64="","",ROUNDUP($AC64/HLOOKUP($AB64,'3.参照データ'!$B$5:$AI$18,7,FALSE),0)+1)</f>
        <v/>
      </c>
      <c r="AE64" s="30" t="str">
        <f t="shared" si="8"/>
        <v/>
      </c>
      <c r="AF64" s="127" t="str">
        <f>IF($AB64="","",($AE64-1)*HLOOKUP($AB64,'3.参照データ'!$B$5:$AI$14,7,FALSE))</f>
        <v/>
      </c>
      <c r="AG64" s="34" t="str">
        <f t="shared" si="9"/>
        <v/>
      </c>
      <c r="AH64" s="30" t="str">
        <f>IF($AB64="","",IF($AG64&lt;=0,0,ROUNDUP($AG64/HLOOKUP($AB64,'3.参照データ'!$B$5:$AI$14,9,FALSE),0)))</f>
        <v/>
      </c>
      <c r="AI64" s="30" t="str">
        <f t="shared" si="10"/>
        <v/>
      </c>
      <c r="AJ64" s="30" t="str">
        <f>IF($AB64="","",HLOOKUP($AB64,'3.参照データ'!$B$5:$AI$14,8,FALSE)+1)</f>
        <v/>
      </c>
      <c r="AK64" s="30" t="str">
        <f>IF($AB64="","",HLOOKUP($AB64,'3.参照データ'!$B$5:$AI$14,10,FALSE)+AJ64)</f>
        <v/>
      </c>
      <c r="AL64" s="35" t="str">
        <f>IF($AB64="","",INDEX('2.職務給賃金表'!$B$6:$AI$57,MATCH('1.メイン'!$AI64,'2.職務給賃金表'!$B$6:$B$57,0),MATCH('1.メイン'!$AB64,'2.職務給賃金表'!$B$6:$AI$6,0)))</f>
        <v/>
      </c>
      <c r="AM64" s="35" t="str">
        <f t="shared" si="2"/>
        <v/>
      </c>
      <c r="AN64" s="35" t="str">
        <f t="shared" si="11"/>
        <v/>
      </c>
      <c r="AO64" s="35" t="str">
        <f t="shared" si="12"/>
        <v/>
      </c>
      <c r="AP64" s="35" t="str">
        <f t="shared" si="13"/>
        <v/>
      </c>
      <c r="AQ64" s="36" t="str">
        <f t="shared" si="14"/>
        <v/>
      </c>
      <c r="AS64" s="151" t="str">
        <f t="shared" si="15"/>
        <v/>
      </c>
      <c r="AT64" s="147" t="str">
        <f t="shared" si="16"/>
        <v/>
      </c>
      <c r="AU64" s="147" t="str">
        <f t="shared" si="17"/>
        <v/>
      </c>
      <c r="AV64" s="147" t="str">
        <f t="shared" si="18"/>
        <v/>
      </c>
      <c r="AW64" s="152" t="str">
        <f t="shared" si="27"/>
        <v/>
      </c>
      <c r="AX64" s="149" t="str">
        <f t="shared" si="28"/>
        <v/>
      </c>
      <c r="AY64" s="149" t="str">
        <f t="shared" si="21"/>
        <v/>
      </c>
      <c r="AZ64" s="149" t="str">
        <f>IF($AW64="","",HLOOKUP($AW64,'3.参照データ'!$B$5:$AI$14,8,FALSE)+1)</f>
        <v/>
      </c>
      <c r="BA64" s="149" t="str">
        <f>IF($AW64="","",HLOOKUP($AW64,'3.参照データ'!$B$5:$AI$14,10,FALSE)+AZ64)</f>
        <v/>
      </c>
      <c r="BB64" s="240" t="str">
        <f>IF($AW64="","",INDEX('2.職務給賃金表'!$B$6:$AI$57,MATCH($AY64,'2.職務給賃金表'!$B$6:$B$57,0),MATCH($AW64,'2.職務給賃金表'!$B$6:$AI$6,0)))</f>
        <v/>
      </c>
      <c r="BC64" s="245" t="str">
        <f t="shared" si="22"/>
        <v/>
      </c>
    </row>
    <row r="65" spans="1:55" x14ac:dyDescent="0.15">
      <c r="A65" s="79" t="str">
        <f>IF(C65="","",COUNTA($C$10:C65))</f>
        <v/>
      </c>
      <c r="B65" s="416"/>
      <c r="C65" s="416"/>
      <c r="D65" s="417"/>
      <c r="E65" s="417"/>
      <c r="F65" s="416"/>
      <c r="G65" s="416"/>
      <c r="H65" s="418"/>
      <c r="I65" s="418"/>
      <c r="J65" s="66" t="str">
        <f t="shared" si="23"/>
        <v/>
      </c>
      <c r="K65" s="66" t="str">
        <f t="shared" si="24"/>
        <v/>
      </c>
      <c r="L65" s="66" t="str">
        <f t="shared" si="25"/>
        <v/>
      </c>
      <c r="M65" s="66" t="str">
        <f t="shared" si="26"/>
        <v/>
      </c>
      <c r="N65" s="419"/>
      <c r="O65" s="419"/>
      <c r="P65" s="419"/>
      <c r="Q65" s="419"/>
      <c r="R65" s="69" t="str">
        <f t="shared" si="3"/>
        <v/>
      </c>
      <c r="S65" s="420"/>
      <c r="T65" s="420"/>
      <c r="U65" s="420"/>
      <c r="V65" s="420"/>
      <c r="W65" s="73" t="str">
        <f t="shared" si="4"/>
        <v/>
      </c>
      <c r="X65" s="74" t="str">
        <f t="shared" si="5"/>
        <v/>
      </c>
      <c r="Y65" s="44" t="str">
        <f t="shared" si="6"/>
        <v/>
      </c>
      <c r="Z65" s="30" t="str">
        <f>IF($C65="","",IF($Y65="","",HLOOKUP($Y65,'3.参照データ'!$B$4:$AI$12,2,TRUE)))</f>
        <v/>
      </c>
      <c r="AA65" s="424"/>
      <c r="AB65" s="85" t="str">
        <f t="shared" si="7"/>
        <v/>
      </c>
      <c r="AC65" s="34" t="str">
        <f>IF($AB65="","",($Y65-HLOOKUP($AB65,'3.参照データ'!$B$5:$AI$12,6,FALSE)))</f>
        <v/>
      </c>
      <c r="AD65" s="30" t="str">
        <f>IF($AB65="","",ROUNDUP($AC65/HLOOKUP($AB65,'3.参照データ'!$B$5:$AI$18,7,FALSE),0)+1)</f>
        <v/>
      </c>
      <c r="AE65" s="30" t="str">
        <f t="shared" si="8"/>
        <v/>
      </c>
      <c r="AF65" s="127" t="str">
        <f>IF($AB65="","",($AE65-1)*HLOOKUP($AB65,'3.参照データ'!$B$5:$AI$14,7,FALSE))</f>
        <v/>
      </c>
      <c r="AG65" s="34" t="str">
        <f t="shared" si="9"/>
        <v/>
      </c>
      <c r="AH65" s="30" t="str">
        <f>IF($AB65="","",IF($AG65&lt;=0,0,ROUNDUP($AG65/HLOOKUP($AB65,'3.参照データ'!$B$5:$AI$14,9,FALSE),0)))</f>
        <v/>
      </c>
      <c r="AI65" s="30" t="str">
        <f t="shared" si="10"/>
        <v/>
      </c>
      <c r="AJ65" s="30" t="str">
        <f>IF($AB65="","",HLOOKUP($AB65,'3.参照データ'!$B$5:$AI$14,8,FALSE)+1)</f>
        <v/>
      </c>
      <c r="AK65" s="30" t="str">
        <f>IF($AB65="","",HLOOKUP($AB65,'3.参照データ'!$B$5:$AI$14,10,FALSE)+AJ65)</f>
        <v/>
      </c>
      <c r="AL65" s="35" t="str">
        <f>IF($AB65="","",INDEX('2.職務給賃金表'!$B$6:$AI$57,MATCH('1.メイン'!$AI65,'2.職務給賃金表'!$B$6:$B$57,0),MATCH('1.メイン'!$AB65,'2.職務給賃金表'!$B$6:$AI$6,0)))</f>
        <v/>
      </c>
      <c r="AM65" s="35" t="str">
        <f t="shared" si="2"/>
        <v/>
      </c>
      <c r="AN65" s="35" t="str">
        <f t="shared" si="11"/>
        <v/>
      </c>
      <c r="AO65" s="35" t="str">
        <f t="shared" si="12"/>
        <v/>
      </c>
      <c r="AP65" s="35" t="str">
        <f t="shared" si="13"/>
        <v/>
      </c>
      <c r="AQ65" s="36" t="str">
        <f t="shared" si="14"/>
        <v/>
      </c>
      <c r="AS65" s="151" t="str">
        <f t="shared" si="15"/>
        <v/>
      </c>
      <c r="AT65" s="147" t="str">
        <f t="shared" si="16"/>
        <v/>
      </c>
      <c r="AU65" s="147" t="str">
        <f t="shared" si="17"/>
        <v/>
      </c>
      <c r="AV65" s="147" t="str">
        <f t="shared" si="18"/>
        <v/>
      </c>
      <c r="AW65" s="152" t="str">
        <f t="shared" si="27"/>
        <v/>
      </c>
      <c r="AX65" s="149" t="str">
        <f t="shared" si="28"/>
        <v/>
      </c>
      <c r="AY65" s="149" t="str">
        <f t="shared" si="21"/>
        <v/>
      </c>
      <c r="AZ65" s="149" t="str">
        <f>IF($AW65="","",HLOOKUP($AW65,'3.参照データ'!$B$5:$AI$14,8,FALSE)+1)</f>
        <v/>
      </c>
      <c r="BA65" s="149" t="str">
        <f>IF($AW65="","",HLOOKUP($AW65,'3.参照データ'!$B$5:$AI$14,10,FALSE)+AZ65)</f>
        <v/>
      </c>
      <c r="BB65" s="240" t="str">
        <f>IF($AW65="","",INDEX('2.職務給賃金表'!$B$6:$AI$57,MATCH($AY65,'2.職務給賃金表'!$B$6:$B$57,0),MATCH($AW65,'2.職務給賃金表'!$B$6:$AI$6,0)))</f>
        <v/>
      </c>
      <c r="BC65" s="245" t="str">
        <f t="shared" si="22"/>
        <v/>
      </c>
    </row>
    <row r="66" spans="1:55" x14ac:dyDescent="0.15">
      <c r="A66" s="79" t="str">
        <f>IF(C66="","",COUNTA($C$10:C66))</f>
        <v/>
      </c>
      <c r="B66" s="416"/>
      <c r="C66" s="416"/>
      <c r="D66" s="417"/>
      <c r="E66" s="417"/>
      <c r="F66" s="416"/>
      <c r="G66" s="416"/>
      <c r="H66" s="418"/>
      <c r="I66" s="418"/>
      <c r="J66" s="66" t="str">
        <f t="shared" si="23"/>
        <v/>
      </c>
      <c r="K66" s="66" t="str">
        <f t="shared" si="24"/>
        <v/>
      </c>
      <c r="L66" s="66" t="str">
        <f t="shared" si="25"/>
        <v/>
      </c>
      <c r="M66" s="66" t="str">
        <f t="shared" si="26"/>
        <v/>
      </c>
      <c r="N66" s="419"/>
      <c r="O66" s="419"/>
      <c r="P66" s="419"/>
      <c r="Q66" s="419"/>
      <c r="R66" s="69" t="str">
        <f t="shared" si="3"/>
        <v/>
      </c>
      <c r="S66" s="420"/>
      <c r="T66" s="420"/>
      <c r="U66" s="420"/>
      <c r="V66" s="420"/>
      <c r="W66" s="73" t="str">
        <f t="shared" si="4"/>
        <v/>
      </c>
      <c r="X66" s="74" t="str">
        <f t="shared" si="5"/>
        <v/>
      </c>
      <c r="Y66" s="44" t="str">
        <f t="shared" si="6"/>
        <v/>
      </c>
      <c r="Z66" s="30" t="str">
        <f>IF($C66="","",IF($Y66="","",HLOOKUP($Y66,'3.参照データ'!$B$4:$AI$12,2,TRUE)))</f>
        <v/>
      </c>
      <c r="AA66" s="424"/>
      <c r="AB66" s="85" t="str">
        <f t="shared" si="7"/>
        <v/>
      </c>
      <c r="AC66" s="34" t="str">
        <f>IF($AB66="","",($Y66-HLOOKUP($AB66,'3.参照データ'!$B$5:$AI$12,6,FALSE)))</f>
        <v/>
      </c>
      <c r="AD66" s="30" t="str">
        <f>IF($AB66="","",ROUNDUP($AC66/HLOOKUP($AB66,'3.参照データ'!$B$5:$AI$18,7,FALSE),0)+1)</f>
        <v/>
      </c>
      <c r="AE66" s="30" t="str">
        <f t="shared" si="8"/>
        <v/>
      </c>
      <c r="AF66" s="127" t="str">
        <f>IF($AB66="","",($AE66-1)*HLOOKUP($AB66,'3.参照データ'!$B$5:$AI$14,7,FALSE))</f>
        <v/>
      </c>
      <c r="AG66" s="34" t="str">
        <f t="shared" si="9"/>
        <v/>
      </c>
      <c r="AH66" s="30" t="str">
        <f>IF($AB66="","",IF($AG66&lt;=0,0,ROUNDUP($AG66/HLOOKUP($AB66,'3.参照データ'!$B$5:$AI$14,9,FALSE),0)))</f>
        <v/>
      </c>
      <c r="AI66" s="30" t="str">
        <f t="shared" si="10"/>
        <v/>
      </c>
      <c r="AJ66" s="30" t="str">
        <f>IF($AB66="","",HLOOKUP($AB66,'3.参照データ'!$B$5:$AI$14,8,FALSE)+1)</f>
        <v/>
      </c>
      <c r="AK66" s="30" t="str">
        <f>IF($AB66="","",HLOOKUP($AB66,'3.参照データ'!$B$5:$AI$14,10,FALSE)+AJ66)</f>
        <v/>
      </c>
      <c r="AL66" s="35" t="str">
        <f>IF($AB66="","",INDEX('2.職務給賃金表'!$B$6:$AI$57,MATCH('1.メイン'!$AI66,'2.職務給賃金表'!$B$6:$B$57,0),MATCH('1.メイン'!$AB66,'2.職務給賃金表'!$B$6:$AI$6,0)))</f>
        <v/>
      </c>
      <c r="AM66" s="35" t="str">
        <f t="shared" si="2"/>
        <v/>
      </c>
      <c r="AN66" s="35" t="str">
        <f t="shared" si="11"/>
        <v/>
      </c>
      <c r="AO66" s="35" t="str">
        <f t="shared" si="12"/>
        <v/>
      </c>
      <c r="AP66" s="35" t="str">
        <f t="shared" si="13"/>
        <v/>
      </c>
      <c r="AQ66" s="36" t="str">
        <f t="shared" si="14"/>
        <v/>
      </c>
      <c r="AS66" s="151" t="str">
        <f t="shared" si="15"/>
        <v/>
      </c>
      <c r="AT66" s="147" t="str">
        <f t="shared" si="16"/>
        <v/>
      </c>
      <c r="AU66" s="147" t="str">
        <f t="shared" si="17"/>
        <v/>
      </c>
      <c r="AV66" s="147" t="str">
        <f t="shared" si="18"/>
        <v/>
      </c>
      <c r="AW66" s="152" t="str">
        <f t="shared" si="27"/>
        <v/>
      </c>
      <c r="AX66" s="149" t="str">
        <f t="shared" si="28"/>
        <v/>
      </c>
      <c r="AY66" s="149" t="str">
        <f t="shared" si="21"/>
        <v/>
      </c>
      <c r="AZ66" s="149" t="str">
        <f>IF($AW66="","",HLOOKUP($AW66,'3.参照データ'!$B$5:$AI$14,8,FALSE)+1)</f>
        <v/>
      </c>
      <c r="BA66" s="149" t="str">
        <f>IF($AW66="","",HLOOKUP($AW66,'3.参照データ'!$B$5:$AI$14,10,FALSE)+AZ66)</f>
        <v/>
      </c>
      <c r="BB66" s="240" t="str">
        <f>IF($AW66="","",INDEX('2.職務給賃金表'!$B$6:$AI$57,MATCH($AY66,'2.職務給賃金表'!$B$6:$B$57,0),MATCH($AW66,'2.職務給賃金表'!$B$6:$AI$6,0)))</f>
        <v/>
      </c>
      <c r="BC66" s="245" t="str">
        <f t="shared" si="22"/>
        <v/>
      </c>
    </row>
    <row r="67" spans="1:55" x14ac:dyDescent="0.15">
      <c r="A67" s="79" t="str">
        <f>IF(C67="","",COUNTA($C$10:C67))</f>
        <v/>
      </c>
      <c r="B67" s="416"/>
      <c r="C67" s="416"/>
      <c r="D67" s="417"/>
      <c r="E67" s="417"/>
      <c r="F67" s="416"/>
      <c r="G67" s="416"/>
      <c r="H67" s="418"/>
      <c r="I67" s="418"/>
      <c r="J67" s="66" t="str">
        <f t="shared" si="23"/>
        <v/>
      </c>
      <c r="K67" s="66" t="str">
        <f t="shared" si="24"/>
        <v/>
      </c>
      <c r="L67" s="66" t="str">
        <f t="shared" si="25"/>
        <v/>
      </c>
      <c r="M67" s="66" t="str">
        <f t="shared" si="26"/>
        <v/>
      </c>
      <c r="N67" s="419"/>
      <c r="O67" s="419"/>
      <c r="P67" s="419"/>
      <c r="Q67" s="419"/>
      <c r="R67" s="69" t="str">
        <f t="shared" si="3"/>
        <v/>
      </c>
      <c r="S67" s="420"/>
      <c r="T67" s="420"/>
      <c r="U67" s="420"/>
      <c r="V67" s="420"/>
      <c r="W67" s="73" t="str">
        <f t="shared" si="4"/>
        <v/>
      </c>
      <c r="X67" s="74" t="str">
        <f t="shared" si="5"/>
        <v/>
      </c>
      <c r="Y67" s="44" t="str">
        <f t="shared" si="6"/>
        <v/>
      </c>
      <c r="Z67" s="30" t="str">
        <f>IF($C67="","",IF($Y67="","",HLOOKUP($Y67,'3.参照データ'!$B$4:$AI$12,2,TRUE)))</f>
        <v/>
      </c>
      <c r="AA67" s="424"/>
      <c r="AB67" s="85" t="str">
        <f t="shared" si="7"/>
        <v/>
      </c>
      <c r="AC67" s="34" t="str">
        <f>IF($AB67="","",($Y67-HLOOKUP($AB67,'3.参照データ'!$B$5:$AI$12,6,FALSE)))</f>
        <v/>
      </c>
      <c r="AD67" s="30" t="str">
        <f>IF($AB67="","",ROUNDUP($AC67/HLOOKUP($AB67,'3.参照データ'!$B$5:$AI$18,7,FALSE),0)+1)</f>
        <v/>
      </c>
      <c r="AE67" s="30" t="str">
        <f t="shared" si="8"/>
        <v/>
      </c>
      <c r="AF67" s="127" t="str">
        <f>IF($AB67="","",($AE67-1)*HLOOKUP($AB67,'3.参照データ'!$B$5:$AI$14,7,FALSE))</f>
        <v/>
      </c>
      <c r="AG67" s="34" t="str">
        <f t="shared" si="9"/>
        <v/>
      </c>
      <c r="AH67" s="30" t="str">
        <f>IF($AB67="","",IF($AG67&lt;=0,0,ROUNDUP($AG67/HLOOKUP($AB67,'3.参照データ'!$B$5:$AI$14,9,FALSE),0)))</f>
        <v/>
      </c>
      <c r="AI67" s="30" t="str">
        <f t="shared" si="10"/>
        <v/>
      </c>
      <c r="AJ67" s="30" t="str">
        <f>IF($AB67="","",HLOOKUP($AB67,'3.参照データ'!$B$5:$AI$14,8,FALSE)+1)</f>
        <v/>
      </c>
      <c r="AK67" s="30" t="str">
        <f>IF($AB67="","",HLOOKUP($AB67,'3.参照データ'!$B$5:$AI$14,10,FALSE)+AJ67)</f>
        <v/>
      </c>
      <c r="AL67" s="35" t="str">
        <f>IF($AB67="","",INDEX('2.職務給賃金表'!$B$6:$AI$57,MATCH('1.メイン'!$AI67,'2.職務給賃金表'!$B$6:$B$57,0),MATCH('1.メイン'!$AB67,'2.職務給賃金表'!$B$6:$AI$6,0)))</f>
        <v/>
      </c>
      <c r="AM67" s="35" t="str">
        <f t="shared" si="2"/>
        <v/>
      </c>
      <c r="AN67" s="35" t="str">
        <f t="shared" si="11"/>
        <v/>
      </c>
      <c r="AO67" s="35" t="str">
        <f t="shared" si="12"/>
        <v/>
      </c>
      <c r="AP67" s="35" t="str">
        <f t="shared" si="13"/>
        <v/>
      </c>
      <c r="AQ67" s="36" t="str">
        <f t="shared" si="14"/>
        <v/>
      </c>
      <c r="AS67" s="151" t="str">
        <f t="shared" si="15"/>
        <v/>
      </c>
      <c r="AT67" s="147" t="str">
        <f t="shared" si="16"/>
        <v/>
      </c>
      <c r="AU67" s="147" t="str">
        <f t="shared" si="17"/>
        <v/>
      </c>
      <c r="AV67" s="147" t="str">
        <f t="shared" si="18"/>
        <v/>
      </c>
      <c r="AW67" s="152" t="str">
        <f t="shared" si="27"/>
        <v/>
      </c>
      <c r="AX67" s="149" t="str">
        <f t="shared" si="28"/>
        <v/>
      </c>
      <c r="AY67" s="149" t="str">
        <f t="shared" si="21"/>
        <v/>
      </c>
      <c r="AZ67" s="149" t="str">
        <f>IF($AW67="","",HLOOKUP($AW67,'3.参照データ'!$B$5:$AI$14,8,FALSE)+1)</f>
        <v/>
      </c>
      <c r="BA67" s="149" t="str">
        <f>IF($AW67="","",HLOOKUP($AW67,'3.参照データ'!$B$5:$AI$14,10,FALSE)+AZ67)</f>
        <v/>
      </c>
      <c r="BB67" s="240" t="str">
        <f>IF($AW67="","",INDEX('2.職務給賃金表'!$B$6:$AI$57,MATCH($AY67,'2.職務給賃金表'!$B$6:$B$57,0),MATCH($AW67,'2.職務給賃金表'!$B$6:$AI$6,0)))</f>
        <v/>
      </c>
      <c r="BC67" s="245" t="str">
        <f t="shared" si="22"/>
        <v/>
      </c>
    </row>
    <row r="68" spans="1:55" x14ac:dyDescent="0.15">
      <c r="A68" s="79" t="str">
        <f>IF(C68="","",COUNTA($C$10:C68))</f>
        <v/>
      </c>
      <c r="B68" s="416"/>
      <c r="C68" s="416"/>
      <c r="D68" s="417"/>
      <c r="E68" s="417"/>
      <c r="F68" s="416"/>
      <c r="G68" s="416"/>
      <c r="H68" s="418"/>
      <c r="I68" s="418"/>
      <c r="J68" s="66" t="str">
        <f t="shared" si="23"/>
        <v/>
      </c>
      <c r="K68" s="66" t="str">
        <f t="shared" si="24"/>
        <v/>
      </c>
      <c r="L68" s="66" t="str">
        <f t="shared" si="25"/>
        <v/>
      </c>
      <c r="M68" s="66" t="str">
        <f t="shared" si="26"/>
        <v/>
      </c>
      <c r="N68" s="419"/>
      <c r="O68" s="419"/>
      <c r="P68" s="419"/>
      <c r="Q68" s="419"/>
      <c r="R68" s="69" t="str">
        <f t="shared" si="3"/>
        <v/>
      </c>
      <c r="S68" s="420"/>
      <c r="T68" s="420"/>
      <c r="U68" s="420"/>
      <c r="V68" s="420"/>
      <c r="W68" s="73" t="str">
        <f t="shared" si="4"/>
        <v/>
      </c>
      <c r="X68" s="74" t="str">
        <f t="shared" si="5"/>
        <v/>
      </c>
      <c r="Y68" s="44" t="str">
        <f t="shared" si="6"/>
        <v/>
      </c>
      <c r="Z68" s="30" t="str">
        <f>IF($C68="","",IF($Y68="","",HLOOKUP($Y68,'3.参照データ'!$B$4:$AI$12,2,TRUE)))</f>
        <v/>
      </c>
      <c r="AA68" s="424"/>
      <c r="AB68" s="85" t="str">
        <f t="shared" si="7"/>
        <v/>
      </c>
      <c r="AC68" s="34" t="str">
        <f>IF($AB68="","",($Y68-HLOOKUP($AB68,'3.参照データ'!$B$5:$AI$12,6,FALSE)))</f>
        <v/>
      </c>
      <c r="AD68" s="30" t="str">
        <f>IF($AB68="","",ROUNDUP($AC68/HLOOKUP($AB68,'3.参照データ'!$B$5:$AI$18,7,FALSE),0)+1)</f>
        <v/>
      </c>
      <c r="AE68" s="30" t="str">
        <f t="shared" si="8"/>
        <v/>
      </c>
      <c r="AF68" s="127" t="str">
        <f>IF($AB68="","",($AE68-1)*HLOOKUP($AB68,'3.参照データ'!$B$5:$AI$14,7,FALSE))</f>
        <v/>
      </c>
      <c r="AG68" s="34" t="str">
        <f t="shared" si="9"/>
        <v/>
      </c>
      <c r="AH68" s="30" t="str">
        <f>IF($AB68="","",IF($AG68&lt;=0,0,ROUNDUP($AG68/HLOOKUP($AB68,'3.参照データ'!$B$5:$AI$14,9,FALSE),0)))</f>
        <v/>
      </c>
      <c r="AI68" s="30" t="str">
        <f t="shared" si="10"/>
        <v/>
      </c>
      <c r="AJ68" s="30" t="str">
        <f>IF($AB68="","",HLOOKUP($AB68,'3.参照データ'!$B$5:$AI$14,8,FALSE)+1)</f>
        <v/>
      </c>
      <c r="AK68" s="30" t="str">
        <f>IF($AB68="","",HLOOKUP($AB68,'3.参照データ'!$B$5:$AI$14,10,FALSE)+AJ68)</f>
        <v/>
      </c>
      <c r="AL68" s="35" t="str">
        <f>IF($AB68="","",INDEX('2.職務給賃金表'!$B$6:$AI$57,MATCH('1.メイン'!$AI68,'2.職務給賃金表'!$B$6:$B$57,0),MATCH('1.メイン'!$AB68,'2.職務給賃金表'!$B$6:$AI$6,0)))</f>
        <v/>
      </c>
      <c r="AM68" s="35" t="str">
        <f t="shared" si="2"/>
        <v/>
      </c>
      <c r="AN68" s="35" t="str">
        <f t="shared" si="11"/>
        <v/>
      </c>
      <c r="AO68" s="35" t="str">
        <f t="shared" si="12"/>
        <v/>
      </c>
      <c r="AP68" s="35" t="str">
        <f t="shared" si="13"/>
        <v/>
      </c>
      <c r="AQ68" s="36" t="str">
        <f t="shared" si="14"/>
        <v/>
      </c>
      <c r="AS68" s="151" t="str">
        <f t="shared" si="15"/>
        <v/>
      </c>
      <c r="AT68" s="147" t="str">
        <f t="shared" si="16"/>
        <v/>
      </c>
      <c r="AU68" s="147" t="str">
        <f t="shared" si="17"/>
        <v/>
      </c>
      <c r="AV68" s="147" t="str">
        <f t="shared" si="18"/>
        <v/>
      </c>
      <c r="AW68" s="152" t="str">
        <f t="shared" si="27"/>
        <v/>
      </c>
      <c r="AX68" s="149" t="str">
        <f t="shared" si="28"/>
        <v/>
      </c>
      <c r="AY68" s="149" t="str">
        <f t="shared" si="21"/>
        <v/>
      </c>
      <c r="AZ68" s="149" t="str">
        <f>IF($AW68="","",HLOOKUP($AW68,'3.参照データ'!$B$5:$AI$14,8,FALSE)+1)</f>
        <v/>
      </c>
      <c r="BA68" s="149" t="str">
        <f>IF($AW68="","",HLOOKUP($AW68,'3.参照データ'!$B$5:$AI$14,10,FALSE)+AZ68)</f>
        <v/>
      </c>
      <c r="BB68" s="240" t="str">
        <f>IF($AW68="","",INDEX('2.職務給賃金表'!$B$6:$AI$57,MATCH($AY68,'2.職務給賃金表'!$B$6:$B$57,0),MATCH($AW68,'2.職務給賃金表'!$B$6:$AI$6,0)))</f>
        <v/>
      </c>
      <c r="BC68" s="245" t="str">
        <f t="shared" si="22"/>
        <v/>
      </c>
    </row>
    <row r="69" spans="1:55" x14ac:dyDescent="0.15">
      <c r="A69" s="79" t="str">
        <f>IF(C69="","",COUNTA($C$10:C69))</f>
        <v/>
      </c>
      <c r="B69" s="416"/>
      <c r="C69" s="416"/>
      <c r="D69" s="417"/>
      <c r="E69" s="417"/>
      <c r="F69" s="416"/>
      <c r="G69" s="416"/>
      <c r="H69" s="418"/>
      <c r="I69" s="418"/>
      <c r="J69" s="66" t="str">
        <f t="shared" si="23"/>
        <v/>
      </c>
      <c r="K69" s="66" t="str">
        <f t="shared" si="24"/>
        <v/>
      </c>
      <c r="L69" s="66" t="str">
        <f t="shared" si="25"/>
        <v/>
      </c>
      <c r="M69" s="66" t="str">
        <f t="shared" si="26"/>
        <v/>
      </c>
      <c r="N69" s="419"/>
      <c r="O69" s="419"/>
      <c r="P69" s="419"/>
      <c r="Q69" s="419"/>
      <c r="R69" s="69" t="str">
        <f t="shared" si="3"/>
        <v/>
      </c>
      <c r="S69" s="420"/>
      <c r="T69" s="420"/>
      <c r="U69" s="420"/>
      <c r="V69" s="420"/>
      <c r="W69" s="73" t="str">
        <f t="shared" si="4"/>
        <v/>
      </c>
      <c r="X69" s="74" t="str">
        <f t="shared" si="5"/>
        <v/>
      </c>
      <c r="Y69" s="44" t="str">
        <f t="shared" si="6"/>
        <v/>
      </c>
      <c r="Z69" s="30" t="str">
        <f>IF($C69="","",IF($Y69="","",HLOOKUP($Y69,'3.参照データ'!$B$4:$AI$12,2,TRUE)))</f>
        <v/>
      </c>
      <c r="AA69" s="424"/>
      <c r="AB69" s="85" t="str">
        <f t="shared" si="7"/>
        <v/>
      </c>
      <c r="AC69" s="34" t="str">
        <f>IF($AB69="","",($Y69-HLOOKUP($AB69,'3.参照データ'!$B$5:$AI$12,6,FALSE)))</f>
        <v/>
      </c>
      <c r="AD69" s="30" t="str">
        <f>IF($AB69="","",ROUNDUP($AC69/HLOOKUP($AB69,'3.参照データ'!$B$5:$AI$18,7,FALSE),0)+1)</f>
        <v/>
      </c>
      <c r="AE69" s="30" t="str">
        <f t="shared" si="8"/>
        <v/>
      </c>
      <c r="AF69" s="127" t="str">
        <f>IF($AB69="","",($AE69-1)*HLOOKUP($AB69,'3.参照データ'!$B$5:$AI$14,7,FALSE))</f>
        <v/>
      </c>
      <c r="AG69" s="34" t="str">
        <f t="shared" si="9"/>
        <v/>
      </c>
      <c r="AH69" s="30" t="str">
        <f>IF($AB69="","",IF($AG69&lt;=0,0,ROUNDUP($AG69/HLOOKUP($AB69,'3.参照データ'!$B$5:$AI$14,9,FALSE),0)))</f>
        <v/>
      </c>
      <c r="AI69" s="30" t="str">
        <f t="shared" si="10"/>
        <v/>
      </c>
      <c r="AJ69" s="30" t="str">
        <f>IF($AB69="","",HLOOKUP($AB69,'3.参照データ'!$B$5:$AI$14,8,FALSE)+1)</f>
        <v/>
      </c>
      <c r="AK69" s="30" t="str">
        <f>IF($AB69="","",HLOOKUP($AB69,'3.参照データ'!$B$5:$AI$14,10,FALSE)+AJ69)</f>
        <v/>
      </c>
      <c r="AL69" s="35" t="str">
        <f>IF($AB69="","",INDEX('2.職務給賃金表'!$B$6:$AI$57,MATCH('1.メイン'!$AI69,'2.職務給賃金表'!$B$6:$B$57,0),MATCH('1.メイン'!$AB69,'2.職務給賃金表'!$B$6:$AI$6,0)))</f>
        <v/>
      </c>
      <c r="AM69" s="35" t="str">
        <f t="shared" si="2"/>
        <v/>
      </c>
      <c r="AN69" s="35" t="str">
        <f t="shared" si="11"/>
        <v/>
      </c>
      <c r="AO69" s="35" t="str">
        <f t="shared" si="12"/>
        <v/>
      </c>
      <c r="AP69" s="35" t="str">
        <f t="shared" si="13"/>
        <v/>
      </c>
      <c r="AQ69" s="36" t="str">
        <f t="shared" si="14"/>
        <v/>
      </c>
      <c r="AS69" s="151" t="str">
        <f t="shared" si="15"/>
        <v/>
      </c>
      <c r="AT69" s="147" t="str">
        <f t="shared" si="16"/>
        <v/>
      </c>
      <c r="AU69" s="147" t="str">
        <f t="shared" si="17"/>
        <v/>
      </c>
      <c r="AV69" s="147" t="str">
        <f t="shared" si="18"/>
        <v/>
      </c>
      <c r="AW69" s="152" t="str">
        <f t="shared" si="27"/>
        <v/>
      </c>
      <c r="AX69" s="149" t="str">
        <f t="shared" si="28"/>
        <v/>
      </c>
      <c r="AY69" s="149" t="str">
        <f t="shared" si="21"/>
        <v/>
      </c>
      <c r="AZ69" s="149" t="str">
        <f>IF($AW69="","",HLOOKUP($AW69,'3.参照データ'!$B$5:$AI$14,8,FALSE)+1)</f>
        <v/>
      </c>
      <c r="BA69" s="149" t="str">
        <f>IF($AW69="","",HLOOKUP($AW69,'3.参照データ'!$B$5:$AI$14,10,FALSE)+AZ69)</f>
        <v/>
      </c>
      <c r="BB69" s="240" t="str">
        <f>IF($AW69="","",INDEX('2.職務給賃金表'!$B$6:$AI$57,MATCH($AY69,'2.職務給賃金表'!$B$6:$B$57,0),MATCH($AW69,'2.職務給賃金表'!$B$6:$AI$6,0)))</f>
        <v/>
      </c>
      <c r="BC69" s="245" t="str">
        <f t="shared" si="22"/>
        <v/>
      </c>
    </row>
    <row r="70" spans="1:55" x14ac:dyDescent="0.15">
      <c r="A70" s="79" t="str">
        <f>IF(C70="","",COUNTA($C$10:C70))</f>
        <v/>
      </c>
      <c r="B70" s="416"/>
      <c r="C70" s="416"/>
      <c r="D70" s="417"/>
      <c r="E70" s="417"/>
      <c r="F70" s="416"/>
      <c r="G70" s="416"/>
      <c r="H70" s="418"/>
      <c r="I70" s="418"/>
      <c r="J70" s="66" t="str">
        <f t="shared" si="23"/>
        <v/>
      </c>
      <c r="K70" s="66" t="str">
        <f t="shared" si="24"/>
        <v/>
      </c>
      <c r="L70" s="66" t="str">
        <f t="shared" si="25"/>
        <v/>
      </c>
      <c r="M70" s="66" t="str">
        <f t="shared" si="26"/>
        <v/>
      </c>
      <c r="N70" s="419"/>
      <c r="O70" s="419"/>
      <c r="P70" s="419"/>
      <c r="Q70" s="419"/>
      <c r="R70" s="69" t="str">
        <f t="shared" si="3"/>
        <v/>
      </c>
      <c r="S70" s="420"/>
      <c r="T70" s="420"/>
      <c r="U70" s="420"/>
      <c r="V70" s="420"/>
      <c r="W70" s="73" t="str">
        <f t="shared" si="4"/>
        <v/>
      </c>
      <c r="X70" s="74" t="str">
        <f t="shared" si="5"/>
        <v/>
      </c>
      <c r="Y70" s="44" t="str">
        <f t="shared" si="6"/>
        <v/>
      </c>
      <c r="Z70" s="30" t="str">
        <f>IF($C70="","",IF($Y70="","",HLOOKUP($Y70,'3.参照データ'!$B$4:$AI$12,2,TRUE)))</f>
        <v/>
      </c>
      <c r="AA70" s="424"/>
      <c r="AB70" s="85" t="str">
        <f t="shared" si="7"/>
        <v/>
      </c>
      <c r="AC70" s="34" t="str">
        <f>IF($AB70="","",($Y70-HLOOKUP($AB70,'3.参照データ'!$B$5:$AI$12,6,FALSE)))</f>
        <v/>
      </c>
      <c r="AD70" s="30" t="str">
        <f>IF($AB70="","",ROUNDUP($AC70/HLOOKUP($AB70,'3.参照データ'!$B$5:$AI$18,7,FALSE),0)+1)</f>
        <v/>
      </c>
      <c r="AE70" s="30" t="str">
        <f t="shared" si="8"/>
        <v/>
      </c>
      <c r="AF70" s="127" t="str">
        <f>IF($AB70="","",($AE70-1)*HLOOKUP($AB70,'3.参照データ'!$B$5:$AI$14,7,FALSE))</f>
        <v/>
      </c>
      <c r="AG70" s="34" t="str">
        <f t="shared" si="9"/>
        <v/>
      </c>
      <c r="AH70" s="30" t="str">
        <f>IF($AB70="","",IF($AG70&lt;=0,0,ROUNDUP($AG70/HLOOKUP($AB70,'3.参照データ'!$B$5:$AI$14,9,FALSE),0)))</f>
        <v/>
      </c>
      <c r="AI70" s="30" t="str">
        <f t="shared" si="10"/>
        <v/>
      </c>
      <c r="AJ70" s="30" t="str">
        <f>IF($AB70="","",HLOOKUP($AB70,'3.参照データ'!$B$5:$AI$14,8,FALSE)+1)</f>
        <v/>
      </c>
      <c r="AK70" s="30" t="str">
        <f>IF($AB70="","",HLOOKUP($AB70,'3.参照データ'!$B$5:$AI$14,10,FALSE)+AJ70)</f>
        <v/>
      </c>
      <c r="AL70" s="35" t="str">
        <f>IF($AB70="","",INDEX('2.職務給賃金表'!$B$6:$AI$57,MATCH('1.メイン'!$AI70,'2.職務給賃金表'!$B$6:$B$57,0),MATCH('1.メイン'!$AB70,'2.職務給賃金表'!$B$6:$AI$6,0)))</f>
        <v/>
      </c>
      <c r="AM70" s="35" t="str">
        <f t="shared" si="2"/>
        <v/>
      </c>
      <c r="AN70" s="35" t="str">
        <f t="shared" si="11"/>
        <v/>
      </c>
      <c r="AO70" s="35" t="str">
        <f t="shared" si="12"/>
        <v/>
      </c>
      <c r="AP70" s="35" t="str">
        <f t="shared" si="13"/>
        <v/>
      </c>
      <c r="AQ70" s="36" t="str">
        <f t="shared" si="14"/>
        <v/>
      </c>
      <c r="AS70" s="151" t="str">
        <f t="shared" si="15"/>
        <v/>
      </c>
      <c r="AT70" s="147" t="str">
        <f t="shared" si="16"/>
        <v/>
      </c>
      <c r="AU70" s="147" t="str">
        <f t="shared" si="17"/>
        <v/>
      </c>
      <c r="AV70" s="147" t="str">
        <f t="shared" si="18"/>
        <v/>
      </c>
      <c r="AW70" s="152" t="str">
        <f t="shared" si="27"/>
        <v/>
      </c>
      <c r="AX70" s="149" t="str">
        <f t="shared" si="28"/>
        <v/>
      </c>
      <c r="AY70" s="149" t="str">
        <f t="shared" si="21"/>
        <v/>
      </c>
      <c r="AZ70" s="149" t="str">
        <f>IF($AW70="","",HLOOKUP($AW70,'3.参照データ'!$B$5:$AI$14,8,FALSE)+1)</f>
        <v/>
      </c>
      <c r="BA70" s="149" t="str">
        <f>IF($AW70="","",HLOOKUP($AW70,'3.参照データ'!$B$5:$AI$14,10,FALSE)+AZ70)</f>
        <v/>
      </c>
      <c r="BB70" s="240" t="str">
        <f>IF($AW70="","",INDEX('2.職務給賃金表'!$B$6:$AI$57,MATCH($AY70,'2.職務給賃金表'!$B$6:$B$57,0),MATCH($AW70,'2.職務給賃金表'!$B$6:$AI$6,0)))</f>
        <v/>
      </c>
      <c r="BC70" s="245" t="str">
        <f t="shared" si="22"/>
        <v/>
      </c>
    </row>
    <row r="71" spans="1:55" x14ac:dyDescent="0.15">
      <c r="A71" s="79" t="str">
        <f>IF(C71="","",COUNTA($C$10:C71))</f>
        <v/>
      </c>
      <c r="B71" s="416"/>
      <c r="C71" s="416"/>
      <c r="D71" s="417"/>
      <c r="E71" s="417"/>
      <c r="F71" s="416"/>
      <c r="G71" s="416"/>
      <c r="H71" s="418"/>
      <c r="I71" s="418"/>
      <c r="J71" s="66" t="str">
        <f t="shared" si="23"/>
        <v/>
      </c>
      <c r="K71" s="66" t="str">
        <f t="shared" si="24"/>
        <v/>
      </c>
      <c r="L71" s="66" t="str">
        <f t="shared" si="25"/>
        <v/>
      </c>
      <c r="M71" s="66" t="str">
        <f t="shared" si="26"/>
        <v/>
      </c>
      <c r="N71" s="419"/>
      <c r="O71" s="419"/>
      <c r="P71" s="419"/>
      <c r="Q71" s="419"/>
      <c r="R71" s="69" t="str">
        <f t="shared" si="3"/>
        <v/>
      </c>
      <c r="S71" s="420"/>
      <c r="T71" s="420"/>
      <c r="U71" s="420"/>
      <c r="V71" s="420"/>
      <c r="W71" s="73" t="str">
        <f t="shared" si="4"/>
        <v/>
      </c>
      <c r="X71" s="74" t="str">
        <f t="shared" si="5"/>
        <v/>
      </c>
      <c r="Y71" s="44" t="str">
        <f t="shared" si="6"/>
        <v/>
      </c>
      <c r="Z71" s="30" t="str">
        <f>IF($C71="","",IF($Y71="","",HLOOKUP($Y71,'3.参照データ'!$B$4:$AI$12,2,TRUE)))</f>
        <v/>
      </c>
      <c r="AA71" s="424"/>
      <c r="AB71" s="85" t="str">
        <f t="shared" si="7"/>
        <v/>
      </c>
      <c r="AC71" s="34" t="str">
        <f>IF($AB71="","",($Y71-HLOOKUP($AB71,'3.参照データ'!$B$5:$AI$12,6,FALSE)))</f>
        <v/>
      </c>
      <c r="AD71" s="30" t="str">
        <f>IF($AB71="","",ROUNDUP($AC71/HLOOKUP($AB71,'3.参照データ'!$B$5:$AI$18,7,FALSE),0)+1)</f>
        <v/>
      </c>
      <c r="AE71" s="30" t="str">
        <f t="shared" si="8"/>
        <v/>
      </c>
      <c r="AF71" s="127" t="str">
        <f>IF($AB71="","",($AE71-1)*HLOOKUP($AB71,'3.参照データ'!$B$5:$AI$14,7,FALSE))</f>
        <v/>
      </c>
      <c r="AG71" s="34" t="str">
        <f t="shared" si="9"/>
        <v/>
      </c>
      <c r="AH71" s="30" t="str">
        <f>IF($AB71="","",IF($AG71&lt;=0,0,ROUNDUP($AG71/HLOOKUP($AB71,'3.参照データ'!$B$5:$AI$14,9,FALSE),0)))</f>
        <v/>
      </c>
      <c r="AI71" s="30" t="str">
        <f t="shared" si="10"/>
        <v/>
      </c>
      <c r="AJ71" s="30" t="str">
        <f>IF($AB71="","",HLOOKUP($AB71,'3.参照データ'!$B$5:$AI$14,8,FALSE)+1)</f>
        <v/>
      </c>
      <c r="AK71" s="30" t="str">
        <f>IF($AB71="","",HLOOKUP($AB71,'3.参照データ'!$B$5:$AI$14,10,FALSE)+AJ71)</f>
        <v/>
      </c>
      <c r="AL71" s="35" t="str">
        <f>IF($AB71="","",INDEX('2.職務給賃金表'!$B$6:$AI$57,MATCH('1.メイン'!$AI71,'2.職務給賃金表'!$B$6:$B$57,0),MATCH('1.メイン'!$AB71,'2.職務給賃金表'!$B$6:$AI$6,0)))</f>
        <v/>
      </c>
      <c r="AM71" s="35" t="str">
        <f t="shared" si="2"/>
        <v/>
      </c>
      <c r="AN71" s="35" t="str">
        <f t="shared" si="11"/>
        <v/>
      </c>
      <c r="AO71" s="35" t="str">
        <f t="shared" si="12"/>
        <v/>
      </c>
      <c r="AP71" s="35" t="str">
        <f t="shared" si="13"/>
        <v/>
      </c>
      <c r="AQ71" s="36" t="str">
        <f t="shared" si="14"/>
        <v/>
      </c>
      <c r="AS71" s="151" t="str">
        <f t="shared" si="15"/>
        <v/>
      </c>
      <c r="AT71" s="147" t="str">
        <f t="shared" si="16"/>
        <v/>
      </c>
      <c r="AU71" s="147" t="str">
        <f t="shared" si="17"/>
        <v/>
      </c>
      <c r="AV71" s="147" t="str">
        <f t="shared" si="18"/>
        <v/>
      </c>
      <c r="AW71" s="152" t="str">
        <f t="shared" si="27"/>
        <v/>
      </c>
      <c r="AX71" s="149" t="str">
        <f t="shared" si="28"/>
        <v/>
      </c>
      <c r="AY71" s="149" t="str">
        <f t="shared" si="21"/>
        <v/>
      </c>
      <c r="AZ71" s="149" t="str">
        <f>IF($AW71="","",HLOOKUP($AW71,'3.参照データ'!$B$5:$AI$14,8,FALSE)+1)</f>
        <v/>
      </c>
      <c r="BA71" s="149" t="str">
        <f>IF($AW71="","",HLOOKUP($AW71,'3.参照データ'!$B$5:$AI$14,10,FALSE)+AZ71)</f>
        <v/>
      </c>
      <c r="BB71" s="240" t="str">
        <f>IF($AW71="","",INDEX('2.職務給賃金表'!$B$6:$AI$57,MATCH($AY71,'2.職務給賃金表'!$B$6:$B$57,0),MATCH($AW71,'2.職務給賃金表'!$B$6:$AI$6,0)))</f>
        <v/>
      </c>
      <c r="BC71" s="245" t="str">
        <f t="shared" si="22"/>
        <v/>
      </c>
    </row>
    <row r="72" spans="1:55" x14ac:dyDescent="0.15">
      <c r="A72" s="79" t="str">
        <f>IF(C72="","",COUNTA($C$10:C72))</f>
        <v/>
      </c>
      <c r="B72" s="416"/>
      <c r="C72" s="416"/>
      <c r="D72" s="417"/>
      <c r="E72" s="417"/>
      <c r="F72" s="416"/>
      <c r="G72" s="416"/>
      <c r="H72" s="418"/>
      <c r="I72" s="418"/>
      <c r="J72" s="66" t="str">
        <f t="shared" si="23"/>
        <v/>
      </c>
      <c r="K72" s="66" t="str">
        <f t="shared" si="24"/>
        <v/>
      </c>
      <c r="L72" s="66" t="str">
        <f t="shared" si="25"/>
        <v/>
      </c>
      <c r="M72" s="66" t="str">
        <f t="shared" si="26"/>
        <v/>
      </c>
      <c r="N72" s="419"/>
      <c r="O72" s="419"/>
      <c r="P72" s="419"/>
      <c r="Q72" s="419"/>
      <c r="R72" s="69" t="str">
        <f t="shared" si="3"/>
        <v/>
      </c>
      <c r="S72" s="420"/>
      <c r="T72" s="420"/>
      <c r="U72" s="420"/>
      <c r="V72" s="420"/>
      <c r="W72" s="73" t="str">
        <f t="shared" si="4"/>
        <v/>
      </c>
      <c r="X72" s="74" t="str">
        <f t="shared" si="5"/>
        <v/>
      </c>
      <c r="Y72" s="44" t="str">
        <f t="shared" si="6"/>
        <v/>
      </c>
      <c r="Z72" s="30" t="str">
        <f>IF($C72="","",IF($Y72="","",HLOOKUP($Y72,'3.参照データ'!$B$4:$AI$12,2,TRUE)))</f>
        <v/>
      </c>
      <c r="AA72" s="424"/>
      <c r="AB72" s="85" t="str">
        <f t="shared" si="7"/>
        <v/>
      </c>
      <c r="AC72" s="34" t="str">
        <f>IF($AB72="","",($Y72-HLOOKUP($AB72,'3.参照データ'!$B$5:$AI$12,6,FALSE)))</f>
        <v/>
      </c>
      <c r="AD72" s="30" t="str">
        <f>IF($AB72="","",ROUNDUP($AC72/HLOOKUP($AB72,'3.参照データ'!$B$5:$AI$18,7,FALSE),0)+1)</f>
        <v/>
      </c>
      <c r="AE72" s="30" t="str">
        <f t="shared" si="8"/>
        <v/>
      </c>
      <c r="AF72" s="127" t="str">
        <f>IF($AB72="","",($AE72-1)*HLOOKUP($AB72,'3.参照データ'!$B$5:$AI$14,7,FALSE))</f>
        <v/>
      </c>
      <c r="AG72" s="34" t="str">
        <f t="shared" si="9"/>
        <v/>
      </c>
      <c r="AH72" s="30" t="str">
        <f>IF($AB72="","",IF($AG72&lt;=0,0,ROUNDUP($AG72/HLOOKUP($AB72,'3.参照データ'!$B$5:$AI$14,9,FALSE),0)))</f>
        <v/>
      </c>
      <c r="AI72" s="30" t="str">
        <f t="shared" si="10"/>
        <v/>
      </c>
      <c r="AJ72" s="30" t="str">
        <f>IF($AB72="","",HLOOKUP($AB72,'3.参照データ'!$B$5:$AI$14,8,FALSE)+1)</f>
        <v/>
      </c>
      <c r="AK72" s="30" t="str">
        <f>IF($AB72="","",HLOOKUP($AB72,'3.参照データ'!$B$5:$AI$14,10,FALSE)+AJ72)</f>
        <v/>
      </c>
      <c r="AL72" s="35" t="str">
        <f>IF($AB72="","",INDEX('2.職務給賃金表'!$B$6:$AI$57,MATCH('1.メイン'!$AI72,'2.職務給賃金表'!$B$6:$B$57,0),MATCH('1.メイン'!$AB72,'2.職務給賃金表'!$B$6:$AI$6,0)))</f>
        <v/>
      </c>
      <c r="AM72" s="35" t="str">
        <f t="shared" si="2"/>
        <v/>
      </c>
      <c r="AN72" s="35" t="str">
        <f t="shared" si="11"/>
        <v/>
      </c>
      <c r="AO72" s="35" t="str">
        <f t="shared" si="12"/>
        <v/>
      </c>
      <c r="AP72" s="35" t="str">
        <f t="shared" si="13"/>
        <v/>
      </c>
      <c r="AQ72" s="36" t="str">
        <f t="shared" si="14"/>
        <v/>
      </c>
      <c r="AS72" s="151" t="str">
        <f t="shared" si="15"/>
        <v/>
      </c>
      <c r="AT72" s="147" t="str">
        <f t="shared" si="16"/>
        <v/>
      </c>
      <c r="AU72" s="147" t="str">
        <f t="shared" si="17"/>
        <v/>
      </c>
      <c r="AV72" s="147" t="str">
        <f t="shared" si="18"/>
        <v/>
      </c>
      <c r="AW72" s="152" t="str">
        <f t="shared" si="27"/>
        <v/>
      </c>
      <c r="AX72" s="149" t="str">
        <f t="shared" si="28"/>
        <v/>
      </c>
      <c r="AY72" s="149" t="str">
        <f t="shared" si="21"/>
        <v/>
      </c>
      <c r="AZ72" s="149" t="str">
        <f>IF($AW72="","",HLOOKUP($AW72,'3.参照データ'!$B$5:$AI$14,8,FALSE)+1)</f>
        <v/>
      </c>
      <c r="BA72" s="149" t="str">
        <f>IF($AW72="","",HLOOKUP($AW72,'3.参照データ'!$B$5:$AI$14,10,FALSE)+AZ72)</f>
        <v/>
      </c>
      <c r="BB72" s="240" t="str">
        <f>IF($AW72="","",INDEX('2.職務給賃金表'!$B$6:$AI$57,MATCH($AY72,'2.職務給賃金表'!$B$6:$B$57,0),MATCH($AW72,'2.職務給賃金表'!$B$6:$AI$6,0)))</f>
        <v/>
      </c>
      <c r="BC72" s="245" t="str">
        <f t="shared" si="22"/>
        <v/>
      </c>
    </row>
    <row r="73" spans="1:55" x14ac:dyDescent="0.15">
      <c r="A73" s="79" t="str">
        <f>IF(C73="","",COUNTA($C$10:C73))</f>
        <v/>
      </c>
      <c r="B73" s="416"/>
      <c r="C73" s="416"/>
      <c r="D73" s="417"/>
      <c r="E73" s="417"/>
      <c r="F73" s="416"/>
      <c r="G73" s="416"/>
      <c r="H73" s="418"/>
      <c r="I73" s="418"/>
      <c r="J73" s="66" t="str">
        <f t="shared" si="23"/>
        <v/>
      </c>
      <c r="K73" s="66" t="str">
        <f t="shared" si="24"/>
        <v/>
      </c>
      <c r="L73" s="66" t="str">
        <f t="shared" si="25"/>
        <v/>
      </c>
      <c r="M73" s="66" t="str">
        <f t="shared" si="26"/>
        <v/>
      </c>
      <c r="N73" s="419"/>
      <c r="O73" s="419"/>
      <c r="P73" s="419"/>
      <c r="Q73" s="419"/>
      <c r="R73" s="69" t="str">
        <f t="shared" si="3"/>
        <v/>
      </c>
      <c r="S73" s="420"/>
      <c r="T73" s="420"/>
      <c r="U73" s="420"/>
      <c r="V73" s="420"/>
      <c r="W73" s="73" t="str">
        <f t="shared" si="4"/>
        <v/>
      </c>
      <c r="X73" s="74" t="str">
        <f t="shared" si="5"/>
        <v/>
      </c>
      <c r="Y73" s="44" t="str">
        <f t="shared" si="6"/>
        <v/>
      </c>
      <c r="Z73" s="30" t="str">
        <f>IF($C73="","",IF($Y73="","",HLOOKUP($Y73,'3.参照データ'!$B$4:$AI$12,2,TRUE)))</f>
        <v/>
      </c>
      <c r="AA73" s="424"/>
      <c r="AB73" s="85" t="str">
        <f t="shared" si="7"/>
        <v/>
      </c>
      <c r="AC73" s="34" t="str">
        <f>IF($AB73="","",($Y73-HLOOKUP($AB73,'3.参照データ'!$B$5:$AI$12,6,FALSE)))</f>
        <v/>
      </c>
      <c r="AD73" s="30" t="str">
        <f>IF($AB73="","",ROUNDUP($AC73/HLOOKUP($AB73,'3.参照データ'!$B$5:$AI$18,7,FALSE),0)+1)</f>
        <v/>
      </c>
      <c r="AE73" s="30" t="str">
        <f t="shared" si="8"/>
        <v/>
      </c>
      <c r="AF73" s="127" t="str">
        <f>IF($AB73="","",($AE73-1)*HLOOKUP($AB73,'3.参照データ'!$B$5:$AI$14,7,FALSE))</f>
        <v/>
      </c>
      <c r="AG73" s="34" t="str">
        <f t="shared" si="9"/>
        <v/>
      </c>
      <c r="AH73" s="30" t="str">
        <f>IF($AB73="","",IF($AG73&lt;=0,0,ROUNDUP($AG73/HLOOKUP($AB73,'3.参照データ'!$B$5:$AI$14,9,FALSE),0)))</f>
        <v/>
      </c>
      <c r="AI73" s="30" t="str">
        <f t="shared" si="10"/>
        <v/>
      </c>
      <c r="AJ73" s="30" t="str">
        <f>IF($AB73="","",HLOOKUP($AB73,'3.参照データ'!$B$5:$AI$14,8,FALSE)+1)</f>
        <v/>
      </c>
      <c r="AK73" s="30" t="str">
        <f>IF($AB73="","",HLOOKUP($AB73,'3.参照データ'!$B$5:$AI$14,10,FALSE)+AJ73)</f>
        <v/>
      </c>
      <c r="AL73" s="35" t="str">
        <f>IF($AB73="","",INDEX('2.職務給賃金表'!$B$6:$AI$57,MATCH('1.メイン'!$AI73,'2.職務給賃金表'!$B$6:$B$57,0),MATCH('1.メイン'!$AB73,'2.職務給賃金表'!$B$6:$AI$6,0)))</f>
        <v/>
      </c>
      <c r="AM73" s="35" t="str">
        <f t="shared" si="2"/>
        <v/>
      </c>
      <c r="AN73" s="35" t="str">
        <f t="shared" si="11"/>
        <v/>
      </c>
      <c r="AO73" s="35" t="str">
        <f t="shared" si="12"/>
        <v/>
      </c>
      <c r="AP73" s="35" t="str">
        <f t="shared" si="13"/>
        <v/>
      </c>
      <c r="AQ73" s="36" t="str">
        <f t="shared" si="14"/>
        <v/>
      </c>
      <c r="AS73" s="151" t="str">
        <f t="shared" si="15"/>
        <v/>
      </c>
      <c r="AT73" s="147" t="str">
        <f t="shared" si="16"/>
        <v/>
      </c>
      <c r="AU73" s="147" t="str">
        <f t="shared" si="17"/>
        <v/>
      </c>
      <c r="AV73" s="147" t="str">
        <f t="shared" si="18"/>
        <v/>
      </c>
      <c r="AW73" s="152" t="str">
        <f t="shared" si="27"/>
        <v/>
      </c>
      <c r="AX73" s="149" t="str">
        <f t="shared" si="28"/>
        <v/>
      </c>
      <c r="AY73" s="149" t="str">
        <f t="shared" si="21"/>
        <v/>
      </c>
      <c r="AZ73" s="149" t="str">
        <f>IF($AW73="","",HLOOKUP($AW73,'3.参照データ'!$B$5:$AI$14,8,FALSE)+1)</f>
        <v/>
      </c>
      <c r="BA73" s="149" t="str">
        <f>IF($AW73="","",HLOOKUP($AW73,'3.参照データ'!$B$5:$AI$14,10,FALSE)+AZ73)</f>
        <v/>
      </c>
      <c r="BB73" s="240" t="str">
        <f>IF($AW73="","",INDEX('2.職務給賃金表'!$B$6:$AI$57,MATCH($AY73,'2.職務給賃金表'!$B$6:$B$57,0),MATCH($AW73,'2.職務給賃金表'!$B$6:$AI$6,0)))</f>
        <v/>
      </c>
      <c r="BC73" s="245" t="str">
        <f t="shared" si="22"/>
        <v/>
      </c>
    </row>
    <row r="74" spans="1:55" x14ac:dyDescent="0.15">
      <c r="A74" s="79" t="str">
        <f>IF(C74="","",COUNTA($C$10:C74))</f>
        <v/>
      </c>
      <c r="B74" s="416"/>
      <c r="C74" s="416"/>
      <c r="D74" s="417"/>
      <c r="E74" s="417"/>
      <c r="F74" s="416"/>
      <c r="G74" s="416"/>
      <c r="H74" s="418"/>
      <c r="I74" s="418"/>
      <c r="J74" s="66" t="str">
        <f t="shared" si="23"/>
        <v/>
      </c>
      <c r="K74" s="66" t="str">
        <f t="shared" si="24"/>
        <v/>
      </c>
      <c r="L74" s="66" t="str">
        <f t="shared" si="25"/>
        <v/>
      </c>
      <c r="M74" s="66" t="str">
        <f t="shared" si="26"/>
        <v/>
      </c>
      <c r="N74" s="419"/>
      <c r="O74" s="419"/>
      <c r="P74" s="419"/>
      <c r="Q74" s="419"/>
      <c r="R74" s="69" t="str">
        <f t="shared" si="3"/>
        <v/>
      </c>
      <c r="S74" s="420"/>
      <c r="T74" s="420"/>
      <c r="U74" s="420"/>
      <c r="V74" s="420"/>
      <c r="W74" s="73" t="str">
        <f t="shared" si="4"/>
        <v/>
      </c>
      <c r="X74" s="74" t="str">
        <f t="shared" si="5"/>
        <v/>
      </c>
      <c r="Y74" s="44" t="str">
        <f t="shared" si="6"/>
        <v/>
      </c>
      <c r="Z74" s="30" t="str">
        <f>IF($C74="","",IF($Y74="","",HLOOKUP($Y74,'3.参照データ'!$B$4:$AI$12,2,TRUE)))</f>
        <v/>
      </c>
      <c r="AA74" s="424"/>
      <c r="AB74" s="85" t="str">
        <f t="shared" si="7"/>
        <v/>
      </c>
      <c r="AC74" s="34" t="str">
        <f>IF($AB74="","",($Y74-HLOOKUP($AB74,'3.参照データ'!$B$5:$AI$12,6,FALSE)))</f>
        <v/>
      </c>
      <c r="AD74" s="30" t="str">
        <f>IF($AB74="","",ROUNDUP($AC74/HLOOKUP($AB74,'3.参照データ'!$B$5:$AI$18,7,FALSE),0)+1)</f>
        <v/>
      </c>
      <c r="AE74" s="30" t="str">
        <f t="shared" ref="AE74:AE137" si="29">IF($AB74="","",IF($AD74&lt;=0,1,IF($AD74&gt;=$AJ74,$AJ74,$AD74)))</f>
        <v/>
      </c>
      <c r="AF74" s="127" t="str">
        <f>IF($AB74="","",($AE74-1)*HLOOKUP($AB74,'3.参照データ'!$B$5:$AI$14,7,FALSE))</f>
        <v/>
      </c>
      <c r="AG74" s="34" t="str">
        <f t="shared" si="9"/>
        <v/>
      </c>
      <c r="AH74" s="30" t="str">
        <f>IF($AB74="","",IF($AG74&lt;=0,0,ROUNDUP($AG74/HLOOKUP($AB74,'3.参照データ'!$B$5:$AI$14,9,FALSE),0)))</f>
        <v/>
      </c>
      <c r="AI74" s="30" t="str">
        <f t="shared" si="10"/>
        <v/>
      </c>
      <c r="AJ74" s="30" t="str">
        <f>IF($AB74="","",HLOOKUP($AB74,'3.参照データ'!$B$5:$AI$14,8,FALSE)+1)</f>
        <v/>
      </c>
      <c r="AK74" s="30" t="str">
        <f>IF($AB74="","",HLOOKUP($AB74,'3.参照データ'!$B$5:$AI$14,10,FALSE)+AJ74)</f>
        <v/>
      </c>
      <c r="AL74" s="35" t="str">
        <f>IF($AB74="","",INDEX('2.職務給賃金表'!$B$6:$AI$57,MATCH('1.メイン'!$AI74,'2.職務給賃金表'!$B$6:$B$57,0),MATCH('1.メイン'!$AB74,'2.職務給賃金表'!$B$6:$AI$6,0)))</f>
        <v/>
      </c>
      <c r="AM74" s="35" t="str">
        <f t="shared" ref="AM74:AM137" si="30">IF($AB74="","",$W74)</f>
        <v/>
      </c>
      <c r="AN74" s="35" t="str">
        <f t="shared" si="11"/>
        <v/>
      </c>
      <c r="AO74" s="35" t="str">
        <f t="shared" si="12"/>
        <v/>
      </c>
      <c r="AP74" s="35" t="str">
        <f t="shared" si="13"/>
        <v/>
      </c>
      <c r="AQ74" s="36" t="str">
        <f t="shared" si="14"/>
        <v/>
      </c>
      <c r="AS74" s="151" t="str">
        <f t="shared" si="15"/>
        <v/>
      </c>
      <c r="AT74" s="147" t="str">
        <f t="shared" si="16"/>
        <v/>
      </c>
      <c r="AU74" s="147" t="str">
        <f t="shared" si="17"/>
        <v/>
      </c>
      <c r="AV74" s="147" t="str">
        <f t="shared" si="18"/>
        <v/>
      </c>
      <c r="AW74" s="152" t="str">
        <f t="shared" si="27"/>
        <v/>
      </c>
      <c r="AX74" s="149" t="str">
        <f t="shared" si="28"/>
        <v/>
      </c>
      <c r="AY74" s="149" t="str">
        <f t="shared" si="21"/>
        <v/>
      </c>
      <c r="AZ74" s="149" t="str">
        <f>IF($AW74="","",HLOOKUP($AW74,'3.参照データ'!$B$5:$AI$14,8,FALSE)+1)</f>
        <v/>
      </c>
      <c r="BA74" s="149" t="str">
        <f>IF($AW74="","",HLOOKUP($AW74,'3.参照データ'!$B$5:$AI$14,10,FALSE)+AZ74)</f>
        <v/>
      </c>
      <c r="BB74" s="240" t="str">
        <f>IF($AW74="","",INDEX('2.職務給賃金表'!$B$6:$AI$57,MATCH($AY74,'2.職務給賃金表'!$B$6:$B$57,0),MATCH($AW74,'2.職務給賃金表'!$B$6:$AI$6,0)))</f>
        <v/>
      </c>
      <c r="BC74" s="245" t="str">
        <f t="shared" si="22"/>
        <v/>
      </c>
    </row>
    <row r="75" spans="1:55" x14ac:dyDescent="0.15">
      <c r="A75" s="79" t="str">
        <f>IF(C75="","",COUNTA($C$10:C75))</f>
        <v/>
      </c>
      <c r="B75" s="416"/>
      <c r="C75" s="416"/>
      <c r="D75" s="417"/>
      <c r="E75" s="417"/>
      <c r="F75" s="416"/>
      <c r="G75" s="416"/>
      <c r="H75" s="418"/>
      <c r="I75" s="418"/>
      <c r="J75" s="66" t="str">
        <f t="shared" si="23"/>
        <v/>
      </c>
      <c r="K75" s="66" t="str">
        <f t="shared" si="24"/>
        <v/>
      </c>
      <c r="L75" s="66" t="str">
        <f t="shared" si="25"/>
        <v/>
      </c>
      <c r="M75" s="66" t="str">
        <f t="shared" si="26"/>
        <v/>
      </c>
      <c r="N75" s="419"/>
      <c r="O75" s="419"/>
      <c r="P75" s="419"/>
      <c r="Q75" s="419"/>
      <c r="R75" s="69" t="str">
        <f t="shared" ref="R75:R138" si="31">IF($C75="","",SUM(N75:Q75))</f>
        <v/>
      </c>
      <c r="S75" s="420"/>
      <c r="T75" s="420"/>
      <c r="U75" s="420"/>
      <c r="V75" s="420"/>
      <c r="W75" s="73" t="str">
        <f t="shared" ref="W75:W138" si="32">IF(C75="","",SUM(S75:V75))</f>
        <v/>
      </c>
      <c r="X75" s="74" t="str">
        <f t="shared" ref="X75:X138" si="33">IF(C75="","",R75+W75)</f>
        <v/>
      </c>
      <c r="Y75" s="44" t="str">
        <f t="shared" ref="Y75:Y138" si="34">IF($C75="","",$R75)</f>
        <v/>
      </c>
      <c r="Z75" s="30" t="str">
        <f>IF($C75="","",IF($Y75="","",HLOOKUP($Y75,'3.参照データ'!$B$4:$AI$12,2,TRUE)))</f>
        <v/>
      </c>
      <c r="AA75" s="424"/>
      <c r="AB75" s="85" t="str">
        <f t="shared" ref="AB75:AB138" si="35">IF($Z75="","",IF($AA75="",$Z75,$AA75))</f>
        <v/>
      </c>
      <c r="AC75" s="34" t="str">
        <f>IF($AB75="","",($Y75-HLOOKUP($AB75,'3.参照データ'!$B$5:$AI$12,6,FALSE)))</f>
        <v/>
      </c>
      <c r="AD75" s="30" t="str">
        <f>IF($AB75="","",ROUNDUP($AC75/HLOOKUP($AB75,'3.参照データ'!$B$5:$AI$18,7,FALSE),0)+1)</f>
        <v/>
      </c>
      <c r="AE75" s="30" t="str">
        <f t="shared" si="29"/>
        <v/>
      </c>
      <c r="AF75" s="127" t="str">
        <f>IF($AB75="","",($AE75-1)*HLOOKUP($AB75,'3.参照データ'!$B$5:$AI$14,7,FALSE))</f>
        <v/>
      </c>
      <c r="AG75" s="34" t="str">
        <f t="shared" ref="AG75:AG138" si="36">IF($AB75="","",$AC75-$AF75)</f>
        <v/>
      </c>
      <c r="AH75" s="30" t="str">
        <f>IF($AB75="","",IF($AG75&lt;=0,0,ROUNDUP($AG75/HLOOKUP($AB75,'3.参照データ'!$B$5:$AI$14,9,FALSE),0)))</f>
        <v/>
      </c>
      <c r="AI75" s="30" t="str">
        <f t="shared" ref="AI75:AI138" si="37">IF($AB75="","",IF($AE75+$AH75&gt;=$AK75,$AK75,$AE75+$AH75))</f>
        <v/>
      </c>
      <c r="AJ75" s="30" t="str">
        <f>IF($AB75="","",HLOOKUP($AB75,'3.参照データ'!$B$5:$AI$14,8,FALSE)+1)</f>
        <v/>
      </c>
      <c r="AK75" s="30" t="str">
        <f>IF($AB75="","",HLOOKUP($AB75,'3.参照データ'!$B$5:$AI$14,10,FALSE)+AJ75)</f>
        <v/>
      </c>
      <c r="AL75" s="35" t="str">
        <f>IF($AB75="","",INDEX('2.職務給賃金表'!$B$6:$AI$57,MATCH('1.メイン'!$AI75,'2.職務給賃金表'!$B$6:$B$57,0),MATCH('1.メイン'!$AB75,'2.職務給賃金表'!$B$6:$AI$6,0)))</f>
        <v/>
      </c>
      <c r="AM75" s="35" t="str">
        <f t="shared" si="30"/>
        <v/>
      </c>
      <c r="AN75" s="35" t="str">
        <f t="shared" ref="AN75:AN138" si="38">IF($AB75="","",$AL75+$AM75)</f>
        <v/>
      </c>
      <c r="AO75" s="35" t="str">
        <f t="shared" ref="AO75:AO138" si="39">IF($AB75="","",IF(($Y75-$AL75)&gt;0,$Y75-$AL75,0))</f>
        <v/>
      </c>
      <c r="AP75" s="35" t="str">
        <f t="shared" ref="AP75:AP138" si="40">IF($AB75="","",$AN75+$AO75)</f>
        <v/>
      </c>
      <c r="AQ75" s="36" t="str">
        <f t="shared" ref="AQ75:AQ138" si="41">IF($AB75="","",$AP75-$X75)</f>
        <v/>
      </c>
      <c r="AS75" s="151" t="str">
        <f t="shared" ref="AS75:AS138" si="42">IF(H75="","",DATEDIF(H75-1,$AS$4,"Y"))</f>
        <v/>
      </c>
      <c r="AT75" s="147" t="str">
        <f t="shared" ref="AT75:AT138" si="43">IF(H75="","",DATEDIF(H75-1,$AS$4,"YM"))</f>
        <v/>
      </c>
      <c r="AU75" s="147" t="str">
        <f t="shared" ref="AU75:AU138" si="44">IF(I75="","",DATEDIF(I75-1,$AS$4,"Y"))</f>
        <v/>
      </c>
      <c r="AV75" s="147" t="str">
        <f t="shared" ref="AV75:AV138" si="45">IF(I75="","",DATEDIF(I75-1,$AS$4,"YM"))</f>
        <v/>
      </c>
      <c r="AW75" s="152" t="str">
        <f t="shared" si="27"/>
        <v/>
      </c>
      <c r="AX75" s="149" t="str">
        <f t="shared" si="28"/>
        <v/>
      </c>
      <c r="AY75" s="149" t="str">
        <f t="shared" ref="AY75:AY138" si="46">IF($AW75="","",IF($AX75&gt;=$BA75,$BA75,$AX75))</f>
        <v/>
      </c>
      <c r="AZ75" s="149" t="str">
        <f>IF($AW75="","",HLOOKUP($AW75,'3.参照データ'!$B$5:$AI$14,8,FALSE)+1)</f>
        <v/>
      </c>
      <c r="BA75" s="149" t="str">
        <f>IF($AW75="","",HLOOKUP($AW75,'3.参照データ'!$B$5:$AI$14,10,FALSE)+AZ75)</f>
        <v/>
      </c>
      <c r="BB75" s="240" t="str">
        <f>IF($AW75="","",INDEX('2.職務給賃金表'!$B$6:$AI$57,MATCH($AY75,'2.職務給賃金表'!$B$6:$B$57,0),MATCH($AW75,'2.職務給賃金表'!$B$6:$AI$6,0)))</f>
        <v/>
      </c>
      <c r="BC75" s="245" t="str">
        <f t="shared" ref="BC75:BC138" si="47">IF($AW75="","",$BB75-$AL75)</f>
        <v/>
      </c>
    </row>
    <row r="76" spans="1:55" x14ac:dyDescent="0.15">
      <c r="A76" s="79" t="str">
        <f>IF(C76="","",COUNTA($C$10:C76))</f>
        <v/>
      </c>
      <c r="B76" s="416"/>
      <c r="C76" s="416"/>
      <c r="D76" s="417"/>
      <c r="E76" s="417"/>
      <c r="F76" s="416"/>
      <c r="G76" s="416"/>
      <c r="H76" s="418"/>
      <c r="I76" s="418"/>
      <c r="J76" s="66" t="str">
        <f t="shared" ref="J76:J139" si="48">IF(H76="","",DATEDIF(H76-1,$J$6,"Y"))</f>
        <v/>
      </c>
      <c r="K76" s="66" t="str">
        <f t="shared" ref="K76:K139" si="49">IF(H76="","",DATEDIF(H76-1,$J$6,"YM"))</f>
        <v/>
      </c>
      <c r="L76" s="66" t="str">
        <f t="shared" ref="L76:L139" si="50">IF(I76="","",DATEDIF(I76-1,$J$6,"Y"))</f>
        <v/>
      </c>
      <c r="M76" s="66" t="str">
        <f t="shared" ref="M76:M139" si="51">IF(I76="","",DATEDIF(I76-1,$J$6,"YM"))</f>
        <v/>
      </c>
      <c r="N76" s="419"/>
      <c r="O76" s="419"/>
      <c r="P76" s="419"/>
      <c r="Q76" s="419"/>
      <c r="R76" s="69" t="str">
        <f t="shared" si="31"/>
        <v/>
      </c>
      <c r="S76" s="420"/>
      <c r="T76" s="420"/>
      <c r="U76" s="420"/>
      <c r="V76" s="420"/>
      <c r="W76" s="73" t="str">
        <f t="shared" si="32"/>
        <v/>
      </c>
      <c r="X76" s="74" t="str">
        <f t="shared" si="33"/>
        <v/>
      </c>
      <c r="Y76" s="44" t="str">
        <f t="shared" si="34"/>
        <v/>
      </c>
      <c r="Z76" s="30" t="str">
        <f>IF($C76="","",IF($Y76="","",HLOOKUP($Y76,'3.参照データ'!$B$4:$AI$12,2,TRUE)))</f>
        <v/>
      </c>
      <c r="AA76" s="424"/>
      <c r="AB76" s="85" t="str">
        <f t="shared" si="35"/>
        <v/>
      </c>
      <c r="AC76" s="34" t="str">
        <f>IF($AB76="","",($Y76-HLOOKUP($AB76,'3.参照データ'!$B$5:$AI$12,6,FALSE)))</f>
        <v/>
      </c>
      <c r="AD76" s="30" t="str">
        <f>IF($AB76="","",ROUNDUP($AC76/HLOOKUP($AB76,'3.参照データ'!$B$5:$AI$18,7,FALSE),0)+1)</f>
        <v/>
      </c>
      <c r="AE76" s="30" t="str">
        <f t="shared" si="29"/>
        <v/>
      </c>
      <c r="AF76" s="127" t="str">
        <f>IF($AB76="","",($AE76-1)*HLOOKUP($AB76,'3.参照データ'!$B$5:$AI$14,7,FALSE))</f>
        <v/>
      </c>
      <c r="AG76" s="34" t="str">
        <f t="shared" si="36"/>
        <v/>
      </c>
      <c r="AH76" s="30" t="str">
        <f>IF($AB76="","",IF($AG76&lt;=0,0,ROUNDUP($AG76/HLOOKUP($AB76,'3.参照データ'!$B$5:$AI$14,9,FALSE),0)))</f>
        <v/>
      </c>
      <c r="AI76" s="30" t="str">
        <f t="shared" si="37"/>
        <v/>
      </c>
      <c r="AJ76" s="30" t="str">
        <f>IF($AB76="","",HLOOKUP($AB76,'3.参照データ'!$B$5:$AI$14,8,FALSE)+1)</f>
        <v/>
      </c>
      <c r="AK76" s="30" t="str">
        <f>IF($AB76="","",HLOOKUP($AB76,'3.参照データ'!$B$5:$AI$14,10,FALSE)+AJ76)</f>
        <v/>
      </c>
      <c r="AL76" s="35" t="str">
        <f>IF($AB76="","",INDEX('2.職務給賃金表'!$B$6:$AI$57,MATCH('1.メイン'!$AI76,'2.職務給賃金表'!$B$6:$B$57,0),MATCH('1.メイン'!$AB76,'2.職務給賃金表'!$B$6:$AI$6,0)))</f>
        <v/>
      </c>
      <c r="AM76" s="35" t="str">
        <f t="shared" si="30"/>
        <v/>
      </c>
      <c r="AN76" s="35" t="str">
        <f t="shared" si="38"/>
        <v/>
      </c>
      <c r="AO76" s="35" t="str">
        <f t="shared" si="39"/>
        <v/>
      </c>
      <c r="AP76" s="35" t="str">
        <f t="shared" si="40"/>
        <v/>
      </c>
      <c r="AQ76" s="36" t="str">
        <f t="shared" si="41"/>
        <v/>
      </c>
      <c r="AS76" s="151" t="str">
        <f t="shared" si="42"/>
        <v/>
      </c>
      <c r="AT76" s="147" t="str">
        <f t="shared" si="43"/>
        <v/>
      </c>
      <c r="AU76" s="147" t="str">
        <f t="shared" si="44"/>
        <v/>
      </c>
      <c r="AV76" s="147" t="str">
        <f t="shared" si="45"/>
        <v/>
      </c>
      <c r="AW76" s="152" t="str">
        <f t="shared" si="27"/>
        <v/>
      </c>
      <c r="AX76" s="149" t="str">
        <f t="shared" si="28"/>
        <v/>
      </c>
      <c r="AY76" s="149" t="str">
        <f t="shared" si="46"/>
        <v/>
      </c>
      <c r="AZ76" s="149" t="str">
        <f>IF($AW76="","",HLOOKUP($AW76,'3.参照データ'!$B$5:$AI$14,8,FALSE)+1)</f>
        <v/>
      </c>
      <c r="BA76" s="149" t="str">
        <f>IF($AW76="","",HLOOKUP($AW76,'3.参照データ'!$B$5:$AI$14,10,FALSE)+AZ76)</f>
        <v/>
      </c>
      <c r="BB76" s="240" t="str">
        <f>IF($AW76="","",INDEX('2.職務給賃金表'!$B$6:$AI$57,MATCH($AY76,'2.職務給賃金表'!$B$6:$B$57,0),MATCH($AW76,'2.職務給賃金表'!$B$6:$AI$6,0)))</f>
        <v/>
      </c>
      <c r="BC76" s="245" t="str">
        <f t="shared" si="47"/>
        <v/>
      </c>
    </row>
    <row r="77" spans="1:55" x14ac:dyDescent="0.15">
      <c r="A77" s="79" t="str">
        <f>IF(C77="","",COUNTA($C$10:C77))</f>
        <v/>
      </c>
      <c r="B77" s="416"/>
      <c r="C77" s="416"/>
      <c r="D77" s="417"/>
      <c r="E77" s="417"/>
      <c r="F77" s="416"/>
      <c r="G77" s="416"/>
      <c r="H77" s="418"/>
      <c r="I77" s="418"/>
      <c r="J77" s="66" t="str">
        <f t="shared" si="48"/>
        <v/>
      </c>
      <c r="K77" s="66" t="str">
        <f t="shared" si="49"/>
        <v/>
      </c>
      <c r="L77" s="66" t="str">
        <f t="shared" si="50"/>
        <v/>
      </c>
      <c r="M77" s="66" t="str">
        <f t="shared" si="51"/>
        <v/>
      </c>
      <c r="N77" s="419"/>
      <c r="O77" s="419"/>
      <c r="P77" s="419"/>
      <c r="Q77" s="419"/>
      <c r="R77" s="69" t="str">
        <f t="shared" si="31"/>
        <v/>
      </c>
      <c r="S77" s="420"/>
      <c r="T77" s="420"/>
      <c r="U77" s="420"/>
      <c r="V77" s="420"/>
      <c r="W77" s="73" t="str">
        <f t="shared" si="32"/>
        <v/>
      </c>
      <c r="X77" s="74" t="str">
        <f t="shared" si="33"/>
        <v/>
      </c>
      <c r="Y77" s="44" t="str">
        <f t="shared" si="34"/>
        <v/>
      </c>
      <c r="Z77" s="30" t="str">
        <f>IF($C77="","",IF($Y77="","",HLOOKUP($Y77,'3.参照データ'!$B$4:$AI$12,2,TRUE)))</f>
        <v/>
      </c>
      <c r="AA77" s="424"/>
      <c r="AB77" s="85" t="str">
        <f t="shared" si="35"/>
        <v/>
      </c>
      <c r="AC77" s="34" t="str">
        <f>IF($AB77="","",($Y77-HLOOKUP($AB77,'3.参照データ'!$B$5:$AI$12,6,FALSE)))</f>
        <v/>
      </c>
      <c r="AD77" s="30" t="str">
        <f>IF($AB77="","",ROUNDUP($AC77/HLOOKUP($AB77,'3.参照データ'!$B$5:$AI$18,7,FALSE),0)+1)</f>
        <v/>
      </c>
      <c r="AE77" s="30" t="str">
        <f t="shared" si="29"/>
        <v/>
      </c>
      <c r="AF77" s="127" t="str">
        <f>IF($AB77="","",($AE77-1)*HLOOKUP($AB77,'3.参照データ'!$B$5:$AI$14,7,FALSE))</f>
        <v/>
      </c>
      <c r="AG77" s="34" t="str">
        <f t="shared" si="36"/>
        <v/>
      </c>
      <c r="AH77" s="30" t="str">
        <f>IF($AB77="","",IF($AG77&lt;=0,0,ROUNDUP($AG77/HLOOKUP($AB77,'3.参照データ'!$B$5:$AI$14,9,FALSE),0)))</f>
        <v/>
      </c>
      <c r="AI77" s="30" t="str">
        <f t="shared" si="37"/>
        <v/>
      </c>
      <c r="AJ77" s="30" t="str">
        <f>IF($AB77="","",HLOOKUP($AB77,'3.参照データ'!$B$5:$AI$14,8,FALSE)+1)</f>
        <v/>
      </c>
      <c r="AK77" s="30" t="str">
        <f>IF($AB77="","",HLOOKUP($AB77,'3.参照データ'!$B$5:$AI$14,10,FALSE)+AJ77)</f>
        <v/>
      </c>
      <c r="AL77" s="35" t="str">
        <f>IF($AB77="","",INDEX('2.職務給賃金表'!$B$6:$AI$57,MATCH('1.メイン'!$AI77,'2.職務給賃金表'!$B$6:$B$57,0),MATCH('1.メイン'!$AB77,'2.職務給賃金表'!$B$6:$AI$6,0)))</f>
        <v/>
      </c>
      <c r="AM77" s="35" t="str">
        <f t="shared" si="30"/>
        <v/>
      </c>
      <c r="AN77" s="35" t="str">
        <f t="shared" si="38"/>
        <v/>
      </c>
      <c r="AO77" s="35" t="str">
        <f t="shared" si="39"/>
        <v/>
      </c>
      <c r="AP77" s="35" t="str">
        <f t="shared" si="40"/>
        <v/>
      </c>
      <c r="AQ77" s="36" t="str">
        <f t="shared" si="41"/>
        <v/>
      </c>
      <c r="AS77" s="151" t="str">
        <f t="shared" si="42"/>
        <v/>
      </c>
      <c r="AT77" s="147" t="str">
        <f t="shared" si="43"/>
        <v/>
      </c>
      <c r="AU77" s="147" t="str">
        <f t="shared" si="44"/>
        <v/>
      </c>
      <c r="AV77" s="147" t="str">
        <f t="shared" si="45"/>
        <v/>
      </c>
      <c r="AW77" s="152" t="str">
        <f t="shared" si="27"/>
        <v/>
      </c>
      <c r="AX77" s="149" t="str">
        <f t="shared" si="28"/>
        <v/>
      </c>
      <c r="AY77" s="149" t="str">
        <f t="shared" si="46"/>
        <v/>
      </c>
      <c r="AZ77" s="149" t="str">
        <f>IF($AW77="","",HLOOKUP($AW77,'3.参照データ'!$B$5:$AI$14,8,FALSE)+1)</f>
        <v/>
      </c>
      <c r="BA77" s="149" t="str">
        <f>IF($AW77="","",HLOOKUP($AW77,'3.参照データ'!$B$5:$AI$14,10,FALSE)+AZ77)</f>
        <v/>
      </c>
      <c r="BB77" s="240" t="str">
        <f>IF($AW77="","",INDEX('2.職務給賃金表'!$B$6:$AI$57,MATCH($AY77,'2.職務給賃金表'!$B$6:$B$57,0),MATCH($AW77,'2.職務給賃金表'!$B$6:$AI$6,0)))</f>
        <v/>
      </c>
      <c r="BC77" s="245" t="str">
        <f t="shared" si="47"/>
        <v/>
      </c>
    </row>
    <row r="78" spans="1:55" x14ac:dyDescent="0.15">
      <c r="A78" s="79" t="str">
        <f>IF(C78="","",COUNTA($C$10:C78))</f>
        <v/>
      </c>
      <c r="B78" s="416"/>
      <c r="C78" s="416"/>
      <c r="D78" s="417"/>
      <c r="E78" s="417"/>
      <c r="F78" s="416"/>
      <c r="G78" s="416"/>
      <c r="H78" s="418"/>
      <c r="I78" s="418"/>
      <c r="J78" s="66" t="str">
        <f t="shared" si="48"/>
        <v/>
      </c>
      <c r="K78" s="66" t="str">
        <f t="shared" si="49"/>
        <v/>
      </c>
      <c r="L78" s="66" t="str">
        <f t="shared" si="50"/>
        <v/>
      </c>
      <c r="M78" s="66" t="str">
        <f t="shared" si="51"/>
        <v/>
      </c>
      <c r="N78" s="419"/>
      <c r="O78" s="419"/>
      <c r="P78" s="419"/>
      <c r="Q78" s="419"/>
      <c r="R78" s="69" t="str">
        <f t="shared" si="31"/>
        <v/>
      </c>
      <c r="S78" s="420"/>
      <c r="T78" s="420"/>
      <c r="U78" s="420"/>
      <c r="V78" s="420"/>
      <c r="W78" s="73" t="str">
        <f t="shared" si="32"/>
        <v/>
      </c>
      <c r="X78" s="74" t="str">
        <f t="shared" si="33"/>
        <v/>
      </c>
      <c r="Y78" s="44" t="str">
        <f t="shared" si="34"/>
        <v/>
      </c>
      <c r="Z78" s="30" t="str">
        <f>IF($C78="","",IF($Y78="","",HLOOKUP($Y78,'3.参照データ'!$B$4:$AI$12,2,TRUE)))</f>
        <v/>
      </c>
      <c r="AA78" s="424"/>
      <c r="AB78" s="85" t="str">
        <f t="shared" si="35"/>
        <v/>
      </c>
      <c r="AC78" s="34" t="str">
        <f>IF($AB78="","",($Y78-HLOOKUP($AB78,'3.参照データ'!$B$5:$AI$12,6,FALSE)))</f>
        <v/>
      </c>
      <c r="AD78" s="30" t="str">
        <f>IF($AB78="","",ROUNDUP($AC78/HLOOKUP($AB78,'3.参照データ'!$B$5:$AI$18,7,FALSE),0)+1)</f>
        <v/>
      </c>
      <c r="AE78" s="30" t="str">
        <f t="shared" si="29"/>
        <v/>
      </c>
      <c r="AF78" s="127" t="str">
        <f>IF($AB78="","",($AE78-1)*HLOOKUP($AB78,'3.参照データ'!$B$5:$AI$14,7,FALSE))</f>
        <v/>
      </c>
      <c r="AG78" s="34" t="str">
        <f t="shared" si="36"/>
        <v/>
      </c>
      <c r="AH78" s="30" t="str">
        <f>IF($AB78="","",IF($AG78&lt;=0,0,ROUNDUP($AG78/HLOOKUP($AB78,'3.参照データ'!$B$5:$AI$14,9,FALSE),0)))</f>
        <v/>
      </c>
      <c r="AI78" s="30" t="str">
        <f t="shared" si="37"/>
        <v/>
      </c>
      <c r="AJ78" s="30" t="str">
        <f>IF($AB78="","",HLOOKUP($AB78,'3.参照データ'!$B$5:$AI$14,8,FALSE)+1)</f>
        <v/>
      </c>
      <c r="AK78" s="30" t="str">
        <f>IF($AB78="","",HLOOKUP($AB78,'3.参照データ'!$B$5:$AI$14,10,FALSE)+AJ78)</f>
        <v/>
      </c>
      <c r="AL78" s="35" t="str">
        <f>IF($AB78="","",INDEX('2.職務給賃金表'!$B$6:$AI$57,MATCH('1.メイン'!$AI78,'2.職務給賃金表'!$B$6:$B$57,0),MATCH('1.メイン'!$AB78,'2.職務給賃金表'!$B$6:$AI$6,0)))</f>
        <v/>
      </c>
      <c r="AM78" s="35" t="str">
        <f t="shared" si="30"/>
        <v/>
      </c>
      <c r="AN78" s="35" t="str">
        <f t="shared" si="38"/>
        <v/>
      </c>
      <c r="AO78" s="35" t="str">
        <f t="shared" si="39"/>
        <v/>
      </c>
      <c r="AP78" s="35" t="str">
        <f t="shared" si="40"/>
        <v/>
      </c>
      <c r="AQ78" s="36" t="str">
        <f t="shared" si="41"/>
        <v/>
      </c>
      <c r="AS78" s="151" t="str">
        <f t="shared" si="42"/>
        <v/>
      </c>
      <c r="AT78" s="147" t="str">
        <f t="shared" si="43"/>
        <v/>
      </c>
      <c r="AU78" s="147" t="str">
        <f t="shared" si="44"/>
        <v/>
      </c>
      <c r="AV78" s="147" t="str">
        <f t="shared" si="45"/>
        <v/>
      </c>
      <c r="AW78" s="152" t="str">
        <f t="shared" si="27"/>
        <v/>
      </c>
      <c r="AX78" s="149" t="str">
        <f t="shared" si="28"/>
        <v/>
      </c>
      <c r="AY78" s="149" t="str">
        <f t="shared" si="46"/>
        <v/>
      </c>
      <c r="AZ78" s="149" t="str">
        <f>IF($AW78="","",HLOOKUP($AW78,'3.参照データ'!$B$5:$AI$14,8,FALSE)+1)</f>
        <v/>
      </c>
      <c r="BA78" s="149" t="str">
        <f>IF($AW78="","",HLOOKUP($AW78,'3.参照データ'!$B$5:$AI$14,10,FALSE)+AZ78)</f>
        <v/>
      </c>
      <c r="BB78" s="240" t="str">
        <f>IF($AW78="","",INDEX('2.職務給賃金表'!$B$6:$AI$57,MATCH($AY78,'2.職務給賃金表'!$B$6:$B$57,0),MATCH($AW78,'2.職務給賃金表'!$B$6:$AI$6,0)))</f>
        <v/>
      </c>
      <c r="BC78" s="245" t="str">
        <f t="shared" si="47"/>
        <v/>
      </c>
    </row>
    <row r="79" spans="1:55" x14ac:dyDescent="0.15">
      <c r="A79" s="79" t="str">
        <f>IF(C79="","",COUNTA($C$10:C79))</f>
        <v/>
      </c>
      <c r="B79" s="416"/>
      <c r="C79" s="416"/>
      <c r="D79" s="417"/>
      <c r="E79" s="417"/>
      <c r="F79" s="416"/>
      <c r="G79" s="416"/>
      <c r="H79" s="418"/>
      <c r="I79" s="418"/>
      <c r="J79" s="66" t="str">
        <f t="shared" si="48"/>
        <v/>
      </c>
      <c r="K79" s="66" t="str">
        <f t="shared" si="49"/>
        <v/>
      </c>
      <c r="L79" s="66" t="str">
        <f t="shared" si="50"/>
        <v/>
      </c>
      <c r="M79" s="66" t="str">
        <f t="shared" si="51"/>
        <v/>
      </c>
      <c r="N79" s="419"/>
      <c r="O79" s="419"/>
      <c r="P79" s="419"/>
      <c r="Q79" s="419"/>
      <c r="R79" s="69" t="str">
        <f t="shared" si="31"/>
        <v/>
      </c>
      <c r="S79" s="420"/>
      <c r="T79" s="420"/>
      <c r="U79" s="420"/>
      <c r="V79" s="420"/>
      <c r="W79" s="73" t="str">
        <f t="shared" si="32"/>
        <v/>
      </c>
      <c r="X79" s="74" t="str">
        <f t="shared" si="33"/>
        <v/>
      </c>
      <c r="Y79" s="44" t="str">
        <f t="shared" si="34"/>
        <v/>
      </c>
      <c r="Z79" s="30" t="str">
        <f>IF($C79="","",IF($Y79="","",HLOOKUP($Y79,'3.参照データ'!$B$4:$AI$12,2,TRUE)))</f>
        <v/>
      </c>
      <c r="AA79" s="424"/>
      <c r="AB79" s="85" t="str">
        <f t="shared" si="35"/>
        <v/>
      </c>
      <c r="AC79" s="34" t="str">
        <f>IF($AB79="","",($Y79-HLOOKUP($AB79,'3.参照データ'!$B$5:$AI$12,6,FALSE)))</f>
        <v/>
      </c>
      <c r="AD79" s="30" t="str">
        <f>IF($AB79="","",ROUNDUP($AC79/HLOOKUP($AB79,'3.参照データ'!$B$5:$AI$18,7,FALSE),0)+1)</f>
        <v/>
      </c>
      <c r="AE79" s="30" t="str">
        <f t="shared" si="29"/>
        <v/>
      </c>
      <c r="AF79" s="127" t="str">
        <f>IF($AB79="","",($AE79-1)*HLOOKUP($AB79,'3.参照データ'!$B$5:$AI$14,7,FALSE))</f>
        <v/>
      </c>
      <c r="AG79" s="34" t="str">
        <f t="shared" si="36"/>
        <v/>
      </c>
      <c r="AH79" s="30" t="str">
        <f>IF($AB79="","",IF($AG79&lt;=0,0,ROUNDUP($AG79/HLOOKUP($AB79,'3.参照データ'!$B$5:$AI$14,9,FALSE),0)))</f>
        <v/>
      </c>
      <c r="AI79" s="30" t="str">
        <f t="shared" si="37"/>
        <v/>
      </c>
      <c r="AJ79" s="30" t="str">
        <f>IF($AB79="","",HLOOKUP($AB79,'3.参照データ'!$B$5:$AI$14,8,FALSE)+1)</f>
        <v/>
      </c>
      <c r="AK79" s="30" t="str">
        <f>IF($AB79="","",HLOOKUP($AB79,'3.参照データ'!$B$5:$AI$14,10,FALSE)+AJ79)</f>
        <v/>
      </c>
      <c r="AL79" s="35" t="str">
        <f>IF($AB79="","",INDEX('2.職務給賃金表'!$B$6:$AI$57,MATCH('1.メイン'!$AI79,'2.職務給賃金表'!$B$6:$B$57,0),MATCH('1.メイン'!$AB79,'2.職務給賃金表'!$B$6:$AI$6,0)))</f>
        <v/>
      </c>
      <c r="AM79" s="35" t="str">
        <f t="shared" si="30"/>
        <v/>
      </c>
      <c r="AN79" s="35" t="str">
        <f t="shared" si="38"/>
        <v/>
      </c>
      <c r="AO79" s="35" t="str">
        <f t="shared" si="39"/>
        <v/>
      </c>
      <c r="AP79" s="35" t="str">
        <f t="shared" si="40"/>
        <v/>
      </c>
      <c r="AQ79" s="36" t="str">
        <f t="shared" si="41"/>
        <v/>
      </c>
      <c r="AS79" s="151" t="str">
        <f t="shared" si="42"/>
        <v/>
      </c>
      <c r="AT79" s="147" t="str">
        <f t="shared" si="43"/>
        <v/>
      </c>
      <c r="AU79" s="147" t="str">
        <f t="shared" si="44"/>
        <v/>
      </c>
      <c r="AV79" s="147" t="str">
        <f t="shared" si="45"/>
        <v/>
      </c>
      <c r="AW79" s="152" t="str">
        <f t="shared" si="27"/>
        <v/>
      </c>
      <c r="AX79" s="149" t="str">
        <f t="shared" si="28"/>
        <v/>
      </c>
      <c r="AY79" s="149" t="str">
        <f t="shared" si="46"/>
        <v/>
      </c>
      <c r="AZ79" s="149" t="str">
        <f>IF($AW79="","",HLOOKUP($AW79,'3.参照データ'!$B$5:$AI$14,8,FALSE)+1)</f>
        <v/>
      </c>
      <c r="BA79" s="149" t="str">
        <f>IF($AW79="","",HLOOKUP($AW79,'3.参照データ'!$B$5:$AI$14,10,FALSE)+AZ79)</f>
        <v/>
      </c>
      <c r="BB79" s="240" t="str">
        <f>IF($AW79="","",INDEX('2.職務給賃金表'!$B$6:$AI$57,MATCH($AY79,'2.職務給賃金表'!$B$6:$B$57,0),MATCH($AW79,'2.職務給賃金表'!$B$6:$AI$6,0)))</f>
        <v/>
      </c>
      <c r="BC79" s="245" t="str">
        <f t="shared" si="47"/>
        <v/>
      </c>
    </row>
    <row r="80" spans="1:55" x14ac:dyDescent="0.15">
      <c r="A80" s="79" t="str">
        <f>IF(C80="","",COUNTA($C$10:C80))</f>
        <v/>
      </c>
      <c r="B80" s="416"/>
      <c r="C80" s="416"/>
      <c r="D80" s="417"/>
      <c r="E80" s="417"/>
      <c r="F80" s="416"/>
      <c r="G80" s="416"/>
      <c r="H80" s="418"/>
      <c r="I80" s="418"/>
      <c r="J80" s="66" t="str">
        <f t="shared" si="48"/>
        <v/>
      </c>
      <c r="K80" s="66" t="str">
        <f t="shared" si="49"/>
        <v/>
      </c>
      <c r="L80" s="66" t="str">
        <f t="shared" si="50"/>
        <v/>
      </c>
      <c r="M80" s="66" t="str">
        <f t="shared" si="51"/>
        <v/>
      </c>
      <c r="N80" s="419"/>
      <c r="O80" s="419"/>
      <c r="P80" s="419"/>
      <c r="Q80" s="419"/>
      <c r="R80" s="69" t="str">
        <f t="shared" si="31"/>
        <v/>
      </c>
      <c r="S80" s="420"/>
      <c r="T80" s="420"/>
      <c r="U80" s="420"/>
      <c r="V80" s="420"/>
      <c r="W80" s="73" t="str">
        <f t="shared" si="32"/>
        <v/>
      </c>
      <c r="X80" s="74" t="str">
        <f t="shared" si="33"/>
        <v/>
      </c>
      <c r="Y80" s="44" t="str">
        <f t="shared" si="34"/>
        <v/>
      </c>
      <c r="Z80" s="30" t="str">
        <f>IF($C80="","",IF($Y80="","",HLOOKUP($Y80,'3.参照データ'!$B$4:$AI$12,2,TRUE)))</f>
        <v/>
      </c>
      <c r="AA80" s="424"/>
      <c r="AB80" s="85" t="str">
        <f t="shared" si="35"/>
        <v/>
      </c>
      <c r="AC80" s="34" t="str">
        <f>IF($AB80="","",($Y80-HLOOKUP($AB80,'3.参照データ'!$B$5:$AI$12,6,FALSE)))</f>
        <v/>
      </c>
      <c r="AD80" s="30" t="str">
        <f>IF($AB80="","",ROUNDUP($AC80/HLOOKUP($AB80,'3.参照データ'!$B$5:$AI$18,7,FALSE),0)+1)</f>
        <v/>
      </c>
      <c r="AE80" s="30" t="str">
        <f t="shared" si="29"/>
        <v/>
      </c>
      <c r="AF80" s="127" t="str">
        <f>IF($AB80="","",($AE80-1)*HLOOKUP($AB80,'3.参照データ'!$B$5:$AI$14,7,FALSE))</f>
        <v/>
      </c>
      <c r="AG80" s="34" t="str">
        <f t="shared" si="36"/>
        <v/>
      </c>
      <c r="AH80" s="30" t="str">
        <f>IF($AB80="","",IF($AG80&lt;=0,0,ROUNDUP($AG80/HLOOKUP($AB80,'3.参照データ'!$B$5:$AI$14,9,FALSE),0)))</f>
        <v/>
      </c>
      <c r="AI80" s="30" t="str">
        <f t="shared" si="37"/>
        <v/>
      </c>
      <c r="AJ80" s="30" t="str">
        <f>IF($AB80="","",HLOOKUP($AB80,'3.参照データ'!$B$5:$AI$14,8,FALSE)+1)</f>
        <v/>
      </c>
      <c r="AK80" s="30" t="str">
        <f>IF($AB80="","",HLOOKUP($AB80,'3.参照データ'!$B$5:$AI$14,10,FALSE)+AJ80)</f>
        <v/>
      </c>
      <c r="AL80" s="35" t="str">
        <f>IF($AB80="","",INDEX('2.職務給賃金表'!$B$6:$AI$57,MATCH('1.メイン'!$AI80,'2.職務給賃金表'!$B$6:$B$57,0),MATCH('1.メイン'!$AB80,'2.職務給賃金表'!$B$6:$AI$6,0)))</f>
        <v/>
      </c>
      <c r="AM80" s="35" t="str">
        <f t="shared" si="30"/>
        <v/>
      </c>
      <c r="AN80" s="35" t="str">
        <f t="shared" si="38"/>
        <v/>
      </c>
      <c r="AO80" s="35" t="str">
        <f t="shared" si="39"/>
        <v/>
      </c>
      <c r="AP80" s="35" t="str">
        <f t="shared" si="40"/>
        <v/>
      </c>
      <c r="AQ80" s="36" t="str">
        <f t="shared" si="41"/>
        <v/>
      </c>
      <c r="AS80" s="151" t="str">
        <f t="shared" si="42"/>
        <v/>
      </c>
      <c r="AT80" s="147" t="str">
        <f t="shared" si="43"/>
        <v/>
      </c>
      <c r="AU80" s="147" t="str">
        <f t="shared" si="44"/>
        <v/>
      </c>
      <c r="AV80" s="147" t="str">
        <f t="shared" si="45"/>
        <v/>
      </c>
      <c r="AW80" s="152" t="str">
        <f t="shared" si="27"/>
        <v/>
      </c>
      <c r="AX80" s="149" t="str">
        <f t="shared" si="28"/>
        <v/>
      </c>
      <c r="AY80" s="149" t="str">
        <f t="shared" si="46"/>
        <v/>
      </c>
      <c r="AZ80" s="149" t="str">
        <f>IF($AW80="","",HLOOKUP($AW80,'3.参照データ'!$B$5:$AI$14,8,FALSE)+1)</f>
        <v/>
      </c>
      <c r="BA80" s="149" t="str">
        <f>IF($AW80="","",HLOOKUP($AW80,'3.参照データ'!$B$5:$AI$14,10,FALSE)+AZ80)</f>
        <v/>
      </c>
      <c r="BB80" s="240" t="str">
        <f>IF($AW80="","",INDEX('2.職務給賃金表'!$B$6:$AI$57,MATCH($AY80,'2.職務給賃金表'!$B$6:$B$57,0),MATCH($AW80,'2.職務給賃金表'!$B$6:$AI$6,0)))</f>
        <v/>
      </c>
      <c r="BC80" s="245" t="str">
        <f t="shared" si="47"/>
        <v/>
      </c>
    </row>
    <row r="81" spans="1:55" x14ac:dyDescent="0.15">
      <c r="A81" s="79" t="str">
        <f>IF(C81="","",COUNTA($C$10:C81))</f>
        <v/>
      </c>
      <c r="B81" s="416"/>
      <c r="C81" s="416"/>
      <c r="D81" s="417"/>
      <c r="E81" s="417"/>
      <c r="F81" s="416"/>
      <c r="G81" s="416"/>
      <c r="H81" s="418"/>
      <c r="I81" s="418"/>
      <c r="J81" s="66" t="str">
        <f t="shared" si="48"/>
        <v/>
      </c>
      <c r="K81" s="66" t="str">
        <f t="shared" si="49"/>
        <v/>
      </c>
      <c r="L81" s="66" t="str">
        <f t="shared" si="50"/>
        <v/>
      </c>
      <c r="M81" s="66" t="str">
        <f t="shared" si="51"/>
        <v/>
      </c>
      <c r="N81" s="419"/>
      <c r="O81" s="419"/>
      <c r="P81" s="419"/>
      <c r="Q81" s="419"/>
      <c r="R81" s="69" t="str">
        <f t="shared" si="31"/>
        <v/>
      </c>
      <c r="S81" s="420"/>
      <c r="T81" s="420"/>
      <c r="U81" s="420"/>
      <c r="V81" s="420"/>
      <c r="W81" s="73" t="str">
        <f t="shared" si="32"/>
        <v/>
      </c>
      <c r="X81" s="74" t="str">
        <f t="shared" si="33"/>
        <v/>
      </c>
      <c r="Y81" s="44" t="str">
        <f t="shared" si="34"/>
        <v/>
      </c>
      <c r="Z81" s="30" t="str">
        <f>IF($C81="","",IF($Y81="","",HLOOKUP($Y81,'3.参照データ'!$B$4:$AI$12,2,TRUE)))</f>
        <v/>
      </c>
      <c r="AA81" s="424"/>
      <c r="AB81" s="85" t="str">
        <f t="shared" si="35"/>
        <v/>
      </c>
      <c r="AC81" s="34" t="str">
        <f>IF($AB81="","",($Y81-HLOOKUP($AB81,'3.参照データ'!$B$5:$AI$12,6,FALSE)))</f>
        <v/>
      </c>
      <c r="AD81" s="30" t="str">
        <f>IF($AB81="","",ROUNDUP($AC81/HLOOKUP($AB81,'3.参照データ'!$B$5:$AI$18,7,FALSE),0)+1)</f>
        <v/>
      </c>
      <c r="AE81" s="30" t="str">
        <f t="shared" si="29"/>
        <v/>
      </c>
      <c r="AF81" s="127" t="str">
        <f>IF($AB81="","",($AE81-1)*HLOOKUP($AB81,'3.参照データ'!$B$5:$AI$14,7,FALSE))</f>
        <v/>
      </c>
      <c r="AG81" s="34" t="str">
        <f t="shared" si="36"/>
        <v/>
      </c>
      <c r="AH81" s="30" t="str">
        <f>IF($AB81="","",IF($AG81&lt;=0,0,ROUNDUP($AG81/HLOOKUP($AB81,'3.参照データ'!$B$5:$AI$14,9,FALSE),0)))</f>
        <v/>
      </c>
      <c r="AI81" s="30" t="str">
        <f t="shared" si="37"/>
        <v/>
      </c>
      <c r="AJ81" s="30" t="str">
        <f>IF($AB81="","",HLOOKUP($AB81,'3.参照データ'!$B$5:$AI$14,8,FALSE)+1)</f>
        <v/>
      </c>
      <c r="AK81" s="30" t="str">
        <f>IF($AB81="","",HLOOKUP($AB81,'3.参照データ'!$B$5:$AI$14,10,FALSE)+AJ81)</f>
        <v/>
      </c>
      <c r="AL81" s="35" t="str">
        <f>IF($AB81="","",INDEX('2.職務給賃金表'!$B$6:$AI$57,MATCH('1.メイン'!$AI81,'2.職務給賃金表'!$B$6:$B$57,0),MATCH('1.メイン'!$AB81,'2.職務給賃金表'!$B$6:$AI$6,0)))</f>
        <v/>
      </c>
      <c r="AM81" s="35" t="str">
        <f t="shared" si="30"/>
        <v/>
      </c>
      <c r="AN81" s="35" t="str">
        <f t="shared" si="38"/>
        <v/>
      </c>
      <c r="AO81" s="35" t="str">
        <f t="shared" si="39"/>
        <v/>
      </c>
      <c r="AP81" s="35" t="str">
        <f t="shared" si="40"/>
        <v/>
      </c>
      <c r="AQ81" s="36" t="str">
        <f t="shared" si="41"/>
        <v/>
      </c>
      <c r="AS81" s="151" t="str">
        <f t="shared" si="42"/>
        <v/>
      </c>
      <c r="AT81" s="147" t="str">
        <f t="shared" si="43"/>
        <v/>
      </c>
      <c r="AU81" s="147" t="str">
        <f t="shared" si="44"/>
        <v/>
      </c>
      <c r="AV81" s="147" t="str">
        <f t="shared" si="45"/>
        <v/>
      </c>
      <c r="AW81" s="152" t="str">
        <f t="shared" si="27"/>
        <v/>
      </c>
      <c r="AX81" s="149" t="str">
        <f t="shared" si="28"/>
        <v/>
      </c>
      <c r="AY81" s="149" t="str">
        <f t="shared" si="46"/>
        <v/>
      </c>
      <c r="AZ81" s="149" t="str">
        <f>IF($AW81="","",HLOOKUP($AW81,'3.参照データ'!$B$5:$AI$14,8,FALSE)+1)</f>
        <v/>
      </c>
      <c r="BA81" s="149" t="str">
        <f>IF($AW81="","",HLOOKUP($AW81,'3.参照データ'!$B$5:$AI$14,10,FALSE)+AZ81)</f>
        <v/>
      </c>
      <c r="BB81" s="240" t="str">
        <f>IF($AW81="","",INDEX('2.職務給賃金表'!$B$6:$AI$57,MATCH($AY81,'2.職務給賃金表'!$B$6:$B$57,0),MATCH($AW81,'2.職務給賃金表'!$B$6:$AI$6,0)))</f>
        <v/>
      </c>
      <c r="BC81" s="245" t="str">
        <f t="shared" si="47"/>
        <v/>
      </c>
    </row>
    <row r="82" spans="1:55" x14ac:dyDescent="0.15">
      <c r="A82" s="79" t="str">
        <f>IF(C82="","",COUNTA($C$10:C82))</f>
        <v/>
      </c>
      <c r="B82" s="416"/>
      <c r="C82" s="416"/>
      <c r="D82" s="417"/>
      <c r="E82" s="417"/>
      <c r="F82" s="416"/>
      <c r="G82" s="416"/>
      <c r="H82" s="418"/>
      <c r="I82" s="418"/>
      <c r="J82" s="66" t="str">
        <f t="shared" si="48"/>
        <v/>
      </c>
      <c r="K82" s="66" t="str">
        <f t="shared" si="49"/>
        <v/>
      </c>
      <c r="L82" s="66" t="str">
        <f t="shared" si="50"/>
        <v/>
      </c>
      <c r="M82" s="66" t="str">
        <f t="shared" si="51"/>
        <v/>
      </c>
      <c r="N82" s="419"/>
      <c r="O82" s="419"/>
      <c r="P82" s="419"/>
      <c r="Q82" s="419"/>
      <c r="R82" s="69" t="str">
        <f t="shared" si="31"/>
        <v/>
      </c>
      <c r="S82" s="420"/>
      <c r="T82" s="420"/>
      <c r="U82" s="420"/>
      <c r="V82" s="420"/>
      <c r="W82" s="73" t="str">
        <f t="shared" si="32"/>
        <v/>
      </c>
      <c r="X82" s="74" t="str">
        <f t="shared" si="33"/>
        <v/>
      </c>
      <c r="Y82" s="44" t="str">
        <f t="shared" si="34"/>
        <v/>
      </c>
      <c r="Z82" s="30" t="str">
        <f>IF($C82="","",IF($Y82="","",HLOOKUP($Y82,'3.参照データ'!$B$4:$AI$12,2,TRUE)))</f>
        <v/>
      </c>
      <c r="AA82" s="424"/>
      <c r="AB82" s="85" t="str">
        <f t="shared" si="35"/>
        <v/>
      </c>
      <c r="AC82" s="34" t="str">
        <f>IF($AB82="","",($Y82-HLOOKUP($AB82,'3.参照データ'!$B$5:$AI$12,6,FALSE)))</f>
        <v/>
      </c>
      <c r="AD82" s="30" t="str">
        <f>IF($AB82="","",ROUNDUP($AC82/HLOOKUP($AB82,'3.参照データ'!$B$5:$AI$18,7,FALSE),0)+1)</f>
        <v/>
      </c>
      <c r="AE82" s="30" t="str">
        <f t="shared" si="29"/>
        <v/>
      </c>
      <c r="AF82" s="127" t="str">
        <f>IF($AB82="","",($AE82-1)*HLOOKUP($AB82,'3.参照データ'!$B$5:$AI$14,7,FALSE))</f>
        <v/>
      </c>
      <c r="AG82" s="34" t="str">
        <f t="shared" si="36"/>
        <v/>
      </c>
      <c r="AH82" s="30" t="str">
        <f>IF($AB82="","",IF($AG82&lt;=0,0,ROUNDUP($AG82/HLOOKUP($AB82,'3.参照データ'!$B$5:$AI$14,9,FALSE),0)))</f>
        <v/>
      </c>
      <c r="AI82" s="30" t="str">
        <f t="shared" si="37"/>
        <v/>
      </c>
      <c r="AJ82" s="30" t="str">
        <f>IF($AB82="","",HLOOKUP($AB82,'3.参照データ'!$B$5:$AI$14,8,FALSE)+1)</f>
        <v/>
      </c>
      <c r="AK82" s="30" t="str">
        <f>IF($AB82="","",HLOOKUP($AB82,'3.参照データ'!$B$5:$AI$14,10,FALSE)+AJ82)</f>
        <v/>
      </c>
      <c r="AL82" s="35" t="str">
        <f>IF($AB82="","",INDEX('2.職務給賃金表'!$B$6:$AI$57,MATCH('1.メイン'!$AI82,'2.職務給賃金表'!$B$6:$B$57,0),MATCH('1.メイン'!$AB82,'2.職務給賃金表'!$B$6:$AI$6,0)))</f>
        <v/>
      </c>
      <c r="AM82" s="35" t="str">
        <f t="shared" si="30"/>
        <v/>
      </c>
      <c r="AN82" s="35" t="str">
        <f t="shared" si="38"/>
        <v/>
      </c>
      <c r="AO82" s="35" t="str">
        <f t="shared" si="39"/>
        <v/>
      </c>
      <c r="AP82" s="35" t="str">
        <f t="shared" si="40"/>
        <v/>
      </c>
      <c r="AQ82" s="36" t="str">
        <f t="shared" si="41"/>
        <v/>
      </c>
      <c r="AS82" s="151" t="str">
        <f t="shared" si="42"/>
        <v/>
      </c>
      <c r="AT82" s="147" t="str">
        <f t="shared" si="43"/>
        <v/>
      </c>
      <c r="AU82" s="147" t="str">
        <f t="shared" si="44"/>
        <v/>
      </c>
      <c r="AV82" s="147" t="str">
        <f t="shared" si="45"/>
        <v/>
      </c>
      <c r="AW82" s="152" t="str">
        <f t="shared" si="27"/>
        <v/>
      </c>
      <c r="AX82" s="149" t="str">
        <f t="shared" si="28"/>
        <v/>
      </c>
      <c r="AY82" s="149" t="str">
        <f t="shared" si="46"/>
        <v/>
      </c>
      <c r="AZ82" s="149" t="str">
        <f>IF($AW82="","",HLOOKUP($AW82,'3.参照データ'!$B$5:$AI$14,8,FALSE)+1)</f>
        <v/>
      </c>
      <c r="BA82" s="149" t="str">
        <f>IF($AW82="","",HLOOKUP($AW82,'3.参照データ'!$B$5:$AI$14,10,FALSE)+AZ82)</f>
        <v/>
      </c>
      <c r="BB82" s="240" t="str">
        <f>IF($AW82="","",INDEX('2.職務給賃金表'!$B$6:$AI$57,MATCH($AY82,'2.職務給賃金表'!$B$6:$B$57,0),MATCH($AW82,'2.職務給賃金表'!$B$6:$AI$6,0)))</f>
        <v/>
      </c>
      <c r="BC82" s="245" t="str">
        <f t="shared" si="47"/>
        <v/>
      </c>
    </row>
    <row r="83" spans="1:55" x14ac:dyDescent="0.15">
      <c r="A83" s="79" t="str">
        <f>IF(C83="","",COUNTA($C$10:C83))</f>
        <v/>
      </c>
      <c r="B83" s="416"/>
      <c r="C83" s="416"/>
      <c r="D83" s="417"/>
      <c r="E83" s="417"/>
      <c r="F83" s="416"/>
      <c r="G83" s="416"/>
      <c r="H83" s="418"/>
      <c r="I83" s="418"/>
      <c r="J83" s="66" t="str">
        <f t="shared" si="48"/>
        <v/>
      </c>
      <c r="K83" s="66" t="str">
        <f t="shared" si="49"/>
        <v/>
      </c>
      <c r="L83" s="66" t="str">
        <f t="shared" si="50"/>
        <v/>
      </c>
      <c r="M83" s="66" t="str">
        <f t="shared" si="51"/>
        <v/>
      </c>
      <c r="N83" s="419"/>
      <c r="O83" s="419"/>
      <c r="P83" s="419"/>
      <c r="Q83" s="419"/>
      <c r="R83" s="69" t="str">
        <f t="shared" si="31"/>
        <v/>
      </c>
      <c r="S83" s="420"/>
      <c r="T83" s="420"/>
      <c r="U83" s="420"/>
      <c r="V83" s="420"/>
      <c r="W83" s="73" t="str">
        <f t="shared" si="32"/>
        <v/>
      </c>
      <c r="X83" s="74" t="str">
        <f t="shared" si="33"/>
        <v/>
      </c>
      <c r="Y83" s="44" t="str">
        <f t="shared" si="34"/>
        <v/>
      </c>
      <c r="Z83" s="30" t="str">
        <f>IF($C83="","",IF($Y83="","",HLOOKUP($Y83,'3.参照データ'!$B$4:$AI$12,2,TRUE)))</f>
        <v/>
      </c>
      <c r="AA83" s="424"/>
      <c r="AB83" s="85" t="str">
        <f t="shared" si="35"/>
        <v/>
      </c>
      <c r="AC83" s="34" t="str">
        <f>IF($AB83="","",($Y83-HLOOKUP($AB83,'3.参照データ'!$B$5:$AI$12,6,FALSE)))</f>
        <v/>
      </c>
      <c r="AD83" s="30" t="str">
        <f>IF($AB83="","",ROUNDUP($AC83/HLOOKUP($AB83,'3.参照データ'!$B$5:$AI$18,7,FALSE),0)+1)</f>
        <v/>
      </c>
      <c r="AE83" s="30" t="str">
        <f t="shared" si="29"/>
        <v/>
      </c>
      <c r="AF83" s="127" t="str">
        <f>IF($AB83="","",($AE83-1)*HLOOKUP($AB83,'3.参照データ'!$B$5:$AI$14,7,FALSE))</f>
        <v/>
      </c>
      <c r="AG83" s="34" t="str">
        <f t="shared" si="36"/>
        <v/>
      </c>
      <c r="AH83" s="30" t="str">
        <f>IF($AB83="","",IF($AG83&lt;=0,0,ROUNDUP($AG83/HLOOKUP($AB83,'3.参照データ'!$B$5:$AI$14,9,FALSE),0)))</f>
        <v/>
      </c>
      <c r="AI83" s="30" t="str">
        <f t="shared" si="37"/>
        <v/>
      </c>
      <c r="AJ83" s="30" t="str">
        <f>IF($AB83="","",HLOOKUP($AB83,'3.参照データ'!$B$5:$AI$14,8,FALSE)+1)</f>
        <v/>
      </c>
      <c r="AK83" s="30" t="str">
        <f>IF($AB83="","",HLOOKUP($AB83,'3.参照データ'!$B$5:$AI$14,10,FALSE)+AJ83)</f>
        <v/>
      </c>
      <c r="AL83" s="35" t="str">
        <f>IF($AB83="","",INDEX('2.職務給賃金表'!$B$6:$AI$57,MATCH('1.メイン'!$AI83,'2.職務給賃金表'!$B$6:$B$57,0),MATCH('1.メイン'!$AB83,'2.職務給賃金表'!$B$6:$AI$6,0)))</f>
        <v/>
      </c>
      <c r="AM83" s="35" t="str">
        <f t="shared" si="30"/>
        <v/>
      </c>
      <c r="AN83" s="35" t="str">
        <f t="shared" si="38"/>
        <v/>
      </c>
      <c r="AO83" s="35" t="str">
        <f t="shared" si="39"/>
        <v/>
      </c>
      <c r="AP83" s="35" t="str">
        <f t="shared" si="40"/>
        <v/>
      </c>
      <c r="AQ83" s="36" t="str">
        <f t="shared" si="41"/>
        <v/>
      </c>
      <c r="AS83" s="151" t="str">
        <f t="shared" si="42"/>
        <v/>
      </c>
      <c r="AT83" s="147" t="str">
        <f t="shared" si="43"/>
        <v/>
      </c>
      <c r="AU83" s="147" t="str">
        <f t="shared" si="44"/>
        <v/>
      </c>
      <c r="AV83" s="147" t="str">
        <f t="shared" si="45"/>
        <v/>
      </c>
      <c r="AW83" s="152" t="str">
        <f t="shared" si="27"/>
        <v/>
      </c>
      <c r="AX83" s="149" t="str">
        <f t="shared" si="28"/>
        <v/>
      </c>
      <c r="AY83" s="149" t="str">
        <f t="shared" si="46"/>
        <v/>
      </c>
      <c r="AZ83" s="149" t="str">
        <f>IF($AW83="","",HLOOKUP($AW83,'3.参照データ'!$B$5:$AI$14,8,FALSE)+1)</f>
        <v/>
      </c>
      <c r="BA83" s="149" t="str">
        <f>IF($AW83="","",HLOOKUP($AW83,'3.参照データ'!$B$5:$AI$14,10,FALSE)+AZ83)</f>
        <v/>
      </c>
      <c r="BB83" s="240" t="str">
        <f>IF($AW83="","",INDEX('2.職務給賃金表'!$B$6:$AI$57,MATCH($AY83,'2.職務給賃金表'!$B$6:$B$57,0),MATCH($AW83,'2.職務給賃金表'!$B$6:$AI$6,0)))</f>
        <v/>
      </c>
      <c r="BC83" s="245" t="str">
        <f t="shared" si="47"/>
        <v/>
      </c>
    </row>
    <row r="84" spans="1:55" x14ac:dyDescent="0.15">
      <c r="A84" s="79" t="str">
        <f>IF(C84="","",COUNTA($C$10:C84))</f>
        <v/>
      </c>
      <c r="B84" s="416"/>
      <c r="C84" s="416"/>
      <c r="D84" s="417"/>
      <c r="E84" s="417"/>
      <c r="F84" s="416"/>
      <c r="G84" s="416"/>
      <c r="H84" s="418"/>
      <c r="I84" s="418"/>
      <c r="J84" s="66" t="str">
        <f t="shared" si="48"/>
        <v/>
      </c>
      <c r="K84" s="66" t="str">
        <f t="shared" si="49"/>
        <v/>
      </c>
      <c r="L84" s="66" t="str">
        <f t="shared" si="50"/>
        <v/>
      </c>
      <c r="M84" s="66" t="str">
        <f t="shared" si="51"/>
        <v/>
      </c>
      <c r="N84" s="419"/>
      <c r="O84" s="419"/>
      <c r="P84" s="419"/>
      <c r="Q84" s="419"/>
      <c r="R84" s="69" t="str">
        <f t="shared" si="31"/>
        <v/>
      </c>
      <c r="S84" s="420"/>
      <c r="T84" s="420"/>
      <c r="U84" s="420"/>
      <c r="V84" s="420"/>
      <c r="W84" s="73" t="str">
        <f t="shared" si="32"/>
        <v/>
      </c>
      <c r="X84" s="74" t="str">
        <f t="shared" si="33"/>
        <v/>
      </c>
      <c r="Y84" s="44" t="str">
        <f t="shared" si="34"/>
        <v/>
      </c>
      <c r="Z84" s="30" t="str">
        <f>IF($C84="","",IF($Y84="","",HLOOKUP($Y84,'3.参照データ'!$B$4:$AI$12,2,TRUE)))</f>
        <v/>
      </c>
      <c r="AA84" s="424"/>
      <c r="AB84" s="85" t="str">
        <f t="shared" si="35"/>
        <v/>
      </c>
      <c r="AC84" s="34" t="str">
        <f>IF($AB84="","",($Y84-HLOOKUP($AB84,'3.参照データ'!$B$5:$AI$12,6,FALSE)))</f>
        <v/>
      </c>
      <c r="AD84" s="30" t="str">
        <f>IF($AB84="","",ROUNDUP($AC84/HLOOKUP($AB84,'3.参照データ'!$B$5:$AI$18,7,FALSE),0)+1)</f>
        <v/>
      </c>
      <c r="AE84" s="30" t="str">
        <f t="shared" si="29"/>
        <v/>
      </c>
      <c r="AF84" s="127" t="str">
        <f>IF($AB84="","",($AE84-1)*HLOOKUP($AB84,'3.参照データ'!$B$5:$AI$14,7,FALSE))</f>
        <v/>
      </c>
      <c r="AG84" s="34" t="str">
        <f t="shared" si="36"/>
        <v/>
      </c>
      <c r="AH84" s="30" t="str">
        <f>IF($AB84="","",IF($AG84&lt;=0,0,ROUNDUP($AG84/HLOOKUP($AB84,'3.参照データ'!$B$5:$AI$14,9,FALSE),0)))</f>
        <v/>
      </c>
      <c r="AI84" s="30" t="str">
        <f t="shared" si="37"/>
        <v/>
      </c>
      <c r="AJ84" s="30" t="str">
        <f>IF($AB84="","",HLOOKUP($AB84,'3.参照データ'!$B$5:$AI$14,8,FALSE)+1)</f>
        <v/>
      </c>
      <c r="AK84" s="30" t="str">
        <f>IF($AB84="","",HLOOKUP($AB84,'3.参照データ'!$B$5:$AI$14,10,FALSE)+AJ84)</f>
        <v/>
      </c>
      <c r="AL84" s="35" t="str">
        <f>IF($AB84="","",INDEX('2.職務給賃金表'!$B$6:$AI$57,MATCH('1.メイン'!$AI84,'2.職務給賃金表'!$B$6:$B$57,0),MATCH('1.メイン'!$AB84,'2.職務給賃金表'!$B$6:$AI$6,0)))</f>
        <v/>
      </c>
      <c r="AM84" s="35" t="str">
        <f t="shared" si="30"/>
        <v/>
      </c>
      <c r="AN84" s="35" t="str">
        <f t="shared" si="38"/>
        <v/>
      </c>
      <c r="AO84" s="35" t="str">
        <f t="shared" si="39"/>
        <v/>
      </c>
      <c r="AP84" s="35" t="str">
        <f t="shared" si="40"/>
        <v/>
      </c>
      <c r="AQ84" s="36" t="str">
        <f t="shared" si="41"/>
        <v/>
      </c>
      <c r="AS84" s="151" t="str">
        <f t="shared" si="42"/>
        <v/>
      </c>
      <c r="AT84" s="147" t="str">
        <f t="shared" si="43"/>
        <v/>
      </c>
      <c r="AU84" s="147" t="str">
        <f t="shared" si="44"/>
        <v/>
      </c>
      <c r="AV84" s="147" t="str">
        <f t="shared" si="45"/>
        <v/>
      </c>
      <c r="AW84" s="152" t="str">
        <f t="shared" si="27"/>
        <v/>
      </c>
      <c r="AX84" s="149" t="str">
        <f t="shared" si="28"/>
        <v/>
      </c>
      <c r="AY84" s="149" t="str">
        <f t="shared" si="46"/>
        <v/>
      </c>
      <c r="AZ84" s="149" t="str">
        <f>IF($AW84="","",HLOOKUP($AW84,'3.参照データ'!$B$5:$AI$14,8,FALSE)+1)</f>
        <v/>
      </c>
      <c r="BA84" s="149" t="str">
        <f>IF($AW84="","",HLOOKUP($AW84,'3.参照データ'!$B$5:$AI$14,10,FALSE)+AZ84)</f>
        <v/>
      </c>
      <c r="BB84" s="240" t="str">
        <f>IF($AW84="","",INDEX('2.職務給賃金表'!$B$6:$AI$57,MATCH($AY84,'2.職務給賃金表'!$B$6:$B$57,0),MATCH($AW84,'2.職務給賃金表'!$B$6:$AI$6,0)))</f>
        <v/>
      </c>
      <c r="BC84" s="245" t="str">
        <f t="shared" si="47"/>
        <v/>
      </c>
    </row>
    <row r="85" spans="1:55" x14ac:dyDescent="0.15">
      <c r="A85" s="79" t="str">
        <f>IF(C85="","",COUNTA($C$10:C85))</f>
        <v/>
      </c>
      <c r="B85" s="416"/>
      <c r="C85" s="416"/>
      <c r="D85" s="417"/>
      <c r="E85" s="417"/>
      <c r="F85" s="416"/>
      <c r="G85" s="416"/>
      <c r="H85" s="418"/>
      <c r="I85" s="418"/>
      <c r="J85" s="66" t="str">
        <f t="shared" si="48"/>
        <v/>
      </c>
      <c r="K85" s="66" t="str">
        <f t="shared" si="49"/>
        <v/>
      </c>
      <c r="L85" s="66" t="str">
        <f t="shared" si="50"/>
        <v/>
      </c>
      <c r="M85" s="66" t="str">
        <f t="shared" si="51"/>
        <v/>
      </c>
      <c r="N85" s="419"/>
      <c r="O85" s="419"/>
      <c r="P85" s="419"/>
      <c r="Q85" s="419"/>
      <c r="R85" s="69" t="str">
        <f t="shared" si="31"/>
        <v/>
      </c>
      <c r="S85" s="420"/>
      <c r="T85" s="420"/>
      <c r="U85" s="420"/>
      <c r="V85" s="420"/>
      <c r="W85" s="73" t="str">
        <f t="shared" si="32"/>
        <v/>
      </c>
      <c r="X85" s="74" t="str">
        <f t="shared" si="33"/>
        <v/>
      </c>
      <c r="Y85" s="44" t="str">
        <f t="shared" si="34"/>
        <v/>
      </c>
      <c r="Z85" s="30" t="str">
        <f>IF($C85="","",IF($Y85="","",HLOOKUP($Y85,'3.参照データ'!$B$4:$AI$12,2,TRUE)))</f>
        <v/>
      </c>
      <c r="AA85" s="424"/>
      <c r="AB85" s="85" t="str">
        <f t="shared" si="35"/>
        <v/>
      </c>
      <c r="AC85" s="34" t="str">
        <f>IF($AB85="","",($Y85-HLOOKUP($AB85,'3.参照データ'!$B$5:$AI$12,6,FALSE)))</f>
        <v/>
      </c>
      <c r="AD85" s="30" t="str">
        <f>IF($AB85="","",ROUNDUP($AC85/HLOOKUP($AB85,'3.参照データ'!$B$5:$AI$18,7,FALSE),0)+1)</f>
        <v/>
      </c>
      <c r="AE85" s="30" t="str">
        <f t="shared" si="29"/>
        <v/>
      </c>
      <c r="AF85" s="127" t="str">
        <f>IF($AB85="","",($AE85-1)*HLOOKUP($AB85,'3.参照データ'!$B$5:$AI$14,7,FALSE))</f>
        <v/>
      </c>
      <c r="AG85" s="34" t="str">
        <f t="shared" si="36"/>
        <v/>
      </c>
      <c r="AH85" s="30" t="str">
        <f>IF($AB85="","",IF($AG85&lt;=0,0,ROUNDUP($AG85/HLOOKUP($AB85,'3.参照データ'!$B$5:$AI$14,9,FALSE),0)))</f>
        <v/>
      </c>
      <c r="AI85" s="30" t="str">
        <f t="shared" si="37"/>
        <v/>
      </c>
      <c r="AJ85" s="30" t="str">
        <f>IF($AB85="","",HLOOKUP($AB85,'3.参照データ'!$B$5:$AI$14,8,FALSE)+1)</f>
        <v/>
      </c>
      <c r="AK85" s="30" t="str">
        <f>IF($AB85="","",HLOOKUP($AB85,'3.参照データ'!$B$5:$AI$14,10,FALSE)+AJ85)</f>
        <v/>
      </c>
      <c r="AL85" s="35" t="str">
        <f>IF($AB85="","",INDEX('2.職務給賃金表'!$B$6:$AI$57,MATCH('1.メイン'!$AI85,'2.職務給賃金表'!$B$6:$B$57,0),MATCH('1.メイン'!$AB85,'2.職務給賃金表'!$B$6:$AI$6,0)))</f>
        <v/>
      </c>
      <c r="AM85" s="35" t="str">
        <f t="shared" si="30"/>
        <v/>
      </c>
      <c r="AN85" s="35" t="str">
        <f t="shared" si="38"/>
        <v/>
      </c>
      <c r="AO85" s="35" t="str">
        <f t="shared" si="39"/>
        <v/>
      </c>
      <c r="AP85" s="35" t="str">
        <f t="shared" si="40"/>
        <v/>
      </c>
      <c r="AQ85" s="36" t="str">
        <f t="shared" si="41"/>
        <v/>
      </c>
      <c r="AS85" s="151" t="str">
        <f t="shared" si="42"/>
        <v/>
      </c>
      <c r="AT85" s="147" t="str">
        <f t="shared" si="43"/>
        <v/>
      </c>
      <c r="AU85" s="147" t="str">
        <f t="shared" si="44"/>
        <v/>
      </c>
      <c r="AV85" s="147" t="str">
        <f t="shared" si="45"/>
        <v/>
      </c>
      <c r="AW85" s="152" t="str">
        <f t="shared" si="27"/>
        <v/>
      </c>
      <c r="AX85" s="149" t="str">
        <f t="shared" si="28"/>
        <v/>
      </c>
      <c r="AY85" s="149" t="str">
        <f t="shared" si="46"/>
        <v/>
      </c>
      <c r="AZ85" s="149" t="str">
        <f>IF($AW85="","",HLOOKUP($AW85,'3.参照データ'!$B$5:$AI$14,8,FALSE)+1)</f>
        <v/>
      </c>
      <c r="BA85" s="149" t="str">
        <f>IF($AW85="","",HLOOKUP($AW85,'3.参照データ'!$B$5:$AI$14,10,FALSE)+AZ85)</f>
        <v/>
      </c>
      <c r="BB85" s="240" t="str">
        <f>IF($AW85="","",INDEX('2.職務給賃金表'!$B$6:$AI$57,MATCH($AY85,'2.職務給賃金表'!$B$6:$B$57,0),MATCH($AW85,'2.職務給賃金表'!$B$6:$AI$6,0)))</f>
        <v/>
      </c>
      <c r="BC85" s="245" t="str">
        <f t="shared" si="47"/>
        <v/>
      </c>
    </row>
    <row r="86" spans="1:55" x14ac:dyDescent="0.15">
      <c r="A86" s="79" t="str">
        <f>IF(C86="","",COUNTA($C$10:C86))</f>
        <v/>
      </c>
      <c r="B86" s="416"/>
      <c r="C86" s="416"/>
      <c r="D86" s="417"/>
      <c r="E86" s="417"/>
      <c r="F86" s="416"/>
      <c r="G86" s="416"/>
      <c r="H86" s="418"/>
      <c r="I86" s="418"/>
      <c r="J86" s="66" t="str">
        <f t="shared" si="48"/>
        <v/>
      </c>
      <c r="K86" s="66" t="str">
        <f t="shared" si="49"/>
        <v/>
      </c>
      <c r="L86" s="66" t="str">
        <f t="shared" si="50"/>
        <v/>
      </c>
      <c r="M86" s="66" t="str">
        <f t="shared" si="51"/>
        <v/>
      </c>
      <c r="N86" s="419"/>
      <c r="O86" s="419"/>
      <c r="P86" s="419"/>
      <c r="Q86" s="419"/>
      <c r="R86" s="69" t="str">
        <f t="shared" si="31"/>
        <v/>
      </c>
      <c r="S86" s="420"/>
      <c r="T86" s="420"/>
      <c r="U86" s="420"/>
      <c r="V86" s="420"/>
      <c r="W86" s="73" t="str">
        <f t="shared" si="32"/>
        <v/>
      </c>
      <c r="X86" s="74" t="str">
        <f t="shared" si="33"/>
        <v/>
      </c>
      <c r="Y86" s="44" t="str">
        <f t="shared" si="34"/>
        <v/>
      </c>
      <c r="Z86" s="30" t="str">
        <f>IF($C86="","",IF($Y86="","",HLOOKUP($Y86,'3.参照データ'!$B$4:$AI$12,2,TRUE)))</f>
        <v/>
      </c>
      <c r="AA86" s="424"/>
      <c r="AB86" s="85" t="str">
        <f t="shared" si="35"/>
        <v/>
      </c>
      <c r="AC86" s="34" t="str">
        <f>IF($AB86="","",($Y86-HLOOKUP($AB86,'3.参照データ'!$B$5:$AI$12,6,FALSE)))</f>
        <v/>
      </c>
      <c r="AD86" s="30" t="str">
        <f>IF($AB86="","",ROUNDUP($AC86/HLOOKUP($AB86,'3.参照データ'!$B$5:$AI$18,7,FALSE),0)+1)</f>
        <v/>
      </c>
      <c r="AE86" s="30" t="str">
        <f t="shared" si="29"/>
        <v/>
      </c>
      <c r="AF86" s="127" t="str">
        <f>IF($AB86="","",($AE86-1)*HLOOKUP($AB86,'3.参照データ'!$B$5:$AI$14,7,FALSE))</f>
        <v/>
      </c>
      <c r="AG86" s="34" t="str">
        <f t="shared" si="36"/>
        <v/>
      </c>
      <c r="AH86" s="30" t="str">
        <f>IF($AB86="","",IF($AG86&lt;=0,0,ROUNDUP($AG86/HLOOKUP($AB86,'3.参照データ'!$B$5:$AI$14,9,FALSE),0)))</f>
        <v/>
      </c>
      <c r="AI86" s="30" t="str">
        <f t="shared" si="37"/>
        <v/>
      </c>
      <c r="AJ86" s="30" t="str">
        <f>IF($AB86="","",HLOOKUP($AB86,'3.参照データ'!$B$5:$AI$14,8,FALSE)+1)</f>
        <v/>
      </c>
      <c r="AK86" s="30" t="str">
        <f>IF($AB86="","",HLOOKUP($AB86,'3.参照データ'!$B$5:$AI$14,10,FALSE)+AJ86)</f>
        <v/>
      </c>
      <c r="AL86" s="35" t="str">
        <f>IF($AB86="","",INDEX('2.職務給賃金表'!$B$6:$AI$57,MATCH('1.メイン'!$AI86,'2.職務給賃金表'!$B$6:$B$57,0),MATCH('1.メイン'!$AB86,'2.職務給賃金表'!$B$6:$AI$6,0)))</f>
        <v/>
      </c>
      <c r="AM86" s="35" t="str">
        <f t="shared" si="30"/>
        <v/>
      </c>
      <c r="AN86" s="35" t="str">
        <f t="shared" si="38"/>
        <v/>
      </c>
      <c r="AO86" s="35" t="str">
        <f t="shared" si="39"/>
        <v/>
      </c>
      <c r="AP86" s="35" t="str">
        <f t="shared" si="40"/>
        <v/>
      </c>
      <c r="AQ86" s="36" t="str">
        <f t="shared" si="41"/>
        <v/>
      </c>
      <c r="AS86" s="151" t="str">
        <f t="shared" si="42"/>
        <v/>
      </c>
      <c r="AT86" s="147" t="str">
        <f t="shared" si="43"/>
        <v/>
      </c>
      <c r="AU86" s="147" t="str">
        <f t="shared" si="44"/>
        <v/>
      </c>
      <c r="AV86" s="147" t="str">
        <f t="shared" si="45"/>
        <v/>
      </c>
      <c r="AW86" s="152" t="str">
        <f t="shared" si="27"/>
        <v/>
      </c>
      <c r="AX86" s="149" t="str">
        <f t="shared" si="28"/>
        <v/>
      </c>
      <c r="AY86" s="149" t="str">
        <f t="shared" si="46"/>
        <v/>
      </c>
      <c r="AZ86" s="149" t="str">
        <f>IF($AW86="","",HLOOKUP($AW86,'3.参照データ'!$B$5:$AI$14,8,FALSE)+1)</f>
        <v/>
      </c>
      <c r="BA86" s="149" t="str">
        <f>IF($AW86="","",HLOOKUP($AW86,'3.参照データ'!$B$5:$AI$14,10,FALSE)+AZ86)</f>
        <v/>
      </c>
      <c r="BB86" s="240" t="str">
        <f>IF($AW86="","",INDEX('2.職務給賃金表'!$B$6:$AI$57,MATCH($AY86,'2.職務給賃金表'!$B$6:$B$57,0),MATCH($AW86,'2.職務給賃金表'!$B$6:$AI$6,0)))</f>
        <v/>
      </c>
      <c r="BC86" s="245" t="str">
        <f t="shared" si="47"/>
        <v/>
      </c>
    </row>
    <row r="87" spans="1:55" x14ac:dyDescent="0.15">
      <c r="A87" s="79" t="str">
        <f>IF(C87="","",COUNTA($C$10:C87))</f>
        <v/>
      </c>
      <c r="B87" s="416"/>
      <c r="C87" s="416"/>
      <c r="D87" s="417"/>
      <c r="E87" s="417"/>
      <c r="F87" s="416"/>
      <c r="G87" s="416"/>
      <c r="H87" s="418"/>
      <c r="I87" s="418"/>
      <c r="J87" s="66" t="str">
        <f t="shared" si="48"/>
        <v/>
      </c>
      <c r="K87" s="66" t="str">
        <f t="shared" si="49"/>
        <v/>
      </c>
      <c r="L87" s="66" t="str">
        <f t="shared" si="50"/>
        <v/>
      </c>
      <c r="M87" s="66" t="str">
        <f t="shared" si="51"/>
        <v/>
      </c>
      <c r="N87" s="419"/>
      <c r="O87" s="419"/>
      <c r="P87" s="419"/>
      <c r="Q87" s="419"/>
      <c r="R87" s="69" t="str">
        <f t="shared" si="31"/>
        <v/>
      </c>
      <c r="S87" s="420"/>
      <c r="T87" s="420"/>
      <c r="U87" s="420"/>
      <c r="V87" s="420"/>
      <c r="W87" s="73" t="str">
        <f t="shared" si="32"/>
        <v/>
      </c>
      <c r="X87" s="74" t="str">
        <f t="shared" si="33"/>
        <v/>
      </c>
      <c r="Y87" s="44" t="str">
        <f t="shared" si="34"/>
        <v/>
      </c>
      <c r="Z87" s="30" t="str">
        <f>IF($C87="","",IF($Y87="","",HLOOKUP($Y87,'3.参照データ'!$B$4:$AI$12,2,TRUE)))</f>
        <v/>
      </c>
      <c r="AA87" s="424"/>
      <c r="AB87" s="85" t="str">
        <f t="shared" si="35"/>
        <v/>
      </c>
      <c r="AC87" s="34" t="str">
        <f>IF($AB87="","",($Y87-HLOOKUP($AB87,'3.参照データ'!$B$5:$AI$12,6,FALSE)))</f>
        <v/>
      </c>
      <c r="AD87" s="30" t="str">
        <f>IF($AB87="","",ROUNDUP($AC87/HLOOKUP($AB87,'3.参照データ'!$B$5:$AI$18,7,FALSE),0)+1)</f>
        <v/>
      </c>
      <c r="AE87" s="30" t="str">
        <f t="shared" si="29"/>
        <v/>
      </c>
      <c r="AF87" s="127" t="str">
        <f>IF($AB87="","",($AE87-1)*HLOOKUP($AB87,'3.参照データ'!$B$5:$AI$14,7,FALSE))</f>
        <v/>
      </c>
      <c r="AG87" s="34" t="str">
        <f t="shared" si="36"/>
        <v/>
      </c>
      <c r="AH87" s="30" t="str">
        <f>IF($AB87="","",IF($AG87&lt;=0,0,ROUNDUP($AG87/HLOOKUP($AB87,'3.参照データ'!$B$5:$AI$14,9,FALSE),0)))</f>
        <v/>
      </c>
      <c r="AI87" s="30" t="str">
        <f t="shared" si="37"/>
        <v/>
      </c>
      <c r="AJ87" s="30" t="str">
        <f>IF($AB87="","",HLOOKUP($AB87,'3.参照データ'!$B$5:$AI$14,8,FALSE)+1)</f>
        <v/>
      </c>
      <c r="AK87" s="30" t="str">
        <f>IF($AB87="","",HLOOKUP($AB87,'3.参照データ'!$B$5:$AI$14,10,FALSE)+AJ87)</f>
        <v/>
      </c>
      <c r="AL87" s="35" t="str">
        <f>IF($AB87="","",INDEX('2.職務給賃金表'!$B$6:$AI$57,MATCH('1.メイン'!$AI87,'2.職務給賃金表'!$B$6:$B$57,0),MATCH('1.メイン'!$AB87,'2.職務給賃金表'!$B$6:$AI$6,0)))</f>
        <v/>
      </c>
      <c r="AM87" s="35" t="str">
        <f t="shared" si="30"/>
        <v/>
      </c>
      <c r="AN87" s="35" t="str">
        <f t="shared" si="38"/>
        <v/>
      </c>
      <c r="AO87" s="35" t="str">
        <f t="shared" si="39"/>
        <v/>
      </c>
      <c r="AP87" s="35" t="str">
        <f t="shared" si="40"/>
        <v/>
      </c>
      <c r="AQ87" s="36" t="str">
        <f t="shared" si="41"/>
        <v/>
      </c>
      <c r="AS87" s="151" t="str">
        <f t="shared" si="42"/>
        <v/>
      </c>
      <c r="AT87" s="147" t="str">
        <f t="shared" si="43"/>
        <v/>
      </c>
      <c r="AU87" s="147" t="str">
        <f t="shared" si="44"/>
        <v/>
      </c>
      <c r="AV87" s="147" t="str">
        <f t="shared" si="45"/>
        <v/>
      </c>
      <c r="AW87" s="152" t="str">
        <f t="shared" si="27"/>
        <v/>
      </c>
      <c r="AX87" s="149" t="str">
        <f t="shared" si="28"/>
        <v/>
      </c>
      <c r="AY87" s="149" t="str">
        <f t="shared" si="46"/>
        <v/>
      </c>
      <c r="AZ87" s="149" t="str">
        <f>IF($AW87="","",HLOOKUP($AW87,'3.参照データ'!$B$5:$AI$14,8,FALSE)+1)</f>
        <v/>
      </c>
      <c r="BA87" s="149" t="str">
        <f>IF($AW87="","",HLOOKUP($AW87,'3.参照データ'!$B$5:$AI$14,10,FALSE)+AZ87)</f>
        <v/>
      </c>
      <c r="BB87" s="240" t="str">
        <f>IF($AW87="","",INDEX('2.職務給賃金表'!$B$6:$AI$57,MATCH($AY87,'2.職務給賃金表'!$B$6:$B$57,0),MATCH($AW87,'2.職務給賃金表'!$B$6:$AI$6,0)))</f>
        <v/>
      </c>
      <c r="BC87" s="245" t="str">
        <f t="shared" si="47"/>
        <v/>
      </c>
    </row>
    <row r="88" spans="1:55" x14ac:dyDescent="0.15">
      <c r="A88" s="79" t="str">
        <f>IF(C88="","",COUNTA($C$10:C88))</f>
        <v/>
      </c>
      <c r="B88" s="416"/>
      <c r="C88" s="416"/>
      <c r="D88" s="417"/>
      <c r="E88" s="417"/>
      <c r="F88" s="416"/>
      <c r="G88" s="416"/>
      <c r="H88" s="418"/>
      <c r="I88" s="418"/>
      <c r="J88" s="66" t="str">
        <f t="shared" si="48"/>
        <v/>
      </c>
      <c r="K88" s="66" t="str">
        <f t="shared" si="49"/>
        <v/>
      </c>
      <c r="L88" s="66" t="str">
        <f t="shared" si="50"/>
        <v/>
      </c>
      <c r="M88" s="66" t="str">
        <f t="shared" si="51"/>
        <v/>
      </c>
      <c r="N88" s="419"/>
      <c r="O88" s="419"/>
      <c r="P88" s="419"/>
      <c r="Q88" s="419"/>
      <c r="R88" s="69" t="str">
        <f t="shared" si="31"/>
        <v/>
      </c>
      <c r="S88" s="420"/>
      <c r="T88" s="420"/>
      <c r="U88" s="420"/>
      <c r="V88" s="420"/>
      <c r="W88" s="73" t="str">
        <f t="shared" si="32"/>
        <v/>
      </c>
      <c r="X88" s="74" t="str">
        <f t="shared" si="33"/>
        <v/>
      </c>
      <c r="Y88" s="44" t="str">
        <f t="shared" si="34"/>
        <v/>
      </c>
      <c r="Z88" s="30" t="str">
        <f>IF($C88="","",IF($Y88="","",HLOOKUP($Y88,'3.参照データ'!$B$4:$AI$12,2,TRUE)))</f>
        <v/>
      </c>
      <c r="AA88" s="424"/>
      <c r="AB88" s="85" t="str">
        <f t="shared" si="35"/>
        <v/>
      </c>
      <c r="AC88" s="34" t="str">
        <f>IF($AB88="","",($Y88-HLOOKUP($AB88,'3.参照データ'!$B$5:$AI$12,6,FALSE)))</f>
        <v/>
      </c>
      <c r="AD88" s="30" t="str">
        <f>IF($AB88="","",ROUNDUP($AC88/HLOOKUP($AB88,'3.参照データ'!$B$5:$AI$18,7,FALSE),0)+1)</f>
        <v/>
      </c>
      <c r="AE88" s="30" t="str">
        <f t="shared" si="29"/>
        <v/>
      </c>
      <c r="AF88" s="127" t="str">
        <f>IF($AB88="","",($AE88-1)*HLOOKUP($AB88,'3.参照データ'!$B$5:$AI$14,7,FALSE))</f>
        <v/>
      </c>
      <c r="AG88" s="34" t="str">
        <f t="shared" si="36"/>
        <v/>
      </c>
      <c r="AH88" s="30" t="str">
        <f>IF($AB88="","",IF($AG88&lt;=0,0,ROUNDUP($AG88/HLOOKUP($AB88,'3.参照データ'!$B$5:$AI$14,9,FALSE),0)))</f>
        <v/>
      </c>
      <c r="AI88" s="30" t="str">
        <f t="shared" si="37"/>
        <v/>
      </c>
      <c r="AJ88" s="30" t="str">
        <f>IF($AB88="","",HLOOKUP($AB88,'3.参照データ'!$B$5:$AI$14,8,FALSE)+1)</f>
        <v/>
      </c>
      <c r="AK88" s="30" t="str">
        <f>IF($AB88="","",HLOOKUP($AB88,'3.参照データ'!$B$5:$AI$14,10,FALSE)+AJ88)</f>
        <v/>
      </c>
      <c r="AL88" s="35" t="str">
        <f>IF($AB88="","",INDEX('2.職務給賃金表'!$B$6:$AI$57,MATCH('1.メイン'!$AI88,'2.職務給賃金表'!$B$6:$B$57,0),MATCH('1.メイン'!$AB88,'2.職務給賃金表'!$B$6:$AI$6,0)))</f>
        <v/>
      </c>
      <c r="AM88" s="35" t="str">
        <f t="shared" si="30"/>
        <v/>
      </c>
      <c r="AN88" s="35" t="str">
        <f t="shared" si="38"/>
        <v/>
      </c>
      <c r="AO88" s="35" t="str">
        <f t="shared" si="39"/>
        <v/>
      </c>
      <c r="AP88" s="35" t="str">
        <f t="shared" si="40"/>
        <v/>
      </c>
      <c r="AQ88" s="36" t="str">
        <f t="shared" si="41"/>
        <v/>
      </c>
      <c r="AS88" s="151" t="str">
        <f t="shared" si="42"/>
        <v/>
      </c>
      <c r="AT88" s="147" t="str">
        <f t="shared" si="43"/>
        <v/>
      </c>
      <c r="AU88" s="147" t="str">
        <f t="shared" si="44"/>
        <v/>
      </c>
      <c r="AV88" s="147" t="str">
        <f t="shared" si="45"/>
        <v/>
      </c>
      <c r="AW88" s="152" t="str">
        <f t="shared" si="27"/>
        <v/>
      </c>
      <c r="AX88" s="149" t="str">
        <f t="shared" si="28"/>
        <v/>
      </c>
      <c r="AY88" s="149" t="str">
        <f t="shared" si="46"/>
        <v/>
      </c>
      <c r="AZ88" s="149" t="str">
        <f>IF($AW88="","",HLOOKUP($AW88,'3.参照データ'!$B$5:$AI$14,8,FALSE)+1)</f>
        <v/>
      </c>
      <c r="BA88" s="149" t="str">
        <f>IF($AW88="","",HLOOKUP($AW88,'3.参照データ'!$B$5:$AI$14,10,FALSE)+AZ88)</f>
        <v/>
      </c>
      <c r="BB88" s="240" t="str">
        <f>IF($AW88="","",INDEX('2.職務給賃金表'!$B$6:$AI$57,MATCH($AY88,'2.職務給賃金表'!$B$6:$B$57,0),MATCH($AW88,'2.職務給賃金表'!$B$6:$AI$6,0)))</f>
        <v/>
      </c>
      <c r="BC88" s="245" t="str">
        <f t="shared" si="47"/>
        <v/>
      </c>
    </row>
    <row r="89" spans="1:55" x14ac:dyDescent="0.15">
      <c r="A89" s="79" t="str">
        <f>IF(C89="","",COUNTA($C$10:C89))</f>
        <v/>
      </c>
      <c r="B89" s="416"/>
      <c r="C89" s="416"/>
      <c r="D89" s="417"/>
      <c r="E89" s="417"/>
      <c r="F89" s="416"/>
      <c r="G89" s="416"/>
      <c r="H89" s="418"/>
      <c r="I89" s="418"/>
      <c r="J89" s="66" t="str">
        <f t="shared" si="48"/>
        <v/>
      </c>
      <c r="K89" s="66" t="str">
        <f t="shared" si="49"/>
        <v/>
      </c>
      <c r="L89" s="66" t="str">
        <f t="shared" si="50"/>
        <v/>
      </c>
      <c r="M89" s="66" t="str">
        <f t="shared" si="51"/>
        <v/>
      </c>
      <c r="N89" s="419"/>
      <c r="O89" s="419"/>
      <c r="P89" s="419"/>
      <c r="Q89" s="419"/>
      <c r="R89" s="69" t="str">
        <f t="shared" si="31"/>
        <v/>
      </c>
      <c r="S89" s="420"/>
      <c r="T89" s="420"/>
      <c r="U89" s="420"/>
      <c r="V89" s="420"/>
      <c r="W89" s="73" t="str">
        <f t="shared" si="32"/>
        <v/>
      </c>
      <c r="X89" s="74" t="str">
        <f t="shared" si="33"/>
        <v/>
      </c>
      <c r="Y89" s="44" t="str">
        <f t="shared" si="34"/>
        <v/>
      </c>
      <c r="Z89" s="30" t="str">
        <f>IF($C89="","",IF($Y89="","",HLOOKUP($Y89,'3.参照データ'!$B$4:$AI$12,2,TRUE)))</f>
        <v/>
      </c>
      <c r="AA89" s="424"/>
      <c r="AB89" s="85" t="str">
        <f t="shared" si="35"/>
        <v/>
      </c>
      <c r="AC89" s="34" t="str">
        <f>IF($AB89="","",($Y89-HLOOKUP($AB89,'3.参照データ'!$B$5:$AI$12,6,FALSE)))</f>
        <v/>
      </c>
      <c r="AD89" s="30" t="str">
        <f>IF($AB89="","",ROUNDUP($AC89/HLOOKUP($AB89,'3.参照データ'!$B$5:$AI$18,7,FALSE),0)+1)</f>
        <v/>
      </c>
      <c r="AE89" s="30" t="str">
        <f t="shared" si="29"/>
        <v/>
      </c>
      <c r="AF89" s="127" t="str">
        <f>IF($AB89="","",($AE89-1)*HLOOKUP($AB89,'3.参照データ'!$B$5:$AI$14,7,FALSE))</f>
        <v/>
      </c>
      <c r="AG89" s="34" t="str">
        <f t="shared" si="36"/>
        <v/>
      </c>
      <c r="AH89" s="30" t="str">
        <f>IF($AB89="","",IF($AG89&lt;=0,0,ROUNDUP($AG89/HLOOKUP($AB89,'3.参照データ'!$B$5:$AI$14,9,FALSE),0)))</f>
        <v/>
      </c>
      <c r="AI89" s="30" t="str">
        <f t="shared" si="37"/>
        <v/>
      </c>
      <c r="AJ89" s="30" t="str">
        <f>IF($AB89="","",HLOOKUP($AB89,'3.参照データ'!$B$5:$AI$14,8,FALSE)+1)</f>
        <v/>
      </c>
      <c r="AK89" s="30" t="str">
        <f>IF($AB89="","",HLOOKUP($AB89,'3.参照データ'!$B$5:$AI$14,10,FALSE)+AJ89)</f>
        <v/>
      </c>
      <c r="AL89" s="35" t="str">
        <f>IF($AB89="","",INDEX('2.職務給賃金表'!$B$6:$AI$57,MATCH('1.メイン'!$AI89,'2.職務給賃金表'!$B$6:$B$57,0),MATCH('1.メイン'!$AB89,'2.職務給賃金表'!$B$6:$AI$6,0)))</f>
        <v/>
      </c>
      <c r="AM89" s="35" t="str">
        <f t="shared" si="30"/>
        <v/>
      </c>
      <c r="AN89" s="35" t="str">
        <f t="shared" si="38"/>
        <v/>
      </c>
      <c r="AO89" s="35" t="str">
        <f t="shared" si="39"/>
        <v/>
      </c>
      <c r="AP89" s="35" t="str">
        <f t="shared" si="40"/>
        <v/>
      </c>
      <c r="AQ89" s="36" t="str">
        <f t="shared" si="41"/>
        <v/>
      </c>
      <c r="AS89" s="151" t="str">
        <f t="shared" si="42"/>
        <v/>
      </c>
      <c r="AT89" s="147" t="str">
        <f t="shared" si="43"/>
        <v/>
      </c>
      <c r="AU89" s="147" t="str">
        <f t="shared" si="44"/>
        <v/>
      </c>
      <c r="AV89" s="147" t="str">
        <f t="shared" si="45"/>
        <v/>
      </c>
      <c r="AW89" s="152" t="str">
        <f t="shared" si="27"/>
        <v/>
      </c>
      <c r="AX89" s="149" t="str">
        <f t="shared" si="28"/>
        <v/>
      </c>
      <c r="AY89" s="149" t="str">
        <f t="shared" si="46"/>
        <v/>
      </c>
      <c r="AZ89" s="149" t="str">
        <f>IF($AW89="","",HLOOKUP($AW89,'3.参照データ'!$B$5:$AI$14,8,FALSE)+1)</f>
        <v/>
      </c>
      <c r="BA89" s="149" t="str">
        <f>IF($AW89="","",HLOOKUP($AW89,'3.参照データ'!$B$5:$AI$14,10,FALSE)+AZ89)</f>
        <v/>
      </c>
      <c r="BB89" s="240" t="str">
        <f>IF($AW89="","",INDEX('2.職務給賃金表'!$B$6:$AI$57,MATCH($AY89,'2.職務給賃金表'!$B$6:$B$57,0),MATCH($AW89,'2.職務給賃金表'!$B$6:$AI$6,0)))</f>
        <v/>
      </c>
      <c r="BC89" s="245" t="str">
        <f t="shared" si="47"/>
        <v/>
      </c>
    </row>
    <row r="90" spans="1:55" x14ac:dyDescent="0.15">
      <c r="A90" s="79" t="str">
        <f>IF(C90="","",COUNTA($C$10:C90))</f>
        <v/>
      </c>
      <c r="B90" s="416"/>
      <c r="C90" s="416"/>
      <c r="D90" s="417"/>
      <c r="E90" s="417"/>
      <c r="F90" s="416"/>
      <c r="G90" s="416"/>
      <c r="H90" s="418"/>
      <c r="I90" s="418"/>
      <c r="J90" s="66" t="str">
        <f t="shared" si="48"/>
        <v/>
      </c>
      <c r="K90" s="66" t="str">
        <f t="shared" si="49"/>
        <v/>
      </c>
      <c r="L90" s="66" t="str">
        <f t="shared" si="50"/>
        <v/>
      </c>
      <c r="M90" s="66" t="str">
        <f t="shared" si="51"/>
        <v/>
      </c>
      <c r="N90" s="419"/>
      <c r="O90" s="419"/>
      <c r="P90" s="419"/>
      <c r="Q90" s="419"/>
      <c r="R90" s="69" t="str">
        <f t="shared" si="31"/>
        <v/>
      </c>
      <c r="S90" s="420"/>
      <c r="T90" s="420"/>
      <c r="U90" s="420"/>
      <c r="V90" s="420"/>
      <c r="W90" s="73" t="str">
        <f t="shared" si="32"/>
        <v/>
      </c>
      <c r="X90" s="74" t="str">
        <f t="shared" si="33"/>
        <v/>
      </c>
      <c r="Y90" s="44" t="str">
        <f t="shared" si="34"/>
        <v/>
      </c>
      <c r="Z90" s="30" t="str">
        <f>IF($C90="","",IF($Y90="","",HLOOKUP($Y90,'3.参照データ'!$B$4:$AI$12,2,TRUE)))</f>
        <v/>
      </c>
      <c r="AA90" s="424"/>
      <c r="AB90" s="85" t="str">
        <f t="shared" si="35"/>
        <v/>
      </c>
      <c r="AC90" s="34" t="str">
        <f>IF($AB90="","",($Y90-HLOOKUP($AB90,'3.参照データ'!$B$5:$AI$12,6,FALSE)))</f>
        <v/>
      </c>
      <c r="AD90" s="30" t="str">
        <f>IF($AB90="","",ROUNDUP($AC90/HLOOKUP($AB90,'3.参照データ'!$B$5:$AI$18,7,FALSE),0)+1)</f>
        <v/>
      </c>
      <c r="AE90" s="30" t="str">
        <f t="shared" si="29"/>
        <v/>
      </c>
      <c r="AF90" s="127" t="str">
        <f>IF($AB90="","",($AE90-1)*HLOOKUP($AB90,'3.参照データ'!$B$5:$AI$14,7,FALSE))</f>
        <v/>
      </c>
      <c r="AG90" s="34" t="str">
        <f t="shared" si="36"/>
        <v/>
      </c>
      <c r="AH90" s="30" t="str">
        <f>IF($AB90="","",IF($AG90&lt;=0,0,ROUNDUP($AG90/HLOOKUP($AB90,'3.参照データ'!$B$5:$AI$14,9,FALSE),0)))</f>
        <v/>
      </c>
      <c r="AI90" s="30" t="str">
        <f t="shared" si="37"/>
        <v/>
      </c>
      <c r="AJ90" s="30" t="str">
        <f>IF($AB90="","",HLOOKUP($AB90,'3.参照データ'!$B$5:$AI$14,8,FALSE)+1)</f>
        <v/>
      </c>
      <c r="AK90" s="30" t="str">
        <f>IF($AB90="","",HLOOKUP($AB90,'3.参照データ'!$B$5:$AI$14,10,FALSE)+AJ90)</f>
        <v/>
      </c>
      <c r="AL90" s="35" t="str">
        <f>IF($AB90="","",INDEX('2.職務給賃金表'!$B$6:$AI$57,MATCH('1.メイン'!$AI90,'2.職務給賃金表'!$B$6:$B$57,0),MATCH('1.メイン'!$AB90,'2.職務給賃金表'!$B$6:$AI$6,0)))</f>
        <v/>
      </c>
      <c r="AM90" s="35" t="str">
        <f t="shared" si="30"/>
        <v/>
      </c>
      <c r="AN90" s="35" t="str">
        <f t="shared" si="38"/>
        <v/>
      </c>
      <c r="AO90" s="35" t="str">
        <f t="shared" si="39"/>
        <v/>
      </c>
      <c r="AP90" s="35" t="str">
        <f t="shared" si="40"/>
        <v/>
      </c>
      <c r="AQ90" s="36" t="str">
        <f t="shared" si="41"/>
        <v/>
      </c>
      <c r="AS90" s="151" t="str">
        <f t="shared" si="42"/>
        <v/>
      </c>
      <c r="AT90" s="147" t="str">
        <f t="shared" si="43"/>
        <v/>
      </c>
      <c r="AU90" s="147" t="str">
        <f t="shared" si="44"/>
        <v/>
      </c>
      <c r="AV90" s="147" t="str">
        <f t="shared" si="45"/>
        <v/>
      </c>
      <c r="AW90" s="152" t="str">
        <f t="shared" si="27"/>
        <v/>
      </c>
      <c r="AX90" s="149" t="str">
        <f t="shared" si="28"/>
        <v/>
      </c>
      <c r="AY90" s="149" t="str">
        <f t="shared" si="46"/>
        <v/>
      </c>
      <c r="AZ90" s="149" t="str">
        <f>IF($AW90="","",HLOOKUP($AW90,'3.参照データ'!$B$5:$AI$14,8,FALSE)+1)</f>
        <v/>
      </c>
      <c r="BA90" s="149" t="str">
        <f>IF($AW90="","",HLOOKUP($AW90,'3.参照データ'!$B$5:$AI$14,10,FALSE)+AZ90)</f>
        <v/>
      </c>
      <c r="BB90" s="240" t="str">
        <f>IF($AW90="","",INDEX('2.職務給賃金表'!$B$6:$AI$57,MATCH($AY90,'2.職務給賃金表'!$B$6:$B$57,0),MATCH($AW90,'2.職務給賃金表'!$B$6:$AI$6,0)))</f>
        <v/>
      </c>
      <c r="BC90" s="245" t="str">
        <f t="shared" si="47"/>
        <v/>
      </c>
    </row>
    <row r="91" spans="1:55" x14ac:dyDescent="0.15">
      <c r="A91" s="79" t="str">
        <f>IF(C91="","",COUNTA($C$10:C91))</f>
        <v/>
      </c>
      <c r="B91" s="416"/>
      <c r="C91" s="416"/>
      <c r="D91" s="417"/>
      <c r="E91" s="417"/>
      <c r="F91" s="416"/>
      <c r="G91" s="416"/>
      <c r="H91" s="418"/>
      <c r="I91" s="418"/>
      <c r="J91" s="66" t="str">
        <f t="shared" si="48"/>
        <v/>
      </c>
      <c r="K91" s="66" t="str">
        <f t="shared" si="49"/>
        <v/>
      </c>
      <c r="L91" s="66" t="str">
        <f t="shared" si="50"/>
        <v/>
      </c>
      <c r="M91" s="66" t="str">
        <f t="shared" si="51"/>
        <v/>
      </c>
      <c r="N91" s="419"/>
      <c r="O91" s="419"/>
      <c r="P91" s="419"/>
      <c r="Q91" s="419"/>
      <c r="R91" s="69" t="str">
        <f t="shared" si="31"/>
        <v/>
      </c>
      <c r="S91" s="420"/>
      <c r="T91" s="420"/>
      <c r="U91" s="420"/>
      <c r="V91" s="420"/>
      <c r="W91" s="73" t="str">
        <f t="shared" si="32"/>
        <v/>
      </c>
      <c r="X91" s="74" t="str">
        <f t="shared" si="33"/>
        <v/>
      </c>
      <c r="Y91" s="44" t="str">
        <f t="shared" si="34"/>
        <v/>
      </c>
      <c r="Z91" s="30" t="str">
        <f>IF($C91="","",IF($Y91="","",HLOOKUP($Y91,'3.参照データ'!$B$4:$AI$12,2,TRUE)))</f>
        <v/>
      </c>
      <c r="AA91" s="424"/>
      <c r="AB91" s="85" t="str">
        <f t="shared" si="35"/>
        <v/>
      </c>
      <c r="AC91" s="34" t="str">
        <f>IF($AB91="","",($Y91-HLOOKUP($AB91,'3.参照データ'!$B$5:$AI$12,6,FALSE)))</f>
        <v/>
      </c>
      <c r="AD91" s="30" t="str">
        <f>IF($AB91="","",ROUNDUP($AC91/HLOOKUP($AB91,'3.参照データ'!$B$5:$AI$18,7,FALSE),0)+1)</f>
        <v/>
      </c>
      <c r="AE91" s="30" t="str">
        <f t="shared" si="29"/>
        <v/>
      </c>
      <c r="AF91" s="127" t="str">
        <f>IF($AB91="","",($AE91-1)*HLOOKUP($AB91,'3.参照データ'!$B$5:$AI$14,7,FALSE))</f>
        <v/>
      </c>
      <c r="AG91" s="34" t="str">
        <f t="shared" si="36"/>
        <v/>
      </c>
      <c r="AH91" s="30" t="str">
        <f>IF($AB91="","",IF($AG91&lt;=0,0,ROUNDUP($AG91/HLOOKUP($AB91,'3.参照データ'!$B$5:$AI$14,9,FALSE),0)))</f>
        <v/>
      </c>
      <c r="AI91" s="30" t="str">
        <f t="shared" si="37"/>
        <v/>
      </c>
      <c r="AJ91" s="30" t="str">
        <f>IF($AB91="","",HLOOKUP($AB91,'3.参照データ'!$B$5:$AI$14,8,FALSE)+1)</f>
        <v/>
      </c>
      <c r="AK91" s="30" t="str">
        <f>IF($AB91="","",HLOOKUP($AB91,'3.参照データ'!$B$5:$AI$14,10,FALSE)+AJ91)</f>
        <v/>
      </c>
      <c r="AL91" s="35" t="str">
        <f>IF($AB91="","",INDEX('2.職務給賃金表'!$B$6:$AI$57,MATCH('1.メイン'!$AI91,'2.職務給賃金表'!$B$6:$B$57,0),MATCH('1.メイン'!$AB91,'2.職務給賃金表'!$B$6:$AI$6,0)))</f>
        <v/>
      </c>
      <c r="AM91" s="35" t="str">
        <f t="shared" si="30"/>
        <v/>
      </c>
      <c r="AN91" s="35" t="str">
        <f t="shared" si="38"/>
        <v/>
      </c>
      <c r="AO91" s="35" t="str">
        <f t="shared" si="39"/>
        <v/>
      </c>
      <c r="AP91" s="35" t="str">
        <f t="shared" si="40"/>
        <v/>
      </c>
      <c r="AQ91" s="36" t="str">
        <f t="shared" si="41"/>
        <v/>
      </c>
      <c r="AS91" s="151" t="str">
        <f t="shared" si="42"/>
        <v/>
      </c>
      <c r="AT91" s="147" t="str">
        <f t="shared" si="43"/>
        <v/>
      </c>
      <c r="AU91" s="147" t="str">
        <f t="shared" si="44"/>
        <v/>
      </c>
      <c r="AV91" s="147" t="str">
        <f t="shared" si="45"/>
        <v/>
      </c>
      <c r="AW91" s="152" t="str">
        <f t="shared" si="27"/>
        <v/>
      </c>
      <c r="AX91" s="149" t="str">
        <f t="shared" si="28"/>
        <v/>
      </c>
      <c r="AY91" s="149" t="str">
        <f t="shared" si="46"/>
        <v/>
      </c>
      <c r="AZ91" s="149" t="str">
        <f>IF($AW91="","",HLOOKUP($AW91,'3.参照データ'!$B$5:$AI$14,8,FALSE)+1)</f>
        <v/>
      </c>
      <c r="BA91" s="149" t="str">
        <f>IF($AW91="","",HLOOKUP($AW91,'3.参照データ'!$B$5:$AI$14,10,FALSE)+AZ91)</f>
        <v/>
      </c>
      <c r="BB91" s="240" t="str">
        <f>IF($AW91="","",INDEX('2.職務給賃金表'!$B$6:$AI$57,MATCH($AY91,'2.職務給賃金表'!$B$6:$B$57,0),MATCH($AW91,'2.職務給賃金表'!$B$6:$AI$6,0)))</f>
        <v/>
      </c>
      <c r="BC91" s="245" t="str">
        <f t="shared" si="47"/>
        <v/>
      </c>
    </row>
    <row r="92" spans="1:55" x14ac:dyDescent="0.15">
      <c r="A92" s="79" t="str">
        <f>IF(C92="","",COUNTA($C$10:C92))</f>
        <v/>
      </c>
      <c r="B92" s="416"/>
      <c r="C92" s="416"/>
      <c r="D92" s="417"/>
      <c r="E92" s="417"/>
      <c r="F92" s="416"/>
      <c r="G92" s="416"/>
      <c r="H92" s="418"/>
      <c r="I92" s="418"/>
      <c r="J92" s="66" t="str">
        <f t="shared" si="48"/>
        <v/>
      </c>
      <c r="K92" s="66" t="str">
        <f t="shared" si="49"/>
        <v/>
      </c>
      <c r="L92" s="66" t="str">
        <f t="shared" si="50"/>
        <v/>
      </c>
      <c r="M92" s="66" t="str">
        <f t="shared" si="51"/>
        <v/>
      </c>
      <c r="N92" s="419"/>
      <c r="O92" s="419"/>
      <c r="P92" s="419"/>
      <c r="Q92" s="419"/>
      <c r="R92" s="69" t="str">
        <f t="shared" si="31"/>
        <v/>
      </c>
      <c r="S92" s="420"/>
      <c r="T92" s="420"/>
      <c r="U92" s="420"/>
      <c r="V92" s="420"/>
      <c r="W92" s="73" t="str">
        <f t="shared" si="32"/>
        <v/>
      </c>
      <c r="X92" s="74" t="str">
        <f t="shared" si="33"/>
        <v/>
      </c>
      <c r="Y92" s="44" t="str">
        <f t="shared" si="34"/>
        <v/>
      </c>
      <c r="Z92" s="30" t="str">
        <f>IF($C92="","",IF($Y92="","",HLOOKUP($Y92,'3.参照データ'!$B$4:$AI$12,2,TRUE)))</f>
        <v/>
      </c>
      <c r="AA92" s="424"/>
      <c r="AB92" s="85" t="str">
        <f t="shared" si="35"/>
        <v/>
      </c>
      <c r="AC92" s="34" t="str">
        <f>IF($AB92="","",($Y92-HLOOKUP($AB92,'3.参照データ'!$B$5:$AI$12,6,FALSE)))</f>
        <v/>
      </c>
      <c r="AD92" s="30" t="str">
        <f>IF($AB92="","",ROUNDUP($AC92/HLOOKUP($AB92,'3.参照データ'!$B$5:$AI$18,7,FALSE),0)+1)</f>
        <v/>
      </c>
      <c r="AE92" s="30" t="str">
        <f t="shared" si="29"/>
        <v/>
      </c>
      <c r="AF92" s="127" t="str">
        <f>IF($AB92="","",($AE92-1)*HLOOKUP($AB92,'3.参照データ'!$B$5:$AI$14,7,FALSE))</f>
        <v/>
      </c>
      <c r="AG92" s="34" t="str">
        <f t="shared" si="36"/>
        <v/>
      </c>
      <c r="AH92" s="30" t="str">
        <f>IF($AB92="","",IF($AG92&lt;=0,0,ROUNDUP($AG92/HLOOKUP($AB92,'3.参照データ'!$B$5:$AI$14,9,FALSE),0)))</f>
        <v/>
      </c>
      <c r="AI92" s="30" t="str">
        <f t="shared" si="37"/>
        <v/>
      </c>
      <c r="AJ92" s="30" t="str">
        <f>IF($AB92="","",HLOOKUP($AB92,'3.参照データ'!$B$5:$AI$14,8,FALSE)+1)</f>
        <v/>
      </c>
      <c r="AK92" s="30" t="str">
        <f>IF($AB92="","",HLOOKUP($AB92,'3.参照データ'!$B$5:$AI$14,10,FALSE)+AJ92)</f>
        <v/>
      </c>
      <c r="AL92" s="35" t="str">
        <f>IF($AB92="","",INDEX('2.職務給賃金表'!$B$6:$AI$57,MATCH('1.メイン'!$AI92,'2.職務給賃金表'!$B$6:$B$57,0),MATCH('1.メイン'!$AB92,'2.職務給賃金表'!$B$6:$AI$6,0)))</f>
        <v/>
      </c>
      <c r="AM92" s="35" t="str">
        <f t="shared" si="30"/>
        <v/>
      </c>
      <c r="AN92" s="35" t="str">
        <f t="shared" si="38"/>
        <v/>
      </c>
      <c r="AO92" s="35" t="str">
        <f t="shared" si="39"/>
        <v/>
      </c>
      <c r="AP92" s="35" t="str">
        <f t="shared" si="40"/>
        <v/>
      </c>
      <c r="AQ92" s="36" t="str">
        <f t="shared" si="41"/>
        <v/>
      </c>
      <c r="AS92" s="151" t="str">
        <f t="shared" si="42"/>
        <v/>
      </c>
      <c r="AT92" s="147" t="str">
        <f t="shared" si="43"/>
        <v/>
      </c>
      <c r="AU92" s="147" t="str">
        <f t="shared" si="44"/>
        <v/>
      </c>
      <c r="AV92" s="147" t="str">
        <f t="shared" si="45"/>
        <v/>
      </c>
      <c r="AW92" s="152" t="str">
        <f t="shared" si="27"/>
        <v/>
      </c>
      <c r="AX92" s="149" t="str">
        <f t="shared" si="28"/>
        <v/>
      </c>
      <c r="AY92" s="149" t="str">
        <f t="shared" si="46"/>
        <v/>
      </c>
      <c r="AZ92" s="149" t="str">
        <f>IF($AW92="","",HLOOKUP($AW92,'3.参照データ'!$B$5:$AI$14,8,FALSE)+1)</f>
        <v/>
      </c>
      <c r="BA92" s="149" t="str">
        <f>IF($AW92="","",HLOOKUP($AW92,'3.参照データ'!$B$5:$AI$14,10,FALSE)+AZ92)</f>
        <v/>
      </c>
      <c r="BB92" s="240" t="str">
        <f>IF($AW92="","",INDEX('2.職務給賃金表'!$B$6:$AI$57,MATCH($AY92,'2.職務給賃金表'!$B$6:$B$57,0),MATCH($AW92,'2.職務給賃金表'!$B$6:$AI$6,0)))</f>
        <v/>
      </c>
      <c r="BC92" s="245" t="str">
        <f t="shared" si="47"/>
        <v/>
      </c>
    </row>
    <row r="93" spans="1:55" x14ac:dyDescent="0.15">
      <c r="A93" s="79" t="str">
        <f>IF(C93="","",COUNTA($C$10:C93))</f>
        <v/>
      </c>
      <c r="B93" s="416"/>
      <c r="C93" s="416"/>
      <c r="D93" s="417"/>
      <c r="E93" s="417"/>
      <c r="F93" s="416"/>
      <c r="G93" s="416"/>
      <c r="H93" s="418"/>
      <c r="I93" s="418"/>
      <c r="J93" s="66" t="str">
        <f t="shared" si="48"/>
        <v/>
      </c>
      <c r="K93" s="66" t="str">
        <f t="shared" si="49"/>
        <v/>
      </c>
      <c r="L93" s="66" t="str">
        <f t="shared" si="50"/>
        <v/>
      </c>
      <c r="M93" s="66" t="str">
        <f t="shared" si="51"/>
        <v/>
      </c>
      <c r="N93" s="419"/>
      <c r="O93" s="419"/>
      <c r="P93" s="419"/>
      <c r="Q93" s="419"/>
      <c r="R93" s="69" t="str">
        <f t="shared" si="31"/>
        <v/>
      </c>
      <c r="S93" s="420"/>
      <c r="T93" s="420"/>
      <c r="U93" s="420"/>
      <c r="V93" s="420"/>
      <c r="W93" s="73" t="str">
        <f t="shared" si="32"/>
        <v/>
      </c>
      <c r="X93" s="74" t="str">
        <f t="shared" si="33"/>
        <v/>
      </c>
      <c r="Y93" s="44" t="str">
        <f t="shared" si="34"/>
        <v/>
      </c>
      <c r="Z93" s="30" t="str">
        <f>IF($C93="","",IF($Y93="","",HLOOKUP($Y93,'3.参照データ'!$B$4:$AI$12,2,TRUE)))</f>
        <v/>
      </c>
      <c r="AA93" s="424"/>
      <c r="AB93" s="85" t="str">
        <f t="shared" si="35"/>
        <v/>
      </c>
      <c r="AC93" s="34" t="str">
        <f>IF($AB93="","",($Y93-HLOOKUP($AB93,'3.参照データ'!$B$5:$AI$12,6,FALSE)))</f>
        <v/>
      </c>
      <c r="AD93" s="30" t="str">
        <f>IF($AB93="","",ROUNDUP($AC93/HLOOKUP($AB93,'3.参照データ'!$B$5:$AI$18,7,FALSE),0)+1)</f>
        <v/>
      </c>
      <c r="AE93" s="30" t="str">
        <f t="shared" si="29"/>
        <v/>
      </c>
      <c r="AF93" s="127" t="str">
        <f>IF($AB93="","",($AE93-1)*HLOOKUP($AB93,'3.参照データ'!$B$5:$AI$14,7,FALSE))</f>
        <v/>
      </c>
      <c r="AG93" s="34" t="str">
        <f t="shared" si="36"/>
        <v/>
      </c>
      <c r="AH93" s="30" t="str">
        <f>IF($AB93="","",IF($AG93&lt;=0,0,ROUNDUP($AG93/HLOOKUP($AB93,'3.参照データ'!$B$5:$AI$14,9,FALSE),0)))</f>
        <v/>
      </c>
      <c r="AI93" s="30" t="str">
        <f t="shared" si="37"/>
        <v/>
      </c>
      <c r="AJ93" s="30" t="str">
        <f>IF($AB93="","",HLOOKUP($AB93,'3.参照データ'!$B$5:$AI$14,8,FALSE)+1)</f>
        <v/>
      </c>
      <c r="AK93" s="30" t="str">
        <f>IF($AB93="","",HLOOKUP($AB93,'3.参照データ'!$B$5:$AI$14,10,FALSE)+AJ93)</f>
        <v/>
      </c>
      <c r="AL93" s="35" t="str">
        <f>IF($AB93="","",INDEX('2.職務給賃金表'!$B$6:$AI$57,MATCH('1.メイン'!$AI93,'2.職務給賃金表'!$B$6:$B$57,0),MATCH('1.メイン'!$AB93,'2.職務給賃金表'!$B$6:$AI$6,0)))</f>
        <v/>
      </c>
      <c r="AM93" s="35" t="str">
        <f t="shared" si="30"/>
        <v/>
      </c>
      <c r="AN93" s="35" t="str">
        <f t="shared" si="38"/>
        <v/>
      </c>
      <c r="AO93" s="35" t="str">
        <f t="shared" si="39"/>
        <v/>
      </c>
      <c r="AP93" s="35" t="str">
        <f t="shared" si="40"/>
        <v/>
      </c>
      <c r="AQ93" s="36" t="str">
        <f t="shared" si="41"/>
        <v/>
      </c>
      <c r="AS93" s="151" t="str">
        <f t="shared" si="42"/>
        <v/>
      </c>
      <c r="AT93" s="147" t="str">
        <f t="shared" si="43"/>
        <v/>
      </c>
      <c r="AU93" s="147" t="str">
        <f t="shared" si="44"/>
        <v/>
      </c>
      <c r="AV93" s="147" t="str">
        <f t="shared" si="45"/>
        <v/>
      </c>
      <c r="AW93" s="152" t="str">
        <f t="shared" ref="AW93:AW156" si="52">IF(AS93&gt;=$AT$6,"",AB93)</f>
        <v/>
      </c>
      <c r="AX93" s="149" t="str">
        <f t="shared" ref="AX93:AX156" si="53">IF($AW93="","",IF($AS93&gt;=$AS$6,$AI93+$AX$6,$AI93+$AX$5))</f>
        <v/>
      </c>
      <c r="AY93" s="149" t="str">
        <f t="shared" si="46"/>
        <v/>
      </c>
      <c r="AZ93" s="149" t="str">
        <f>IF($AW93="","",HLOOKUP($AW93,'3.参照データ'!$B$5:$AI$14,8,FALSE)+1)</f>
        <v/>
      </c>
      <c r="BA93" s="149" t="str">
        <f>IF($AW93="","",HLOOKUP($AW93,'3.参照データ'!$B$5:$AI$14,10,FALSE)+AZ93)</f>
        <v/>
      </c>
      <c r="BB93" s="240" t="str">
        <f>IF($AW93="","",INDEX('2.職務給賃金表'!$B$6:$AI$57,MATCH($AY93,'2.職務給賃金表'!$B$6:$B$57,0),MATCH($AW93,'2.職務給賃金表'!$B$6:$AI$6,0)))</f>
        <v/>
      </c>
      <c r="BC93" s="245" t="str">
        <f t="shared" si="47"/>
        <v/>
      </c>
    </row>
    <row r="94" spans="1:55" x14ac:dyDescent="0.15">
      <c r="A94" s="79" t="str">
        <f>IF(C94="","",COUNTA($C$10:C94))</f>
        <v/>
      </c>
      <c r="B94" s="416"/>
      <c r="C94" s="416"/>
      <c r="D94" s="417"/>
      <c r="E94" s="417"/>
      <c r="F94" s="416"/>
      <c r="G94" s="416"/>
      <c r="H94" s="418"/>
      <c r="I94" s="418"/>
      <c r="J94" s="66" t="str">
        <f t="shared" si="48"/>
        <v/>
      </c>
      <c r="K94" s="66" t="str">
        <f t="shared" si="49"/>
        <v/>
      </c>
      <c r="L94" s="66" t="str">
        <f t="shared" si="50"/>
        <v/>
      </c>
      <c r="M94" s="66" t="str">
        <f t="shared" si="51"/>
        <v/>
      </c>
      <c r="N94" s="419"/>
      <c r="O94" s="419"/>
      <c r="P94" s="419"/>
      <c r="Q94" s="419"/>
      <c r="R94" s="69" t="str">
        <f t="shared" si="31"/>
        <v/>
      </c>
      <c r="S94" s="420"/>
      <c r="T94" s="420"/>
      <c r="U94" s="420"/>
      <c r="V94" s="420"/>
      <c r="W94" s="73" t="str">
        <f t="shared" si="32"/>
        <v/>
      </c>
      <c r="X94" s="74" t="str">
        <f t="shared" si="33"/>
        <v/>
      </c>
      <c r="Y94" s="44" t="str">
        <f t="shared" si="34"/>
        <v/>
      </c>
      <c r="Z94" s="30" t="str">
        <f>IF($C94="","",IF($Y94="","",HLOOKUP($Y94,'3.参照データ'!$B$4:$AI$12,2,TRUE)))</f>
        <v/>
      </c>
      <c r="AA94" s="424"/>
      <c r="AB94" s="85" t="str">
        <f t="shared" si="35"/>
        <v/>
      </c>
      <c r="AC94" s="34" t="str">
        <f>IF($AB94="","",($Y94-HLOOKUP($AB94,'3.参照データ'!$B$5:$AI$12,6,FALSE)))</f>
        <v/>
      </c>
      <c r="AD94" s="30" t="str">
        <f>IF($AB94="","",ROUNDUP($AC94/HLOOKUP($AB94,'3.参照データ'!$B$5:$AI$18,7,FALSE),0)+1)</f>
        <v/>
      </c>
      <c r="AE94" s="30" t="str">
        <f t="shared" si="29"/>
        <v/>
      </c>
      <c r="AF94" s="127" t="str">
        <f>IF($AB94="","",($AE94-1)*HLOOKUP($AB94,'3.参照データ'!$B$5:$AI$14,7,FALSE))</f>
        <v/>
      </c>
      <c r="AG94" s="34" t="str">
        <f t="shared" si="36"/>
        <v/>
      </c>
      <c r="AH94" s="30" t="str">
        <f>IF($AB94="","",IF($AG94&lt;=0,0,ROUNDUP($AG94/HLOOKUP($AB94,'3.参照データ'!$B$5:$AI$14,9,FALSE),0)))</f>
        <v/>
      </c>
      <c r="AI94" s="30" t="str">
        <f t="shared" si="37"/>
        <v/>
      </c>
      <c r="AJ94" s="30" t="str">
        <f>IF($AB94="","",HLOOKUP($AB94,'3.参照データ'!$B$5:$AI$14,8,FALSE)+1)</f>
        <v/>
      </c>
      <c r="AK94" s="30" t="str">
        <f>IF($AB94="","",HLOOKUP($AB94,'3.参照データ'!$B$5:$AI$14,10,FALSE)+AJ94)</f>
        <v/>
      </c>
      <c r="AL94" s="35" t="str">
        <f>IF($AB94="","",INDEX('2.職務給賃金表'!$B$6:$AI$57,MATCH('1.メイン'!$AI94,'2.職務給賃金表'!$B$6:$B$57,0),MATCH('1.メイン'!$AB94,'2.職務給賃金表'!$B$6:$AI$6,0)))</f>
        <v/>
      </c>
      <c r="AM94" s="35" t="str">
        <f t="shared" si="30"/>
        <v/>
      </c>
      <c r="AN94" s="35" t="str">
        <f t="shared" si="38"/>
        <v/>
      </c>
      <c r="AO94" s="35" t="str">
        <f t="shared" si="39"/>
        <v/>
      </c>
      <c r="AP94" s="35" t="str">
        <f t="shared" si="40"/>
        <v/>
      </c>
      <c r="AQ94" s="36" t="str">
        <f t="shared" si="41"/>
        <v/>
      </c>
      <c r="AS94" s="151" t="str">
        <f t="shared" si="42"/>
        <v/>
      </c>
      <c r="AT94" s="147" t="str">
        <f t="shared" si="43"/>
        <v/>
      </c>
      <c r="AU94" s="147" t="str">
        <f t="shared" si="44"/>
        <v/>
      </c>
      <c r="AV94" s="147" t="str">
        <f t="shared" si="45"/>
        <v/>
      </c>
      <c r="AW94" s="152" t="str">
        <f t="shared" si="52"/>
        <v/>
      </c>
      <c r="AX94" s="149" t="str">
        <f t="shared" si="53"/>
        <v/>
      </c>
      <c r="AY94" s="149" t="str">
        <f t="shared" si="46"/>
        <v/>
      </c>
      <c r="AZ94" s="149" t="str">
        <f>IF($AW94="","",HLOOKUP($AW94,'3.参照データ'!$B$5:$AI$14,8,FALSE)+1)</f>
        <v/>
      </c>
      <c r="BA94" s="149" t="str">
        <f>IF($AW94="","",HLOOKUP($AW94,'3.参照データ'!$B$5:$AI$14,10,FALSE)+AZ94)</f>
        <v/>
      </c>
      <c r="BB94" s="240" t="str">
        <f>IF($AW94="","",INDEX('2.職務給賃金表'!$B$6:$AI$57,MATCH($AY94,'2.職務給賃金表'!$B$6:$B$57,0),MATCH($AW94,'2.職務給賃金表'!$B$6:$AI$6,0)))</f>
        <v/>
      </c>
      <c r="BC94" s="245" t="str">
        <f t="shared" si="47"/>
        <v/>
      </c>
    </row>
    <row r="95" spans="1:55" x14ac:dyDescent="0.15">
      <c r="A95" s="79" t="str">
        <f>IF(C95="","",COUNTA($C$10:C95))</f>
        <v/>
      </c>
      <c r="B95" s="416"/>
      <c r="C95" s="416"/>
      <c r="D95" s="417"/>
      <c r="E95" s="417"/>
      <c r="F95" s="416"/>
      <c r="G95" s="416"/>
      <c r="H95" s="418"/>
      <c r="I95" s="418"/>
      <c r="J95" s="66" t="str">
        <f t="shared" si="48"/>
        <v/>
      </c>
      <c r="K95" s="66" t="str">
        <f t="shared" si="49"/>
        <v/>
      </c>
      <c r="L95" s="66" t="str">
        <f t="shared" si="50"/>
        <v/>
      </c>
      <c r="M95" s="66" t="str">
        <f t="shared" si="51"/>
        <v/>
      </c>
      <c r="N95" s="419"/>
      <c r="O95" s="419"/>
      <c r="P95" s="419"/>
      <c r="Q95" s="419"/>
      <c r="R95" s="69" t="str">
        <f t="shared" si="31"/>
        <v/>
      </c>
      <c r="S95" s="420"/>
      <c r="T95" s="420"/>
      <c r="U95" s="420"/>
      <c r="V95" s="420"/>
      <c r="W95" s="73" t="str">
        <f t="shared" si="32"/>
        <v/>
      </c>
      <c r="X95" s="74" t="str">
        <f t="shared" si="33"/>
        <v/>
      </c>
      <c r="Y95" s="44" t="str">
        <f t="shared" si="34"/>
        <v/>
      </c>
      <c r="Z95" s="30" t="str">
        <f>IF($C95="","",IF($Y95="","",HLOOKUP($Y95,'3.参照データ'!$B$4:$AI$12,2,TRUE)))</f>
        <v/>
      </c>
      <c r="AA95" s="424"/>
      <c r="AB95" s="85" t="str">
        <f t="shared" si="35"/>
        <v/>
      </c>
      <c r="AC95" s="34" t="str">
        <f>IF($AB95="","",($Y95-HLOOKUP($AB95,'3.参照データ'!$B$5:$AI$12,6,FALSE)))</f>
        <v/>
      </c>
      <c r="AD95" s="30" t="str">
        <f>IF($AB95="","",ROUNDUP($AC95/HLOOKUP($AB95,'3.参照データ'!$B$5:$AI$18,7,FALSE),0)+1)</f>
        <v/>
      </c>
      <c r="AE95" s="30" t="str">
        <f t="shared" si="29"/>
        <v/>
      </c>
      <c r="AF95" s="127" t="str">
        <f>IF($AB95="","",($AE95-1)*HLOOKUP($AB95,'3.参照データ'!$B$5:$AI$14,7,FALSE))</f>
        <v/>
      </c>
      <c r="AG95" s="34" t="str">
        <f t="shared" si="36"/>
        <v/>
      </c>
      <c r="AH95" s="30" t="str">
        <f>IF($AB95="","",IF($AG95&lt;=0,0,ROUNDUP($AG95/HLOOKUP($AB95,'3.参照データ'!$B$5:$AI$14,9,FALSE),0)))</f>
        <v/>
      </c>
      <c r="AI95" s="30" t="str">
        <f t="shared" si="37"/>
        <v/>
      </c>
      <c r="AJ95" s="30" t="str">
        <f>IF($AB95="","",HLOOKUP($AB95,'3.参照データ'!$B$5:$AI$14,8,FALSE)+1)</f>
        <v/>
      </c>
      <c r="AK95" s="30" t="str">
        <f>IF($AB95="","",HLOOKUP($AB95,'3.参照データ'!$B$5:$AI$14,10,FALSE)+AJ95)</f>
        <v/>
      </c>
      <c r="AL95" s="35" t="str">
        <f>IF($AB95="","",INDEX('2.職務給賃金表'!$B$6:$AI$57,MATCH('1.メイン'!$AI95,'2.職務給賃金表'!$B$6:$B$57,0),MATCH('1.メイン'!$AB95,'2.職務給賃金表'!$B$6:$AI$6,0)))</f>
        <v/>
      </c>
      <c r="AM95" s="35" t="str">
        <f t="shared" si="30"/>
        <v/>
      </c>
      <c r="AN95" s="35" t="str">
        <f t="shared" si="38"/>
        <v/>
      </c>
      <c r="AO95" s="35" t="str">
        <f t="shared" si="39"/>
        <v/>
      </c>
      <c r="AP95" s="35" t="str">
        <f t="shared" si="40"/>
        <v/>
      </c>
      <c r="AQ95" s="36" t="str">
        <f t="shared" si="41"/>
        <v/>
      </c>
      <c r="AS95" s="151" t="str">
        <f t="shared" si="42"/>
        <v/>
      </c>
      <c r="AT95" s="147" t="str">
        <f t="shared" si="43"/>
        <v/>
      </c>
      <c r="AU95" s="147" t="str">
        <f t="shared" si="44"/>
        <v/>
      </c>
      <c r="AV95" s="147" t="str">
        <f t="shared" si="45"/>
        <v/>
      </c>
      <c r="AW95" s="152" t="str">
        <f t="shared" si="52"/>
        <v/>
      </c>
      <c r="AX95" s="149" t="str">
        <f t="shared" si="53"/>
        <v/>
      </c>
      <c r="AY95" s="149" t="str">
        <f t="shared" si="46"/>
        <v/>
      </c>
      <c r="AZ95" s="149" t="str">
        <f>IF($AW95="","",HLOOKUP($AW95,'3.参照データ'!$B$5:$AI$14,8,FALSE)+1)</f>
        <v/>
      </c>
      <c r="BA95" s="149" t="str">
        <f>IF($AW95="","",HLOOKUP($AW95,'3.参照データ'!$B$5:$AI$14,10,FALSE)+AZ95)</f>
        <v/>
      </c>
      <c r="BB95" s="240" t="str">
        <f>IF($AW95="","",INDEX('2.職務給賃金表'!$B$6:$AI$57,MATCH($AY95,'2.職務給賃金表'!$B$6:$B$57,0),MATCH($AW95,'2.職務給賃金表'!$B$6:$AI$6,0)))</f>
        <v/>
      </c>
      <c r="BC95" s="245" t="str">
        <f t="shared" si="47"/>
        <v/>
      </c>
    </row>
    <row r="96" spans="1:55" x14ac:dyDescent="0.15">
      <c r="A96" s="79" t="str">
        <f>IF(C96="","",COUNTA($C$10:C96))</f>
        <v/>
      </c>
      <c r="B96" s="416"/>
      <c r="C96" s="416"/>
      <c r="D96" s="417"/>
      <c r="E96" s="417"/>
      <c r="F96" s="416"/>
      <c r="G96" s="416"/>
      <c r="H96" s="418"/>
      <c r="I96" s="418"/>
      <c r="J96" s="66" t="str">
        <f t="shared" si="48"/>
        <v/>
      </c>
      <c r="K96" s="66" t="str">
        <f t="shared" si="49"/>
        <v/>
      </c>
      <c r="L96" s="66" t="str">
        <f t="shared" si="50"/>
        <v/>
      </c>
      <c r="M96" s="66" t="str">
        <f t="shared" si="51"/>
        <v/>
      </c>
      <c r="N96" s="419"/>
      <c r="O96" s="419"/>
      <c r="P96" s="419"/>
      <c r="Q96" s="419"/>
      <c r="R96" s="69" t="str">
        <f t="shared" si="31"/>
        <v/>
      </c>
      <c r="S96" s="420"/>
      <c r="T96" s="420"/>
      <c r="U96" s="420"/>
      <c r="V96" s="420"/>
      <c r="W96" s="73" t="str">
        <f t="shared" si="32"/>
        <v/>
      </c>
      <c r="X96" s="74" t="str">
        <f t="shared" si="33"/>
        <v/>
      </c>
      <c r="Y96" s="44" t="str">
        <f t="shared" si="34"/>
        <v/>
      </c>
      <c r="Z96" s="30" t="str">
        <f>IF($C96="","",IF($Y96="","",HLOOKUP($Y96,'3.参照データ'!$B$4:$AI$12,2,TRUE)))</f>
        <v/>
      </c>
      <c r="AA96" s="424"/>
      <c r="AB96" s="85" t="str">
        <f t="shared" si="35"/>
        <v/>
      </c>
      <c r="AC96" s="34" t="str">
        <f>IF($AB96="","",($Y96-HLOOKUP($AB96,'3.参照データ'!$B$5:$AI$12,6,FALSE)))</f>
        <v/>
      </c>
      <c r="AD96" s="30" t="str">
        <f>IF($AB96="","",ROUNDUP($AC96/HLOOKUP($AB96,'3.参照データ'!$B$5:$AI$18,7,FALSE),0)+1)</f>
        <v/>
      </c>
      <c r="AE96" s="30" t="str">
        <f t="shared" si="29"/>
        <v/>
      </c>
      <c r="AF96" s="127" t="str">
        <f>IF($AB96="","",($AE96-1)*HLOOKUP($AB96,'3.参照データ'!$B$5:$AI$14,7,FALSE))</f>
        <v/>
      </c>
      <c r="AG96" s="34" t="str">
        <f t="shared" si="36"/>
        <v/>
      </c>
      <c r="AH96" s="30" t="str">
        <f>IF($AB96="","",IF($AG96&lt;=0,0,ROUNDUP($AG96/HLOOKUP($AB96,'3.参照データ'!$B$5:$AI$14,9,FALSE),0)))</f>
        <v/>
      </c>
      <c r="AI96" s="30" t="str">
        <f t="shared" si="37"/>
        <v/>
      </c>
      <c r="AJ96" s="30" t="str">
        <f>IF($AB96="","",HLOOKUP($AB96,'3.参照データ'!$B$5:$AI$14,8,FALSE)+1)</f>
        <v/>
      </c>
      <c r="AK96" s="30" t="str">
        <f>IF($AB96="","",HLOOKUP($AB96,'3.参照データ'!$B$5:$AI$14,10,FALSE)+AJ96)</f>
        <v/>
      </c>
      <c r="AL96" s="35" t="str">
        <f>IF($AB96="","",INDEX('2.職務給賃金表'!$B$6:$AI$57,MATCH('1.メイン'!$AI96,'2.職務給賃金表'!$B$6:$B$57,0),MATCH('1.メイン'!$AB96,'2.職務給賃金表'!$B$6:$AI$6,0)))</f>
        <v/>
      </c>
      <c r="AM96" s="35" t="str">
        <f t="shared" si="30"/>
        <v/>
      </c>
      <c r="AN96" s="35" t="str">
        <f t="shared" si="38"/>
        <v/>
      </c>
      <c r="AO96" s="35" t="str">
        <f t="shared" si="39"/>
        <v/>
      </c>
      <c r="AP96" s="35" t="str">
        <f t="shared" si="40"/>
        <v/>
      </c>
      <c r="AQ96" s="36" t="str">
        <f t="shared" si="41"/>
        <v/>
      </c>
      <c r="AS96" s="151" t="str">
        <f t="shared" si="42"/>
        <v/>
      </c>
      <c r="AT96" s="147" t="str">
        <f t="shared" si="43"/>
        <v/>
      </c>
      <c r="AU96" s="147" t="str">
        <f t="shared" si="44"/>
        <v/>
      </c>
      <c r="AV96" s="147" t="str">
        <f t="shared" si="45"/>
        <v/>
      </c>
      <c r="AW96" s="152" t="str">
        <f t="shared" si="52"/>
        <v/>
      </c>
      <c r="AX96" s="149" t="str">
        <f t="shared" si="53"/>
        <v/>
      </c>
      <c r="AY96" s="149" t="str">
        <f t="shared" si="46"/>
        <v/>
      </c>
      <c r="AZ96" s="149" t="str">
        <f>IF($AW96="","",HLOOKUP($AW96,'3.参照データ'!$B$5:$AI$14,8,FALSE)+1)</f>
        <v/>
      </c>
      <c r="BA96" s="149" t="str">
        <f>IF($AW96="","",HLOOKUP($AW96,'3.参照データ'!$B$5:$AI$14,10,FALSE)+AZ96)</f>
        <v/>
      </c>
      <c r="BB96" s="240" t="str">
        <f>IF($AW96="","",INDEX('2.職務給賃金表'!$B$6:$AI$57,MATCH($AY96,'2.職務給賃金表'!$B$6:$B$57,0),MATCH($AW96,'2.職務給賃金表'!$B$6:$AI$6,0)))</f>
        <v/>
      </c>
      <c r="BC96" s="245" t="str">
        <f t="shared" si="47"/>
        <v/>
      </c>
    </row>
    <row r="97" spans="1:55" x14ac:dyDescent="0.15">
      <c r="A97" s="79" t="str">
        <f>IF(C97="","",COUNTA($C$10:C97))</f>
        <v/>
      </c>
      <c r="B97" s="416"/>
      <c r="C97" s="416"/>
      <c r="D97" s="417"/>
      <c r="E97" s="417"/>
      <c r="F97" s="416"/>
      <c r="G97" s="416"/>
      <c r="H97" s="418"/>
      <c r="I97" s="418"/>
      <c r="J97" s="66" t="str">
        <f t="shared" si="48"/>
        <v/>
      </c>
      <c r="K97" s="66" t="str">
        <f t="shared" si="49"/>
        <v/>
      </c>
      <c r="L97" s="66" t="str">
        <f t="shared" si="50"/>
        <v/>
      </c>
      <c r="M97" s="66" t="str">
        <f t="shared" si="51"/>
        <v/>
      </c>
      <c r="N97" s="419"/>
      <c r="O97" s="419"/>
      <c r="P97" s="419"/>
      <c r="Q97" s="419"/>
      <c r="R97" s="69" t="str">
        <f t="shared" si="31"/>
        <v/>
      </c>
      <c r="S97" s="420"/>
      <c r="T97" s="420"/>
      <c r="U97" s="420"/>
      <c r="V97" s="420"/>
      <c r="W97" s="73" t="str">
        <f t="shared" si="32"/>
        <v/>
      </c>
      <c r="X97" s="74" t="str">
        <f t="shared" si="33"/>
        <v/>
      </c>
      <c r="Y97" s="44" t="str">
        <f t="shared" si="34"/>
        <v/>
      </c>
      <c r="Z97" s="30" t="str">
        <f>IF($C97="","",IF($Y97="","",HLOOKUP($Y97,'3.参照データ'!$B$4:$AI$12,2,TRUE)))</f>
        <v/>
      </c>
      <c r="AA97" s="424"/>
      <c r="AB97" s="85" t="str">
        <f t="shared" si="35"/>
        <v/>
      </c>
      <c r="AC97" s="34" t="str">
        <f>IF($AB97="","",($Y97-HLOOKUP($AB97,'3.参照データ'!$B$5:$AI$12,6,FALSE)))</f>
        <v/>
      </c>
      <c r="AD97" s="30" t="str">
        <f>IF($AB97="","",ROUNDUP($AC97/HLOOKUP($AB97,'3.参照データ'!$B$5:$AI$18,7,FALSE),0)+1)</f>
        <v/>
      </c>
      <c r="AE97" s="30" t="str">
        <f t="shared" si="29"/>
        <v/>
      </c>
      <c r="AF97" s="127" t="str">
        <f>IF($AB97="","",($AE97-1)*HLOOKUP($AB97,'3.参照データ'!$B$5:$AI$14,7,FALSE))</f>
        <v/>
      </c>
      <c r="AG97" s="34" t="str">
        <f t="shared" si="36"/>
        <v/>
      </c>
      <c r="AH97" s="30" t="str">
        <f>IF($AB97="","",IF($AG97&lt;=0,0,ROUNDUP($AG97/HLOOKUP($AB97,'3.参照データ'!$B$5:$AI$14,9,FALSE),0)))</f>
        <v/>
      </c>
      <c r="AI97" s="30" t="str">
        <f t="shared" si="37"/>
        <v/>
      </c>
      <c r="AJ97" s="30" t="str">
        <f>IF($AB97="","",HLOOKUP($AB97,'3.参照データ'!$B$5:$AI$14,8,FALSE)+1)</f>
        <v/>
      </c>
      <c r="AK97" s="30" t="str">
        <f>IF($AB97="","",HLOOKUP($AB97,'3.参照データ'!$B$5:$AI$14,10,FALSE)+AJ97)</f>
        <v/>
      </c>
      <c r="AL97" s="35" t="str">
        <f>IF($AB97="","",INDEX('2.職務給賃金表'!$B$6:$AI$57,MATCH('1.メイン'!$AI97,'2.職務給賃金表'!$B$6:$B$57,0),MATCH('1.メイン'!$AB97,'2.職務給賃金表'!$B$6:$AI$6,0)))</f>
        <v/>
      </c>
      <c r="AM97" s="35" t="str">
        <f t="shared" si="30"/>
        <v/>
      </c>
      <c r="AN97" s="35" t="str">
        <f t="shared" si="38"/>
        <v/>
      </c>
      <c r="AO97" s="35" t="str">
        <f t="shared" si="39"/>
        <v/>
      </c>
      <c r="AP97" s="35" t="str">
        <f t="shared" si="40"/>
        <v/>
      </c>
      <c r="AQ97" s="36" t="str">
        <f t="shared" si="41"/>
        <v/>
      </c>
      <c r="AS97" s="151" t="str">
        <f t="shared" si="42"/>
        <v/>
      </c>
      <c r="AT97" s="147" t="str">
        <f t="shared" si="43"/>
        <v/>
      </c>
      <c r="AU97" s="147" t="str">
        <f t="shared" si="44"/>
        <v/>
      </c>
      <c r="AV97" s="147" t="str">
        <f t="shared" si="45"/>
        <v/>
      </c>
      <c r="AW97" s="152" t="str">
        <f t="shared" si="52"/>
        <v/>
      </c>
      <c r="AX97" s="149" t="str">
        <f t="shared" si="53"/>
        <v/>
      </c>
      <c r="AY97" s="149" t="str">
        <f t="shared" si="46"/>
        <v/>
      </c>
      <c r="AZ97" s="149" t="str">
        <f>IF($AW97="","",HLOOKUP($AW97,'3.参照データ'!$B$5:$AI$14,8,FALSE)+1)</f>
        <v/>
      </c>
      <c r="BA97" s="149" t="str">
        <f>IF($AW97="","",HLOOKUP($AW97,'3.参照データ'!$B$5:$AI$14,10,FALSE)+AZ97)</f>
        <v/>
      </c>
      <c r="BB97" s="240" t="str">
        <f>IF($AW97="","",INDEX('2.職務給賃金表'!$B$6:$AI$57,MATCH($AY97,'2.職務給賃金表'!$B$6:$B$57,0),MATCH($AW97,'2.職務給賃金表'!$B$6:$AI$6,0)))</f>
        <v/>
      </c>
      <c r="BC97" s="245" t="str">
        <f t="shared" si="47"/>
        <v/>
      </c>
    </row>
    <row r="98" spans="1:55" x14ac:dyDescent="0.15">
      <c r="A98" s="79" t="str">
        <f>IF(C98="","",COUNTA($C$10:C98))</f>
        <v/>
      </c>
      <c r="B98" s="416"/>
      <c r="C98" s="416"/>
      <c r="D98" s="417"/>
      <c r="E98" s="417"/>
      <c r="F98" s="416"/>
      <c r="G98" s="416"/>
      <c r="H98" s="418"/>
      <c r="I98" s="418"/>
      <c r="J98" s="66" t="str">
        <f t="shared" si="48"/>
        <v/>
      </c>
      <c r="K98" s="66" t="str">
        <f t="shared" si="49"/>
        <v/>
      </c>
      <c r="L98" s="66" t="str">
        <f t="shared" si="50"/>
        <v/>
      </c>
      <c r="M98" s="66" t="str">
        <f t="shared" si="51"/>
        <v/>
      </c>
      <c r="N98" s="419"/>
      <c r="O98" s="419"/>
      <c r="P98" s="419"/>
      <c r="Q98" s="419"/>
      <c r="R98" s="69" t="str">
        <f t="shared" si="31"/>
        <v/>
      </c>
      <c r="S98" s="420"/>
      <c r="T98" s="420"/>
      <c r="U98" s="420"/>
      <c r="V98" s="420"/>
      <c r="W98" s="73" t="str">
        <f t="shared" si="32"/>
        <v/>
      </c>
      <c r="X98" s="74" t="str">
        <f t="shared" si="33"/>
        <v/>
      </c>
      <c r="Y98" s="44" t="str">
        <f t="shared" si="34"/>
        <v/>
      </c>
      <c r="Z98" s="30" t="str">
        <f>IF($C98="","",IF($Y98="","",HLOOKUP($Y98,'3.参照データ'!$B$4:$AI$12,2,TRUE)))</f>
        <v/>
      </c>
      <c r="AA98" s="424"/>
      <c r="AB98" s="85" t="str">
        <f t="shared" si="35"/>
        <v/>
      </c>
      <c r="AC98" s="34" t="str">
        <f>IF($AB98="","",($Y98-HLOOKUP($AB98,'3.参照データ'!$B$5:$AI$12,6,FALSE)))</f>
        <v/>
      </c>
      <c r="AD98" s="30" t="str">
        <f>IF($AB98="","",ROUNDUP($AC98/HLOOKUP($AB98,'3.参照データ'!$B$5:$AI$18,7,FALSE),0)+1)</f>
        <v/>
      </c>
      <c r="AE98" s="30" t="str">
        <f t="shared" si="29"/>
        <v/>
      </c>
      <c r="AF98" s="127" t="str">
        <f>IF($AB98="","",($AE98-1)*HLOOKUP($AB98,'3.参照データ'!$B$5:$AI$14,7,FALSE))</f>
        <v/>
      </c>
      <c r="AG98" s="34" t="str">
        <f t="shared" si="36"/>
        <v/>
      </c>
      <c r="AH98" s="30" t="str">
        <f>IF($AB98="","",IF($AG98&lt;=0,0,ROUNDUP($AG98/HLOOKUP($AB98,'3.参照データ'!$B$5:$AI$14,9,FALSE),0)))</f>
        <v/>
      </c>
      <c r="AI98" s="30" t="str">
        <f t="shared" si="37"/>
        <v/>
      </c>
      <c r="AJ98" s="30" t="str">
        <f>IF($AB98="","",HLOOKUP($AB98,'3.参照データ'!$B$5:$AI$14,8,FALSE)+1)</f>
        <v/>
      </c>
      <c r="AK98" s="30" t="str">
        <f>IF($AB98="","",HLOOKUP($AB98,'3.参照データ'!$B$5:$AI$14,10,FALSE)+AJ98)</f>
        <v/>
      </c>
      <c r="AL98" s="35" t="str">
        <f>IF($AB98="","",INDEX('2.職務給賃金表'!$B$6:$AI$57,MATCH('1.メイン'!$AI98,'2.職務給賃金表'!$B$6:$B$57,0),MATCH('1.メイン'!$AB98,'2.職務給賃金表'!$B$6:$AI$6,0)))</f>
        <v/>
      </c>
      <c r="AM98" s="35" t="str">
        <f t="shared" si="30"/>
        <v/>
      </c>
      <c r="AN98" s="35" t="str">
        <f t="shared" si="38"/>
        <v/>
      </c>
      <c r="AO98" s="35" t="str">
        <f t="shared" si="39"/>
        <v/>
      </c>
      <c r="AP98" s="35" t="str">
        <f t="shared" si="40"/>
        <v/>
      </c>
      <c r="AQ98" s="36" t="str">
        <f t="shared" si="41"/>
        <v/>
      </c>
      <c r="AS98" s="151" t="str">
        <f t="shared" si="42"/>
        <v/>
      </c>
      <c r="AT98" s="147" t="str">
        <f t="shared" si="43"/>
        <v/>
      </c>
      <c r="AU98" s="147" t="str">
        <f t="shared" si="44"/>
        <v/>
      </c>
      <c r="AV98" s="147" t="str">
        <f t="shared" si="45"/>
        <v/>
      </c>
      <c r="AW98" s="152" t="str">
        <f t="shared" si="52"/>
        <v/>
      </c>
      <c r="AX98" s="149" t="str">
        <f t="shared" si="53"/>
        <v/>
      </c>
      <c r="AY98" s="149" t="str">
        <f t="shared" si="46"/>
        <v/>
      </c>
      <c r="AZ98" s="149" t="str">
        <f>IF($AW98="","",HLOOKUP($AW98,'3.参照データ'!$B$5:$AI$14,8,FALSE)+1)</f>
        <v/>
      </c>
      <c r="BA98" s="149" t="str">
        <f>IF($AW98="","",HLOOKUP($AW98,'3.参照データ'!$B$5:$AI$14,10,FALSE)+AZ98)</f>
        <v/>
      </c>
      <c r="BB98" s="240" t="str">
        <f>IF($AW98="","",INDEX('2.職務給賃金表'!$B$6:$AI$57,MATCH($AY98,'2.職務給賃金表'!$B$6:$B$57,0),MATCH($AW98,'2.職務給賃金表'!$B$6:$AI$6,0)))</f>
        <v/>
      </c>
      <c r="BC98" s="245" t="str">
        <f t="shared" si="47"/>
        <v/>
      </c>
    </row>
    <row r="99" spans="1:55" x14ac:dyDescent="0.15">
      <c r="A99" s="79" t="str">
        <f>IF(C99="","",COUNTA($C$10:C99))</f>
        <v/>
      </c>
      <c r="B99" s="416"/>
      <c r="C99" s="416"/>
      <c r="D99" s="417"/>
      <c r="E99" s="417"/>
      <c r="F99" s="416"/>
      <c r="G99" s="416"/>
      <c r="H99" s="418"/>
      <c r="I99" s="418"/>
      <c r="J99" s="66" t="str">
        <f t="shared" si="48"/>
        <v/>
      </c>
      <c r="K99" s="66" t="str">
        <f t="shared" si="49"/>
        <v/>
      </c>
      <c r="L99" s="66" t="str">
        <f t="shared" si="50"/>
        <v/>
      </c>
      <c r="M99" s="66" t="str">
        <f t="shared" si="51"/>
        <v/>
      </c>
      <c r="N99" s="419"/>
      <c r="O99" s="419"/>
      <c r="P99" s="419"/>
      <c r="Q99" s="419"/>
      <c r="R99" s="69" t="str">
        <f t="shared" si="31"/>
        <v/>
      </c>
      <c r="S99" s="420"/>
      <c r="T99" s="420"/>
      <c r="U99" s="420"/>
      <c r="V99" s="420"/>
      <c r="W99" s="73" t="str">
        <f t="shared" si="32"/>
        <v/>
      </c>
      <c r="X99" s="74" t="str">
        <f t="shared" si="33"/>
        <v/>
      </c>
      <c r="Y99" s="44" t="str">
        <f t="shared" si="34"/>
        <v/>
      </c>
      <c r="Z99" s="30" t="str">
        <f>IF($C99="","",IF($Y99="","",HLOOKUP($Y99,'3.参照データ'!$B$4:$AI$12,2,TRUE)))</f>
        <v/>
      </c>
      <c r="AA99" s="424"/>
      <c r="AB99" s="85" t="str">
        <f t="shared" si="35"/>
        <v/>
      </c>
      <c r="AC99" s="34" t="str">
        <f>IF($AB99="","",($Y99-HLOOKUP($AB99,'3.参照データ'!$B$5:$AI$12,6,FALSE)))</f>
        <v/>
      </c>
      <c r="AD99" s="30" t="str">
        <f>IF($AB99="","",ROUNDUP($AC99/HLOOKUP($AB99,'3.参照データ'!$B$5:$AI$18,7,FALSE),0)+1)</f>
        <v/>
      </c>
      <c r="AE99" s="30" t="str">
        <f t="shared" si="29"/>
        <v/>
      </c>
      <c r="AF99" s="127" t="str">
        <f>IF($AB99="","",($AE99-1)*HLOOKUP($AB99,'3.参照データ'!$B$5:$AI$14,7,FALSE))</f>
        <v/>
      </c>
      <c r="AG99" s="34" t="str">
        <f t="shared" si="36"/>
        <v/>
      </c>
      <c r="AH99" s="30" t="str">
        <f>IF($AB99="","",IF($AG99&lt;=0,0,ROUNDUP($AG99/HLOOKUP($AB99,'3.参照データ'!$B$5:$AI$14,9,FALSE),0)))</f>
        <v/>
      </c>
      <c r="AI99" s="30" t="str">
        <f t="shared" si="37"/>
        <v/>
      </c>
      <c r="AJ99" s="30" t="str">
        <f>IF($AB99="","",HLOOKUP($AB99,'3.参照データ'!$B$5:$AI$14,8,FALSE)+1)</f>
        <v/>
      </c>
      <c r="AK99" s="30" t="str">
        <f>IF($AB99="","",HLOOKUP($AB99,'3.参照データ'!$B$5:$AI$14,10,FALSE)+AJ99)</f>
        <v/>
      </c>
      <c r="AL99" s="35" t="str">
        <f>IF($AB99="","",INDEX('2.職務給賃金表'!$B$6:$AI$57,MATCH('1.メイン'!$AI99,'2.職務給賃金表'!$B$6:$B$57,0),MATCH('1.メイン'!$AB99,'2.職務給賃金表'!$B$6:$AI$6,0)))</f>
        <v/>
      </c>
      <c r="AM99" s="35" t="str">
        <f t="shared" si="30"/>
        <v/>
      </c>
      <c r="AN99" s="35" t="str">
        <f t="shared" si="38"/>
        <v/>
      </c>
      <c r="AO99" s="35" t="str">
        <f t="shared" si="39"/>
        <v/>
      </c>
      <c r="AP99" s="35" t="str">
        <f t="shared" si="40"/>
        <v/>
      </c>
      <c r="AQ99" s="36" t="str">
        <f t="shared" si="41"/>
        <v/>
      </c>
      <c r="AS99" s="151" t="str">
        <f t="shared" si="42"/>
        <v/>
      </c>
      <c r="AT99" s="147" t="str">
        <f t="shared" si="43"/>
        <v/>
      </c>
      <c r="AU99" s="147" t="str">
        <f t="shared" si="44"/>
        <v/>
      </c>
      <c r="AV99" s="147" t="str">
        <f t="shared" si="45"/>
        <v/>
      </c>
      <c r="AW99" s="152" t="str">
        <f t="shared" si="52"/>
        <v/>
      </c>
      <c r="AX99" s="149" t="str">
        <f t="shared" si="53"/>
        <v/>
      </c>
      <c r="AY99" s="149" t="str">
        <f t="shared" si="46"/>
        <v/>
      </c>
      <c r="AZ99" s="149" t="str">
        <f>IF($AW99="","",HLOOKUP($AW99,'3.参照データ'!$B$5:$AI$14,8,FALSE)+1)</f>
        <v/>
      </c>
      <c r="BA99" s="149" t="str">
        <f>IF($AW99="","",HLOOKUP($AW99,'3.参照データ'!$B$5:$AI$14,10,FALSE)+AZ99)</f>
        <v/>
      </c>
      <c r="BB99" s="240" t="str">
        <f>IF($AW99="","",INDEX('2.職務給賃金表'!$B$6:$AI$57,MATCH($AY99,'2.職務給賃金表'!$B$6:$B$57,0),MATCH($AW99,'2.職務給賃金表'!$B$6:$AI$6,0)))</f>
        <v/>
      </c>
      <c r="BC99" s="245" t="str">
        <f t="shared" si="47"/>
        <v/>
      </c>
    </row>
    <row r="100" spans="1:55" x14ac:dyDescent="0.15">
      <c r="A100" s="79" t="str">
        <f>IF(C100="","",COUNTA($C$10:C100))</f>
        <v/>
      </c>
      <c r="B100" s="416"/>
      <c r="C100" s="416"/>
      <c r="D100" s="417"/>
      <c r="E100" s="417"/>
      <c r="F100" s="416"/>
      <c r="G100" s="416"/>
      <c r="H100" s="418"/>
      <c r="I100" s="418"/>
      <c r="J100" s="66" t="str">
        <f t="shared" si="48"/>
        <v/>
      </c>
      <c r="K100" s="66" t="str">
        <f t="shared" si="49"/>
        <v/>
      </c>
      <c r="L100" s="66" t="str">
        <f t="shared" si="50"/>
        <v/>
      </c>
      <c r="M100" s="66" t="str">
        <f t="shared" si="51"/>
        <v/>
      </c>
      <c r="N100" s="419"/>
      <c r="O100" s="419"/>
      <c r="P100" s="419"/>
      <c r="Q100" s="419"/>
      <c r="R100" s="69" t="str">
        <f t="shared" si="31"/>
        <v/>
      </c>
      <c r="S100" s="420"/>
      <c r="T100" s="420"/>
      <c r="U100" s="420"/>
      <c r="V100" s="420"/>
      <c r="W100" s="73" t="str">
        <f t="shared" si="32"/>
        <v/>
      </c>
      <c r="X100" s="74" t="str">
        <f t="shared" si="33"/>
        <v/>
      </c>
      <c r="Y100" s="44" t="str">
        <f t="shared" si="34"/>
        <v/>
      </c>
      <c r="Z100" s="30" t="str">
        <f>IF($C100="","",IF($Y100="","",HLOOKUP($Y100,'3.参照データ'!$B$4:$AI$12,2,TRUE)))</f>
        <v/>
      </c>
      <c r="AA100" s="424"/>
      <c r="AB100" s="85" t="str">
        <f t="shared" si="35"/>
        <v/>
      </c>
      <c r="AC100" s="34" t="str">
        <f>IF($AB100="","",($Y100-HLOOKUP($AB100,'3.参照データ'!$B$5:$AI$12,6,FALSE)))</f>
        <v/>
      </c>
      <c r="AD100" s="30" t="str">
        <f>IF($AB100="","",ROUNDUP($AC100/HLOOKUP($AB100,'3.参照データ'!$B$5:$AI$18,7,FALSE),0)+1)</f>
        <v/>
      </c>
      <c r="AE100" s="30" t="str">
        <f t="shared" si="29"/>
        <v/>
      </c>
      <c r="AF100" s="127" t="str">
        <f>IF($AB100="","",($AE100-1)*HLOOKUP($AB100,'3.参照データ'!$B$5:$AI$14,7,FALSE))</f>
        <v/>
      </c>
      <c r="AG100" s="34" t="str">
        <f t="shared" si="36"/>
        <v/>
      </c>
      <c r="AH100" s="30" t="str">
        <f>IF($AB100="","",IF($AG100&lt;=0,0,ROUNDUP($AG100/HLOOKUP($AB100,'3.参照データ'!$B$5:$AI$14,9,FALSE),0)))</f>
        <v/>
      </c>
      <c r="AI100" s="30" t="str">
        <f t="shared" si="37"/>
        <v/>
      </c>
      <c r="AJ100" s="30" t="str">
        <f>IF($AB100="","",HLOOKUP($AB100,'3.参照データ'!$B$5:$AI$14,8,FALSE)+1)</f>
        <v/>
      </c>
      <c r="AK100" s="30" t="str">
        <f>IF($AB100="","",HLOOKUP($AB100,'3.参照データ'!$B$5:$AI$14,10,FALSE)+AJ100)</f>
        <v/>
      </c>
      <c r="AL100" s="35" t="str">
        <f>IF($AB100="","",INDEX('2.職務給賃金表'!$B$6:$AI$57,MATCH('1.メイン'!$AI100,'2.職務給賃金表'!$B$6:$B$57,0),MATCH('1.メイン'!$AB100,'2.職務給賃金表'!$B$6:$AI$6,0)))</f>
        <v/>
      </c>
      <c r="AM100" s="35" t="str">
        <f t="shared" si="30"/>
        <v/>
      </c>
      <c r="AN100" s="35" t="str">
        <f t="shared" si="38"/>
        <v/>
      </c>
      <c r="AO100" s="35" t="str">
        <f t="shared" si="39"/>
        <v/>
      </c>
      <c r="AP100" s="35" t="str">
        <f t="shared" si="40"/>
        <v/>
      </c>
      <c r="AQ100" s="36" t="str">
        <f t="shared" si="41"/>
        <v/>
      </c>
      <c r="AS100" s="151" t="str">
        <f t="shared" si="42"/>
        <v/>
      </c>
      <c r="AT100" s="147" t="str">
        <f t="shared" si="43"/>
        <v/>
      </c>
      <c r="AU100" s="147" t="str">
        <f t="shared" si="44"/>
        <v/>
      </c>
      <c r="AV100" s="147" t="str">
        <f t="shared" si="45"/>
        <v/>
      </c>
      <c r="AW100" s="152" t="str">
        <f t="shared" si="52"/>
        <v/>
      </c>
      <c r="AX100" s="149" t="str">
        <f t="shared" si="53"/>
        <v/>
      </c>
      <c r="AY100" s="149" t="str">
        <f t="shared" si="46"/>
        <v/>
      </c>
      <c r="AZ100" s="149" t="str">
        <f>IF($AW100="","",HLOOKUP($AW100,'3.参照データ'!$B$5:$AI$14,8,FALSE)+1)</f>
        <v/>
      </c>
      <c r="BA100" s="149" t="str">
        <f>IF($AW100="","",HLOOKUP($AW100,'3.参照データ'!$B$5:$AI$14,10,FALSE)+AZ100)</f>
        <v/>
      </c>
      <c r="BB100" s="240" t="str">
        <f>IF($AW100="","",INDEX('2.職務給賃金表'!$B$6:$AI$57,MATCH($AY100,'2.職務給賃金表'!$B$6:$B$57,0),MATCH($AW100,'2.職務給賃金表'!$B$6:$AI$6,0)))</f>
        <v/>
      </c>
      <c r="BC100" s="245" t="str">
        <f t="shared" si="47"/>
        <v/>
      </c>
    </row>
    <row r="101" spans="1:55" x14ac:dyDescent="0.15">
      <c r="A101" s="79" t="str">
        <f>IF(C101="","",COUNTA($C$10:C101))</f>
        <v/>
      </c>
      <c r="B101" s="416"/>
      <c r="C101" s="416"/>
      <c r="D101" s="417"/>
      <c r="E101" s="417"/>
      <c r="F101" s="416"/>
      <c r="G101" s="416"/>
      <c r="H101" s="418"/>
      <c r="I101" s="418"/>
      <c r="J101" s="66" t="str">
        <f t="shared" si="48"/>
        <v/>
      </c>
      <c r="K101" s="66" t="str">
        <f t="shared" si="49"/>
        <v/>
      </c>
      <c r="L101" s="66" t="str">
        <f t="shared" si="50"/>
        <v/>
      </c>
      <c r="M101" s="66" t="str">
        <f t="shared" si="51"/>
        <v/>
      </c>
      <c r="N101" s="419"/>
      <c r="O101" s="419"/>
      <c r="P101" s="419"/>
      <c r="Q101" s="419"/>
      <c r="R101" s="69" t="str">
        <f t="shared" si="31"/>
        <v/>
      </c>
      <c r="S101" s="420"/>
      <c r="T101" s="420"/>
      <c r="U101" s="420"/>
      <c r="V101" s="420"/>
      <c r="W101" s="73" t="str">
        <f t="shared" si="32"/>
        <v/>
      </c>
      <c r="X101" s="74" t="str">
        <f t="shared" si="33"/>
        <v/>
      </c>
      <c r="Y101" s="44" t="str">
        <f t="shared" si="34"/>
        <v/>
      </c>
      <c r="Z101" s="30" t="str">
        <f>IF($C101="","",IF($Y101="","",HLOOKUP($Y101,'3.参照データ'!$B$4:$AI$12,2,TRUE)))</f>
        <v/>
      </c>
      <c r="AA101" s="424"/>
      <c r="AB101" s="85" t="str">
        <f t="shared" si="35"/>
        <v/>
      </c>
      <c r="AC101" s="34" t="str">
        <f>IF($AB101="","",($Y101-HLOOKUP($AB101,'3.参照データ'!$B$5:$AI$12,6,FALSE)))</f>
        <v/>
      </c>
      <c r="AD101" s="30" t="str">
        <f>IF($AB101="","",ROUNDUP($AC101/HLOOKUP($AB101,'3.参照データ'!$B$5:$AI$18,7,FALSE),0)+1)</f>
        <v/>
      </c>
      <c r="AE101" s="30" t="str">
        <f t="shared" si="29"/>
        <v/>
      </c>
      <c r="AF101" s="127" t="str">
        <f>IF($AB101="","",($AE101-1)*HLOOKUP($AB101,'3.参照データ'!$B$5:$AI$14,7,FALSE))</f>
        <v/>
      </c>
      <c r="AG101" s="34" t="str">
        <f t="shared" si="36"/>
        <v/>
      </c>
      <c r="AH101" s="30" t="str">
        <f>IF($AB101="","",IF($AG101&lt;=0,0,ROUNDUP($AG101/HLOOKUP($AB101,'3.参照データ'!$B$5:$AI$14,9,FALSE),0)))</f>
        <v/>
      </c>
      <c r="AI101" s="30" t="str">
        <f t="shared" si="37"/>
        <v/>
      </c>
      <c r="AJ101" s="30" t="str">
        <f>IF($AB101="","",HLOOKUP($AB101,'3.参照データ'!$B$5:$AI$14,8,FALSE)+1)</f>
        <v/>
      </c>
      <c r="AK101" s="30" t="str">
        <f>IF($AB101="","",HLOOKUP($AB101,'3.参照データ'!$B$5:$AI$14,10,FALSE)+AJ101)</f>
        <v/>
      </c>
      <c r="AL101" s="35" t="str">
        <f>IF($AB101="","",INDEX('2.職務給賃金表'!$B$6:$AI$57,MATCH('1.メイン'!$AI101,'2.職務給賃金表'!$B$6:$B$57,0),MATCH('1.メイン'!$AB101,'2.職務給賃金表'!$B$6:$AI$6,0)))</f>
        <v/>
      </c>
      <c r="AM101" s="35" t="str">
        <f t="shared" si="30"/>
        <v/>
      </c>
      <c r="AN101" s="35" t="str">
        <f t="shared" si="38"/>
        <v/>
      </c>
      <c r="AO101" s="35" t="str">
        <f t="shared" si="39"/>
        <v/>
      </c>
      <c r="AP101" s="35" t="str">
        <f t="shared" si="40"/>
        <v/>
      </c>
      <c r="AQ101" s="36" t="str">
        <f t="shared" si="41"/>
        <v/>
      </c>
      <c r="AS101" s="151" t="str">
        <f t="shared" si="42"/>
        <v/>
      </c>
      <c r="AT101" s="147" t="str">
        <f t="shared" si="43"/>
        <v/>
      </c>
      <c r="AU101" s="147" t="str">
        <f t="shared" si="44"/>
        <v/>
      </c>
      <c r="AV101" s="147" t="str">
        <f t="shared" si="45"/>
        <v/>
      </c>
      <c r="AW101" s="152" t="str">
        <f t="shared" si="52"/>
        <v/>
      </c>
      <c r="AX101" s="149" t="str">
        <f t="shared" si="53"/>
        <v/>
      </c>
      <c r="AY101" s="149" t="str">
        <f t="shared" si="46"/>
        <v/>
      </c>
      <c r="AZ101" s="149" t="str">
        <f>IF($AW101="","",HLOOKUP($AW101,'3.参照データ'!$B$5:$AI$14,8,FALSE)+1)</f>
        <v/>
      </c>
      <c r="BA101" s="149" t="str">
        <f>IF($AW101="","",HLOOKUP($AW101,'3.参照データ'!$B$5:$AI$14,10,FALSE)+AZ101)</f>
        <v/>
      </c>
      <c r="BB101" s="240" t="str">
        <f>IF($AW101="","",INDEX('2.職務給賃金表'!$B$6:$AI$57,MATCH($AY101,'2.職務給賃金表'!$B$6:$B$57,0),MATCH($AW101,'2.職務給賃金表'!$B$6:$AI$6,0)))</f>
        <v/>
      </c>
      <c r="BC101" s="245" t="str">
        <f t="shared" si="47"/>
        <v/>
      </c>
    </row>
    <row r="102" spans="1:55" x14ac:dyDescent="0.15">
      <c r="A102" s="79" t="str">
        <f>IF(C102="","",COUNTA($C$10:C102))</f>
        <v/>
      </c>
      <c r="B102" s="416"/>
      <c r="C102" s="416"/>
      <c r="D102" s="417"/>
      <c r="E102" s="417"/>
      <c r="F102" s="416"/>
      <c r="G102" s="416"/>
      <c r="H102" s="418"/>
      <c r="I102" s="418"/>
      <c r="J102" s="66" t="str">
        <f t="shared" si="48"/>
        <v/>
      </c>
      <c r="K102" s="66" t="str">
        <f t="shared" si="49"/>
        <v/>
      </c>
      <c r="L102" s="66" t="str">
        <f t="shared" si="50"/>
        <v/>
      </c>
      <c r="M102" s="66" t="str">
        <f t="shared" si="51"/>
        <v/>
      </c>
      <c r="N102" s="419"/>
      <c r="O102" s="419"/>
      <c r="P102" s="419"/>
      <c r="Q102" s="419"/>
      <c r="R102" s="69" t="str">
        <f t="shared" si="31"/>
        <v/>
      </c>
      <c r="S102" s="420"/>
      <c r="T102" s="420"/>
      <c r="U102" s="420"/>
      <c r="V102" s="420"/>
      <c r="W102" s="73" t="str">
        <f t="shared" si="32"/>
        <v/>
      </c>
      <c r="X102" s="74" t="str">
        <f t="shared" si="33"/>
        <v/>
      </c>
      <c r="Y102" s="44" t="str">
        <f t="shared" si="34"/>
        <v/>
      </c>
      <c r="Z102" s="30" t="str">
        <f>IF($C102="","",IF($Y102="","",HLOOKUP($Y102,'3.参照データ'!$B$4:$AI$12,2,TRUE)))</f>
        <v/>
      </c>
      <c r="AA102" s="424"/>
      <c r="AB102" s="85" t="str">
        <f t="shared" si="35"/>
        <v/>
      </c>
      <c r="AC102" s="34" t="str">
        <f>IF($AB102="","",($Y102-HLOOKUP($AB102,'3.参照データ'!$B$5:$AI$12,6,FALSE)))</f>
        <v/>
      </c>
      <c r="AD102" s="30" t="str">
        <f>IF($AB102="","",ROUNDUP($AC102/HLOOKUP($AB102,'3.参照データ'!$B$5:$AI$18,7,FALSE),0)+1)</f>
        <v/>
      </c>
      <c r="AE102" s="30" t="str">
        <f t="shared" si="29"/>
        <v/>
      </c>
      <c r="AF102" s="127" t="str">
        <f>IF($AB102="","",($AE102-1)*HLOOKUP($AB102,'3.参照データ'!$B$5:$AI$14,7,FALSE))</f>
        <v/>
      </c>
      <c r="AG102" s="34" t="str">
        <f t="shared" si="36"/>
        <v/>
      </c>
      <c r="AH102" s="30" t="str">
        <f>IF($AB102="","",IF($AG102&lt;=0,0,ROUNDUP($AG102/HLOOKUP($AB102,'3.参照データ'!$B$5:$AI$14,9,FALSE),0)))</f>
        <v/>
      </c>
      <c r="AI102" s="30" t="str">
        <f t="shared" si="37"/>
        <v/>
      </c>
      <c r="AJ102" s="30" t="str">
        <f>IF($AB102="","",HLOOKUP($AB102,'3.参照データ'!$B$5:$AI$14,8,FALSE)+1)</f>
        <v/>
      </c>
      <c r="AK102" s="30" t="str">
        <f>IF($AB102="","",HLOOKUP($AB102,'3.参照データ'!$B$5:$AI$14,10,FALSE)+AJ102)</f>
        <v/>
      </c>
      <c r="AL102" s="35" t="str">
        <f>IF($AB102="","",INDEX('2.職務給賃金表'!$B$6:$AI$57,MATCH('1.メイン'!$AI102,'2.職務給賃金表'!$B$6:$B$57,0),MATCH('1.メイン'!$AB102,'2.職務給賃金表'!$B$6:$AI$6,0)))</f>
        <v/>
      </c>
      <c r="AM102" s="35" t="str">
        <f t="shared" si="30"/>
        <v/>
      </c>
      <c r="AN102" s="35" t="str">
        <f t="shared" si="38"/>
        <v/>
      </c>
      <c r="AO102" s="35" t="str">
        <f t="shared" si="39"/>
        <v/>
      </c>
      <c r="AP102" s="35" t="str">
        <f t="shared" si="40"/>
        <v/>
      </c>
      <c r="AQ102" s="36" t="str">
        <f t="shared" si="41"/>
        <v/>
      </c>
      <c r="AS102" s="151" t="str">
        <f t="shared" si="42"/>
        <v/>
      </c>
      <c r="AT102" s="147" t="str">
        <f t="shared" si="43"/>
        <v/>
      </c>
      <c r="AU102" s="147" t="str">
        <f t="shared" si="44"/>
        <v/>
      </c>
      <c r="AV102" s="147" t="str">
        <f t="shared" si="45"/>
        <v/>
      </c>
      <c r="AW102" s="152" t="str">
        <f t="shared" si="52"/>
        <v/>
      </c>
      <c r="AX102" s="149" t="str">
        <f t="shared" si="53"/>
        <v/>
      </c>
      <c r="AY102" s="149" t="str">
        <f t="shared" si="46"/>
        <v/>
      </c>
      <c r="AZ102" s="149" t="str">
        <f>IF($AW102="","",HLOOKUP($AW102,'3.参照データ'!$B$5:$AI$14,8,FALSE)+1)</f>
        <v/>
      </c>
      <c r="BA102" s="149" t="str">
        <f>IF($AW102="","",HLOOKUP($AW102,'3.参照データ'!$B$5:$AI$14,10,FALSE)+AZ102)</f>
        <v/>
      </c>
      <c r="BB102" s="240" t="str">
        <f>IF($AW102="","",INDEX('2.職務給賃金表'!$B$6:$AI$57,MATCH($AY102,'2.職務給賃金表'!$B$6:$B$57,0),MATCH($AW102,'2.職務給賃金表'!$B$6:$AI$6,0)))</f>
        <v/>
      </c>
      <c r="BC102" s="245" t="str">
        <f t="shared" si="47"/>
        <v/>
      </c>
    </row>
    <row r="103" spans="1:55" x14ac:dyDescent="0.15">
      <c r="A103" s="79" t="str">
        <f>IF(C103="","",COUNTA($C$10:C103))</f>
        <v/>
      </c>
      <c r="B103" s="416"/>
      <c r="C103" s="416"/>
      <c r="D103" s="417"/>
      <c r="E103" s="417"/>
      <c r="F103" s="416"/>
      <c r="G103" s="416"/>
      <c r="H103" s="418"/>
      <c r="I103" s="418"/>
      <c r="J103" s="66" t="str">
        <f t="shared" si="48"/>
        <v/>
      </c>
      <c r="K103" s="66" t="str">
        <f t="shared" si="49"/>
        <v/>
      </c>
      <c r="L103" s="66" t="str">
        <f t="shared" si="50"/>
        <v/>
      </c>
      <c r="M103" s="66" t="str">
        <f t="shared" si="51"/>
        <v/>
      </c>
      <c r="N103" s="419"/>
      <c r="O103" s="419"/>
      <c r="P103" s="419"/>
      <c r="Q103" s="419"/>
      <c r="R103" s="69" t="str">
        <f t="shared" si="31"/>
        <v/>
      </c>
      <c r="S103" s="420"/>
      <c r="T103" s="420"/>
      <c r="U103" s="420"/>
      <c r="V103" s="420"/>
      <c r="W103" s="73" t="str">
        <f t="shared" si="32"/>
        <v/>
      </c>
      <c r="X103" s="74" t="str">
        <f t="shared" si="33"/>
        <v/>
      </c>
      <c r="Y103" s="44" t="str">
        <f t="shared" si="34"/>
        <v/>
      </c>
      <c r="Z103" s="30" t="str">
        <f>IF($C103="","",IF($Y103="","",HLOOKUP($Y103,'3.参照データ'!$B$4:$AI$12,2,TRUE)))</f>
        <v/>
      </c>
      <c r="AA103" s="424"/>
      <c r="AB103" s="85" t="str">
        <f t="shared" si="35"/>
        <v/>
      </c>
      <c r="AC103" s="34" t="str">
        <f>IF($AB103="","",($Y103-HLOOKUP($AB103,'3.参照データ'!$B$5:$AI$12,6,FALSE)))</f>
        <v/>
      </c>
      <c r="AD103" s="30" t="str">
        <f>IF($AB103="","",ROUNDUP($AC103/HLOOKUP($AB103,'3.参照データ'!$B$5:$AI$18,7,FALSE),0)+1)</f>
        <v/>
      </c>
      <c r="AE103" s="30" t="str">
        <f t="shared" si="29"/>
        <v/>
      </c>
      <c r="AF103" s="127" t="str">
        <f>IF($AB103="","",($AE103-1)*HLOOKUP($AB103,'3.参照データ'!$B$5:$AI$14,7,FALSE))</f>
        <v/>
      </c>
      <c r="AG103" s="34" t="str">
        <f t="shared" si="36"/>
        <v/>
      </c>
      <c r="AH103" s="30" t="str">
        <f>IF($AB103="","",IF($AG103&lt;=0,0,ROUNDUP($AG103/HLOOKUP($AB103,'3.参照データ'!$B$5:$AI$14,9,FALSE),0)))</f>
        <v/>
      </c>
      <c r="AI103" s="30" t="str">
        <f t="shared" si="37"/>
        <v/>
      </c>
      <c r="AJ103" s="30" t="str">
        <f>IF($AB103="","",HLOOKUP($AB103,'3.参照データ'!$B$5:$AI$14,8,FALSE)+1)</f>
        <v/>
      </c>
      <c r="AK103" s="30" t="str">
        <f>IF($AB103="","",HLOOKUP($AB103,'3.参照データ'!$B$5:$AI$14,10,FALSE)+AJ103)</f>
        <v/>
      </c>
      <c r="AL103" s="35" t="str">
        <f>IF($AB103="","",INDEX('2.職務給賃金表'!$B$6:$AI$57,MATCH('1.メイン'!$AI103,'2.職務給賃金表'!$B$6:$B$57,0),MATCH('1.メイン'!$AB103,'2.職務給賃金表'!$B$6:$AI$6,0)))</f>
        <v/>
      </c>
      <c r="AM103" s="35" t="str">
        <f t="shared" si="30"/>
        <v/>
      </c>
      <c r="AN103" s="35" t="str">
        <f t="shared" si="38"/>
        <v/>
      </c>
      <c r="AO103" s="35" t="str">
        <f t="shared" si="39"/>
        <v/>
      </c>
      <c r="AP103" s="35" t="str">
        <f t="shared" si="40"/>
        <v/>
      </c>
      <c r="AQ103" s="36" t="str">
        <f t="shared" si="41"/>
        <v/>
      </c>
      <c r="AS103" s="151" t="str">
        <f t="shared" si="42"/>
        <v/>
      </c>
      <c r="AT103" s="147" t="str">
        <f t="shared" si="43"/>
        <v/>
      </c>
      <c r="AU103" s="147" t="str">
        <f t="shared" si="44"/>
        <v/>
      </c>
      <c r="AV103" s="147" t="str">
        <f t="shared" si="45"/>
        <v/>
      </c>
      <c r="AW103" s="152" t="str">
        <f t="shared" si="52"/>
        <v/>
      </c>
      <c r="AX103" s="149" t="str">
        <f t="shared" si="53"/>
        <v/>
      </c>
      <c r="AY103" s="149" t="str">
        <f t="shared" si="46"/>
        <v/>
      </c>
      <c r="AZ103" s="149" t="str">
        <f>IF($AW103="","",HLOOKUP($AW103,'3.参照データ'!$B$5:$AI$14,8,FALSE)+1)</f>
        <v/>
      </c>
      <c r="BA103" s="149" t="str">
        <f>IF($AW103="","",HLOOKUP($AW103,'3.参照データ'!$B$5:$AI$14,10,FALSE)+AZ103)</f>
        <v/>
      </c>
      <c r="BB103" s="240" t="str">
        <f>IF($AW103="","",INDEX('2.職務給賃金表'!$B$6:$AI$57,MATCH($AY103,'2.職務給賃金表'!$B$6:$B$57,0),MATCH($AW103,'2.職務給賃金表'!$B$6:$AI$6,0)))</f>
        <v/>
      </c>
      <c r="BC103" s="245" t="str">
        <f t="shared" si="47"/>
        <v/>
      </c>
    </row>
    <row r="104" spans="1:55" x14ac:dyDescent="0.15">
      <c r="A104" s="79" t="str">
        <f>IF(C104="","",COUNTA($C$10:C104))</f>
        <v/>
      </c>
      <c r="B104" s="416"/>
      <c r="C104" s="416"/>
      <c r="D104" s="417"/>
      <c r="E104" s="417"/>
      <c r="F104" s="416"/>
      <c r="G104" s="416"/>
      <c r="H104" s="418"/>
      <c r="I104" s="418"/>
      <c r="J104" s="66" t="str">
        <f t="shared" si="48"/>
        <v/>
      </c>
      <c r="K104" s="66" t="str">
        <f t="shared" si="49"/>
        <v/>
      </c>
      <c r="L104" s="66" t="str">
        <f t="shared" si="50"/>
        <v/>
      </c>
      <c r="M104" s="66" t="str">
        <f t="shared" si="51"/>
        <v/>
      </c>
      <c r="N104" s="419"/>
      <c r="O104" s="419"/>
      <c r="P104" s="419"/>
      <c r="Q104" s="419"/>
      <c r="R104" s="69" t="str">
        <f t="shared" si="31"/>
        <v/>
      </c>
      <c r="S104" s="420"/>
      <c r="T104" s="420"/>
      <c r="U104" s="420"/>
      <c r="V104" s="420"/>
      <c r="W104" s="73" t="str">
        <f t="shared" si="32"/>
        <v/>
      </c>
      <c r="X104" s="74" t="str">
        <f t="shared" si="33"/>
        <v/>
      </c>
      <c r="Y104" s="44" t="str">
        <f t="shared" si="34"/>
        <v/>
      </c>
      <c r="Z104" s="30" t="str">
        <f>IF($C104="","",IF($Y104="","",HLOOKUP($Y104,'3.参照データ'!$B$4:$AI$12,2,TRUE)))</f>
        <v/>
      </c>
      <c r="AA104" s="424"/>
      <c r="AB104" s="85" t="str">
        <f t="shared" si="35"/>
        <v/>
      </c>
      <c r="AC104" s="34" t="str">
        <f>IF($AB104="","",($Y104-HLOOKUP($AB104,'3.参照データ'!$B$5:$AI$12,6,FALSE)))</f>
        <v/>
      </c>
      <c r="AD104" s="30" t="str">
        <f>IF($AB104="","",ROUNDUP($AC104/HLOOKUP($AB104,'3.参照データ'!$B$5:$AI$18,7,FALSE),0)+1)</f>
        <v/>
      </c>
      <c r="AE104" s="30" t="str">
        <f t="shared" si="29"/>
        <v/>
      </c>
      <c r="AF104" s="127" t="str">
        <f>IF($AB104="","",($AE104-1)*HLOOKUP($AB104,'3.参照データ'!$B$5:$AI$14,7,FALSE))</f>
        <v/>
      </c>
      <c r="AG104" s="34" t="str">
        <f t="shared" si="36"/>
        <v/>
      </c>
      <c r="AH104" s="30" t="str">
        <f>IF($AB104="","",IF($AG104&lt;=0,0,ROUNDUP($AG104/HLOOKUP($AB104,'3.参照データ'!$B$5:$AI$14,9,FALSE),0)))</f>
        <v/>
      </c>
      <c r="AI104" s="30" t="str">
        <f t="shared" si="37"/>
        <v/>
      </c>
      <c r="AJ104" s="30" t="str">
        <f>IF($AB104="","",HLOOKUP($AB104,'3.参照データ'!$B$5:$AI$14,8,FALSE)+1)</f>
        <v/>
      </c>
      <c r="AK104" s="30" t="str">
        <f>IF($AB104="","",HLOOKUP($AB104,'3.参照データ'!$B$5:$AI$14,10,FALSE)+AJ104)</f>
        <v/>
      </c>
      <c r="AL104" s="35" t="str">
        <f>IF($AB104="","",INDEX('2.職務給賃金表'!$B$6:$AI$57,MATCH('1.メイン'!$AI104,'2.職務給賃金表'!$B$6:$B$57,0),MATCH('1.メイン'!$AB104,'2.職務給賃金表'!$B$6:$AI$6,0)))</f>
        <v/>
      </c>
      <c r="AM104" s="35" t="str">
        <f t="shared" si="30"/>
        <v/>
      </c>
      <c r="AN104" s="35" t="str">
        <f t="shared" si="38"/>
        <v/>
      </c>
      <c r="AO104" s="35" t="str">
        <f t="shared" si="39"/>
        <v/>
      </c>
      <c r="AP104" s="35" t="str">
        <f t="shared" si="40"/>
        <v/>
      </c>
      <c r="AQ104" s="36" t="str">
        <f t="shared" si="41"/>
        <v/>
      </c>
      <c r="AS104" s="151" t="str">
        <f t="shared" si="42"/>
        <v/>
      </c>
      <c r="AT104" s="147" t="str">
        <f t="shared" si="43"/>
        <v/>
      </c>
      <c r="AU104" s="147" t="str">
        <f t="shared" si="44"/>
        <v/>
      </c>
      <c r="AV104" s="147" t="str">
        <f t="shared" si="45"/>
        <v/>
      </c>
      <c r="AW104" s="152" t="str">
        <f t="shared" si="52"/>
        <v/>
      </c>
      <c r="AX104" s="149" t="str">
        <f t="shared" si="53"/>
        <v/>
      </c>
      <c r="AY104" s="149" t="str">
        <f t="shared" si="46"/>
        <v/>
      </c>
      <c r="AZ104" s="149" t="str">
        <f>IF($AW104="","",HLOOKUP($AW104,'3.参照データ'!$B$5:$AI$14,8,FALSE)+1)</f>
        <v/>
      </c>
      <c r="BA104" s="149" t="str">
        <f>IF($AW104="","",HLOOKUP($AW104,'3.参照データ'!$B$5:$AI$14,10,FALSE)+AZ104)</f>
        <v/>
      </c>
      <c r="BB104" s="240" t="str">
        <f>IF($AW104="","",INDEX('2.職務給賃金表'!$B$6:$AI$57,MATCH($AY104,'2.職務給賃金表'!$B$6:$B$57,0),MATCH($AW104,'2.職務給賃金表'!$B$6:$AI$6,0)))</f>
        <v/>
      </c>
      <c r="BC104" s="245" t="str">
        <f t="shared" si="47"/>
        <v/>
      </c>
    </row>
    <row r="105" spans="1:55" x14ac:dyDescent="0.15">
      <c r="A105" s="79" t="str">
        <f>IF(C105="","",COUNTA($C$10:C105))</f>
        <v/>
      </c>
      <c r="B105" s="416"/>
      <c r="C105" s="416"/>
      <c r="D105" s="417"/>
      <c r="E105" s="417"/>
      <c r="F105" s="416"/>
      <c r="G105" s="416"/>
      <c r="H105" s="418"/>
      <c r="I105" s="418"/>
      <c r="J105" s="66" t="str">
        <f t="shared" si="48"/>
        <v/>
      </c>
      <c r="K105" s="66" t="str">
        <f t="shared" si="49"/>
        <v/>
      </c>
      <c r="L105" s="66" t="str">
        <f t="shared" si="50"/>
        <v/>
      </c>
      <c r="M105" s="66" t="str">
        <f t="shared" si="51"/>
        <v/>
      </c>
      <c r="N105" s="419"/>
      <c r="O105" s="419"/>
      <c r="P105" s="419"/>
      <c r="Q105" s="419"/>
      <c r="R105" s="69" t="str">
        <f t="shared" si="31"/>
        <v/>
      </c>
      <c r="S105" s="420"/>
      <c r="T105" s="420"/>
      <c r="U105" s="420"/>
      <c r="V105" s="420"/>
      <c r="W105" s="73" t="str">
        <f t="shared" si="32"/>
        <v/>
      </c>
      <c r="X105" s="74" t="str">
        <f t="shared" si="33"/>
        <v/>
      </c>
      <c r="Y105" s="44" t="str">
        <f t="shared" si="34"/>
        <v/>
      </c>
      <c r="Z105" s="30" t="str">
        <f>IF($C105="","",IF($Y105="","",HLOOKUP($Y105,'3.参照データ'!$B$4:$AI$12,2,TRUE)))</f>
        <v/>
      </c>
      <c r="AA105" s="424"/>
      <c r="AB105" s="85" t="str">
        <f t="shared" si="35"/>
        <v/>
      </c>
      <c r="AC105" s="34" t="str">
        <f>IF($AB105="","",($Y105-HLOOKUP($AB105,'3.参照データ'!$B$5:$AI$12,6,FALSE)))</f>
        <v/>
      </c>
      <c r="AD105" s="30" t="str">
        <f>IF($AB105="","",ROUNDUP($AC105/HLOOKUP($AB105,'3.参照データ'!$B$5:$AI$18,7,FALSE),0)+1)</f>
        <v/>
      </c>
      <c r="AE105" s="30" t="str">
        <f t="shared" si="29"/>
        <v/>
      </c>
      <c r="AF105" s="127" t="str">
        <f>IF($AB105="","",($AE105-1)*HLOOKUP($AB105,'3.参照データ'!$B$5:$AI$14,7,FALSE))</f>
        <v/>
      </c>
      <c r="AG105" s="34" t="str">
        <f t="shared" si="36"/>
        <v/>
      </c>
      <c r="AH105" s="30" t="str">
        <f>IF($AB105="","",IF($AG105&lt;=0,0,ROUNDUP($AG105/HLOOKUP($AB105,'3.参照データ'!$B$5:$AI$14,9,FALSE),0)))</f>
        <v/>
      </c>
      <c r="AI105" s="30" t="str">
        <f t="shared" si="37"/>
        <v/>
      </c>
      <c r="AJ105" s="30" t="str">
        <f>IF($AB105="","",HLOOKUP($AB105,'3.参照データ'!$B$5:$AI$14,8,FALSE)+1)</f>
        <v/>
      </c>
      <c r="AK105" s="30" t="str">
        <f>IF($AB105="","",HLOOKUP($AB105,'3.参照データ'!$B$5:$AI$14,10,FALSE)+AJ105)</f>
        <v/>
      </c>
      <c r="AL105" s="35" t="str">
        <f>IF($AB105="","",INDEX('2.職務給賃金表'!$B$6:$AI$57,MATCH('1.メイン'!$AI105,'2.職務給賃金表'!$B$6:$B$57,0),MATCH('1.メイン'!$AB105,'2.職務給賃金表'!$B$6:$AI$6,0)))</f>
        <v/>
      </c>
      <c r="AM105" s="35" t="str">
        <f t="shared" si="30"/>
        <v/>
      </c>
      <c r="AN105" s="35" t="str">
        <f t="shared" si="38"/>
        <v/>
      </c>
      <c r="AO105" s="35" t="str">
        <f t="shared" si="39"/>
        <v/>
      </c>
      <c r="AP105" s="35" t="str">
        <f t="shared" si="40"/>
        <v/>
      </c>
      <c r="AQ105" s="36" t="str">
        <f t="shared" si="41"/>
        <v/>
      </c>
      <c r="AS105" s="151" t="str">
        <f t="shared" si="42"/>
        <v/>
      </c>
      <c r="AT105" s="147" t="str">
        <f t="shared" si="43"/>
        <v/>
      </c>
      <c r="AU105" s="147" t="str">
        <f t="shared" si="44"/>
        <v/>
      </c>
      <c r="AV105" s="147" t="str">
        <f t="shared" si="45"/>
        <v/>
      </c>
      <c r="AW105" s="152" t="str">
        <f t="shared" si="52"/>
        <v/>
      </c>
      <c r="AX105" s="149" t="str">
        <f t="shared" si="53"/>
        <v/>
      </c>
      <c r="AY105" s="149" t="str">
        <f t="shared" si="46"/>
        <v/>
      </c>
      <c r="AZ105" s="149" t="str">
        <f>IF($AW105="","",HLOOKUP($AW105,'3.参照データ'!$B$5:$AI$14,8,FALSE)+1)</f>
        <v/>
      </c>
      <c r="BA105" s="149" t="str">
        <f>IF($AW105="","",HLOOKUP($AW105,'3.参照データ'!$B$5:$AI$14,10,FALSE)+AZ105)</f>
        <v/>
      </c>
      <c r="BB105" s="240" t="str">
        <f>IF($AW105="","",INDEX('2.職務給賃金表'!$B$6:$AI$57,MATCH($AY105,'2.職務給賃金表'!$B$6:$B$57,0),MATCH($AW105,'2.職務給賃金表'!$B$6:$AI$6,0)))</f>
        <v/>
      </c>
      <c r="BC105" s="245" t="str">
        <f t="shared" si="47"/>
        <v/>
      </c>
    </row>
    <row r="106" spans="1:55" x14ac:dyDescent="0.15">
      <c r="A106" s="79" t="str">
        <f>IF(C106="","",COUNTA($C$10:C106))</f>
        <v/>
      </c>
      <c r="B106" s="416"/>
      <c r="C106" s="416"/>
      <c r="D106" s="417"/>
      <c r="E106" s="417"/>
      <c r="F106" s="416"/>
      <c r="G106" s="416"/>
      <c r="H106" s="418"/>
      <c r="I106" s="418"/>
      <c r="J106" s="66" t="str">
        <f t="shared" si="48"/>
        <v/>
      </c>
      <c r="K106" s="66" t="str">
        <f t="shared" si="49"/>
        <v/>
      </c>
      <c r="L106" s="66" t="str">
        <f t="shared" si="50"/>
        <v/>
      </c>
      <c r="M106" s="66" t="str">
        <f t="shared" si="51"/>
        <v/>
      </c>
      <c r="N106" s="419"/>
      <c r="O106" s="419"/>
      <c r="P106" s="419"/>
      <c r="Q106" s="419"/>
      <c r="R106" s="69" t="str">
        <f t="shared" si="31"/>
        <v/>
      </c>
      <c r="S106" s="420"/>
      <c r="T106" s="420"/>
      <c r="U106" s="420"/>
      <c r="V106" s="420"/>
      <c r="W106" s="73" t="str">
        <f t="shared" si="32"/>
        <v/>
      </c>
      <c r="X106" s="74" t="str">
        <f t="shared" si="33"/>
        <v/>
      </c>
      <c r="Y106" s="44" t="str">
        <f t="shared" si="34"/>
        <v/>
      </c>
      <c r="Z106" s="30" t="str">
        <f>IF($C106="","",IF($Y106="","",HLOOKUP($Y106,'3.参照データ'!$B$4:$AI$12,2,TRUE)))</f>
        <v/>
      </c>
      <c r="AA106" s="424"/>
      <c r="AB106" s="85" t="str">
        <f t="shared" si="35"/>
        <v/>
      </c>
      <c r="AC106" s="34" t="str">
        <f>IF($AB106="","",($Y106-HLOOKUP($AB106,'3.参照データ'!$B$5:$AI$12,6,FALSE)))</f>
        <v/>
      </c>
      <c r="AD106" s="30" t="str">
        <f>IF($AB106="","",ROUNDUP($AC106/HLOOKUP($AB106,'3.参照データ'!$B$5:$AI$18,7,FALSE),0)+1)</f>
        <v/>
      </c>
      <c r="AE106" s="30" t="str">
        <f t="shared" si="29"/>
        <v/>
      </c>
      <c r="AF106" s="127" t="str">
        <f>IF($AB106="","",($AE106-1)*HLOOKUP($AB106,'3.参照データ'!$B$5:$AI$14,7,FALSE))</f>
        <v/>
      </c>
      <c r="AG106" s="34" t="str">
        <f t="shared" si="36"/>
        <v/>
      </c>
      <c r="AH106" s="30" t="str">
        <f>IF($AB106="","",IF($AG106&lt;=0,0,ROUNDUP($AG106/HLOOKUP($AB106,'3.参照データ'!$B$5:$AI$14,9,FALSE),0)))</f>
        <v/>
      </c>
      <c r="AI106" s="30" t="str">
        <f t="shared" si="37"/>
        <v/>
      </c>
      <c r="AJ106" s="30" t="str">
        <f>IF($AB106="","",HLOOKUP($AB106,'3.参照データ'!$B$5:$AI$14,8,FALSE)+1)</f>
        <v/>
      </c>
      <c r="AK106" s="30" t="str">
        <f>IF($AB106="","",HLOOKUP($AB106,'3.参照データ'!$B$5:$AI$14,10,FALSE)+AJ106)</f>
        <v/>
      </c>
      <c r="AL106" s="35" t="str">
        <f>IF($AB106="","",INDEX('2.職務給賃金表'!$B$6:$AI$57,MATCH('1.メイン'!$AI106,'2.職務給賃金表'!$B$6:$B$57,0),MATCH('1.メイン'!$AB106,'2.職務給賃金表'!$B$6:$AI$6,0)))</f>
        <v/>
      </c>
      <c r="AM106" s="35" t="str">
        <f t="shared" si="30"/>
        <v/>
      </c>
      <c r="AN106" s="35" t="str">
        <f t="shared" si="38"/>
        <v/>
      </c>
      <c r="AO106" s="35" t="str">
        <f t="shared" si="39"/>
        <v/>
      </c>
      <c r="AP106" s="35" t="str">
        <f t="shared" si="40"/>
        <v/>
      </c>
      <c r="AQ106" s="36" t="str">
        <f t="shared" si="41"/>
        <v/>
      </c>
      <c r="AS106" s="151" t="str">
        <f t="shared" si="42"/>
        <v/>
      </c>
      <c r="AT106" s="147" t="str">
        <f t="shared" si="43"/>
        <v/>
      </c>
      <c r="AU106" s="147" t="str">
        <f t="shared" si="44"/>
        <v/>
      </c>
      <c r="AV106" s="147" t="str">
        <f t="shared" si="45"/>
        <v/>
      </c>
      <c r="AW106" s="152" t="str">
        <f t="shared" si="52"/>
        <v/>
      </c>
      <c r="AX106" s="149" t="str">
        <f t="shared" si="53"/>
        <v/>
      </c>
      <c r="AY106" s="149" t="str">
        <f t="shared" si="46"/>
        <v/>
      </c>
      <c r="AZ106" s="149" t="str">
        <f>IF($AW106="","",HLOOKUP($AW106,'3.参照データ'!$B$5:$AI$14,8,FALSE)+1)</f>
        <v/>
      </c>
      <c r="BA106" s="149" t="str">
        <f>IF($AW106="","",HLOOKUP($AW106,'3.参照データ'!$B$5:$AI$14,10,FALSE)+AZ106)</f>
        <v/>
      </c>
      <c r="BB106" s="240" t="str">
        <f>IF($AW106="","",INDEX('2.職務給賃金表'!$B$6:$AI$57,MATCH($AY106,'2.職務給賃金表'!$B$6:$B$57,0),MATCH($AW106,'2.職務給賃金表'!$B$6:$AI$6,0)))</f>
        <v/>
      </c>
      <c r="BC106" s="245" t="str">
        <f t="shared" si="47"/>
        <v/>
      </c>
    </row>
    <row r="107" spans="1:55" x14ac:dyDescent="0.15">
      <c r="A107" s="79" t="str">
        <f>IF(C107="","",COUNTA($C$10:C107))</f>
        <v/>
      </c>
      <c r="B107" s="416"/>
      <c r="C107" s="416"/>
      <c r="D107" s="417"/>
      <c r="E107" s="417"/>
      <c r="F107" s="416"/>
      <c r="G107" s="416"/>
      <c r="H107" s="418"/>
      <c r="I107" s="418"/>
      <c r="J107" s="66" t="str">
        <f t="shared" si="48"/>
        <v/>
      </c>
      <c r="K107" s="66" t="str">
        <f t="shared" si="49"/>
        <v/>
      </c>
      <c r="L107" s="66" t="str">
        <f t="shared" si="50"/>
        <v/>
      </c>
      <c r="M107" s="66" t="str">
        <f t="shared" si="51"/>
        <v/>
      </c>
      <c r="N107" s="419"/>
      <c r="O107" s="419"/>
      <c r="P107" s="419"/>
      <c r="Q107" s="419"/>
      <c r="R107" s="69" t="str">
        <f t="shared" si="31"/>
        <v/>
      </c>
      <c r="S107" s="420"/>
      <c r="T107" s="420"/>
      <c r="U107" s="420"/>
      <c r="V107" s="420"/>
      <c r="W107" s="73" t="str">
        <f t="shared" si="32"/>
        <v/>
      </c>
      <c r="X107" s="74" t="str">
        <f t="shared" si="33"/>
        <v/>
      </c>
      <c r="Y107" s="44" t="str">
        <f t="shared" si="34"/>
        <v/>
      </c>
      <c r="Z107" s="30" t="str">
        <f>IF($C107="","",IF($Y107="","",HLOOKUP($Y107,'3.参照データ'!$B$4:$AI$12,2,TRUE)))</f>
        <v/>
      </c>
      <c r="AA107" s="424"/>
      <c r="AB107" s="85" t="str">
        <f t="shared" si="35"/>
        <v/>
      </c>
      <c r="AC107" s="34" t="str">
        <f>IF($AB107="","",($Y107-HLOOKUP($AB107,'3.参照データ'!$B$5:$AI$12,6,FALSE)))</f>
        <v/>
      </c>
      <c r="AD107" s="30" t="str">
        <f>IF($AB107="","",ROUNDUP($AC107/HLOOKUP($AB107,'3.参照データ'!$B$5:$AI$18,7,FALSE),0)+1)</f>
        <v/>
      </c>
      <c r="AE107" s="30" t="str">
        <f t="shared" si="29"/>
        <v/>
      </c>
      <c r="AF107" s="127" t="str">
        <f>IF($AB107="","",($AE107-1)*HLOOKUP($AB107,'3.参照データ'!$B$5:$AI$14,7,FALSE))</f>
        <v/>
      </c>
      <c r="AG107" s="34" t="str">
        <f t="shared" si="36"/>
        <v/>
      </c>
      <c r="AH107" s="30" t="str">
        <f>IF($AB107="","",IF($AG107&lt;=0,0,ROUNDUP($AG107/HLOOKUP($AB107,'3.参照データ'!$B$5:$AI$14,9,FALSE),0)))</f>
        <v/>
      </c>
      <c r="AI107" s="30" t="str">
        <f t="shared" si="37"/>
        <v/>
      </c>
      <c r="AJ107" s="30" t="str">
        <f>IF($AB107="","",HLOOKUP($AB107,'3.参照データ'!$B$5:$AI$14,8,FALSE)+1)</f>
        <v/>
      </c>
      <c r="AK107" s="30" t="str">
        <f>IF($AB107="","",HLOOKUP($AB107,'3.参照データ'!$B$5:$AI$14,10,FALSE)+AJ107)</f>
        <v/>
      </c>
      <c r="AL107" s="35" t="str">
        <f>IF($AB107="","",INDEX('2.職務給賃金表'!$B$6:$AI$57,MATCH('1.メイン'!$AI107,'2.職務給賃金表'!$B$6:$B$57,0),MATCH('1.メイン'!$AB107,'2.職務給賃金表'!$B$6:$AI$6,0)))</f>
        <v/>
      </c>
      <c r="AM107" s="35" t="str">
        <f t="shared" si="30"/>
        <v/>
      </c>
      <c r="AN107" s="35" t="str">
        <f t="shared" si="38"/>
        <v/>
      </c>
      <c r="AO107" s="35" t="str">
        <f t="shared" si="39"/>
        <v/>
      </c>
      <c r="AP107" s="35" t="str">
        <f t="shared" si="40"/>
        <v/>
      </c>
      <c r="AQ107" s="36" t="str">
        <f t="shared" si="41"/>
        <v/>
      </c>
      <c r="AS107" s="151" t="str">
        <f t="shared" si="42"/>
        <v/>
      </c>
      <c r="AT107" s="147" t="str">
        <f t="shared" si="43"/>
        <v/>
      </c>
      <c r="AU107" s="147" t="str">
        <f t="shared" si="44"/>
        <v/>
      </c>
      <c r="AV107" s="147" t="str">
        <f t="shared" si="45"/>
        <v/>
      </c>
      <c r="AW107" s="152" t="str">
        <f t="shared" si="52"/>
        <v/>
      </c>
      <c r="AX107" s="149" t="str">
        <f t="shared" si="53"/>
        <v/>
      </c>
      <c r="AY107" s="149" t="str">
        <f t="shared" si="46"/>
        <v/>
      </c>
      <c r="AZ107" s="149" t="str">
        <f>IF($AW107="","",HLOOKUP($AW107,'3.参照データ'!$B$5:$AI$14,8,FALSE)+1)</f>
        <v/>
      </c>
      <c r="BA107" s="149" t="str">
        <f>IF($AW107="","",HLOOKUP($AW107,'3.参照データ'!$B$5:$AI$14,10,FALSE)+AZ107)</f>
        <v/>
      </c>
      <c r="BB107" s="240" t="str">
        <f>IF($AW107="","",INDEX('2.職務給賃金表'!$B$6:$AI$57,MATCH($AY107,'2.職務給賃金表'!$B$6:$B$57,0),MATCH($AW107,'2.職務給賃金表'!$B$6:$AI$6,0)))</f>
        <v/>
      </c>
      <c r="BC107" s="245" t="str">
        <f t="shared" si="47"/>
        <v/>
      </c>
    </row>
    <row r="108" spans="1:55" x14ac:dyDescent="0.15">
      <c r="A108" s="79" t="str">
        <f>IF(C108="","",COUNTA($C$10:C108))</f>
        <v/>
      </c>
      <c r="B108" s="416"/>
      <c r="C108" s="416"/>
      <c r="D108" s="417"/>
      <c r="E108" s="417"/>
      <c r="F108" s="416"/>
      <c r="G108" s="416"/>
      <c r="H108" s="418"/>
      <c r="I108" s="418"/>
      <c r="J108" s="66" t="str">
        <f t="shared" si="48"/>
        <v/>
      </c>
      <c r="K108" s="66" t="str">
        <f t="shared" si="49"/>
        <v/>
      </c>
      <c r="L108" s="66" t="str">
        <f t="shared" si="50"/>
        <v/>
      </c>
      <c r="M108" s="66" t="str">
        <f t="shared" si="51"/>
        <v/>
      </c>
      <c r="N108" s="419"/>
      <c r="O108" s="419"/>
      <c r="P108" s="419"/>
      <c r="Q108" s="419"/>
      <c r="R108" s="69" t="str">
        <f t="shared" si="31"/>
        <v/>
      </c>
      <c r="S108" s="420"/>
      <c r="T108" s="420"/>
      <c r="U108" s="420"/>
      <c r="V108" s="420"/>
      <c r="W108" s="73" t="str">
        <f t="shared" si="32"/>
        <v/>
      </c>
      <c r="X108" s="74" t="str">
        <f t="shared" si="33"/>
        <v/>
      </c>
      <c r="Y108" s="44" t="str">
        <f t="shared" si="34"/>
        <v/>
      </c>
      <c r="Z108" s="30" t="str">
        <f>IF($C108="","",IF($Y108="","",HLOOKUP($Y108,'3.参照データ'!$B$4:$AI$12,2,TRUE)))</f>
        <v/>
      </c>
      <c r="AA108" s="424"/>
      <c r="AB108" s="85" t="str">
        <f t="shared" si="35"/>
        <v/>
      </c>
      <c r="AC108" s="34" t="str">
        <f>IF($AB108="","",($Y108-HLOOKUP($AB108,'3.参照データ'!$B$5:$AI$12,6,FALSE)))</f>
        <v/>
      </c>
      <c r="AD108" s="30" t="str">
        <f>IF($AB108="","",ROUNDUP($AC108/HLOOKUP($AB108,'3.参照データ'!$B$5:$AI$18,7,FALSE),0)+1)</f>
        <v/>
      </c>
      <c r="AE108" s="30" t="str">
        <f t="shared" si="29"/>
        <v/>
      </c>
      <c r="AF108" s="127" t="str">
        <f>IF($AB108="","",($AE108-1)*HLOOKUP($AB108,'3.参照データ'!$B$5:$AI$14,7,FALSE))</f>
        <v/>
      </c>
      <c r="AG108" s="34" t="str">
        <f t="shared" si="36"/>
        <v/>
      </c>
      <c r="AH108" s="30" t="str">
        <f>IF($AB108="","",IF($AG108&lt;=0,0,ROUNDUP($AG108/HLOOKUP($AB108,'3.参照データ'!$B$5:$AI$14,9,FALSE),0)))</f>
        <v/>
      </c>
      <c r="AI108" s="30" t="str">
        <f t="shared" si="37"/>
        <v/>
      </c>
      <c r="AJ108" s="30" t="str">
        <f>IF($AB108="","",HLOOKUP($AB108,'3.参照データ'!$B$5:$AI$14,8,FALSE)+1)</f>
        <v/>
      </c>
      <c r="AK108" s="30" t="str">
        <f>IF($AB108="","",HLOOKUP($AB108,'3.参照データ'!$B$5:$AI$14,10,FALSE)+AJ108)</f>
        <v/>
      </c>
      <c r="AL108" s="35" t="str">
        <f>IF($AB108="","",INDEX('2.職務給賃金表'!$B$6:$AI$57,MATCH('1.メイン'!$AI108,'2.職務給賃金表'!$B$6:$B$57,0),MATCH('1.メイン'!$AB108,'2.職務給賃金表'!$B$6:$AI$6,0)))</f>
        <v/>
      </c>
      <c r="AM108" s="35" t="str">
        <f t="shared" si="30"/>
        <v/>
      </c>
      <c r="AN108" s="35" t="str">
        <f t="shared" si="38"/>
        <v/>
      </c>
      <c r="AO108" s="35" t="str">
        <f t="shared" si="39"/>
        <v/>
      </c>
      <c r="AP108" s="35" t="str">
        <f t="shared" si="40"/>
        <v/>
      </c>
      <c r="AQ108" s="36" t="str">
        <f t="shared" si="41"/>
        <v/>
      </c>
      <c r="AS108" s="151" t="str">
        <f t="shared" si="42"/>
        <v/>
      </c>
      <c r="AT108" s="147" t="str">
        <f t="shared" si="43"/>
        <v/>
      </c>
      <c r="AU108" s="147" t="str">
        <f t="shared" si="44"/>
        <v/>
      </c>
      <c r="AV108" s="147" t="str">
        <f t="shared" si="45"/>
        <v/>
      </c>
      <c r="AW108" s="152" t="str">
        <f t="shared" si="52"/>
        <v/>
      </c>
      <c r="AX108" s="149" t="str">
        <f t="shared" si="53"/>
        <v/>
      </c>
      <c r="AY108" s="149" t="str">
        <f t="shared" si="46"/>
        <v/>
      </c>
      <c r="AZ108" s="149" t="str">
        <f>IF($AW108="","",HLOOKUP($AW108,'3.参照データ'!$B$5:$AI$14,8,FALSE)+1)</f>
        <v/>
      </c>
      <c r="BA108" s="149" t="str">
        <f>IF($AW108="","",HLOOKUP($AW108,'3.参照データ'!$B$5:$AI$14,10,FALSE)+AZ108)</f>
        <v/>
      </c>
      <c r="BB108" s="240" t="str">
        <f>IF($AW108="","",INDEX('2.職務給賃金表'!$B$6:$AI$57,MATCH($AY108,'2.職務給賃金表'!$B$6:$B$57,0),MATCH($AW108,'2.職務給賃金表'!$B$6:$AI$6,0)))</f>
        <v/>
      </c>
      <c r="BC108" s="245" t="str">
        <f t="shared" si="47"/>
        <v/>
      </c>
    </row>
    <row r="109" spans="1:55" x14ac:dyDescent="0.15">
      <c r="A109" s="79" t="str">
        <f>IF(C109="","",COUNTA($C$10:C109))</f>
        <v/>
      </c>
      <c r="B109" s="416"/>
      <c r="C109" s="416"/>
      <c r="D109" s="417"/>
      <c r="E109" s="417"/>
      <c r="F109" s="416"/>
      <c r="G109" s="416"/>
      <c r="H109" s="418"/>
      <c r="I109" s="418"/>
      <c r="J109" s="66" t="str">
        <f t="shared" si="48"/>
        <v/>
      </c>
      <c r="K109" s="66" t="str">
        <f t="shared" si="49"/>
        <v/>
      </c>
      <c r="L109" s="66" t="str">
        <f t="shared" si="50"/>
        <v/>
      </c>
      <c r="M109" s="66" t="str">
        <f t="shared" si="51"/>
        <v/>
      </c>
      <c r="N109" s="419"/>
      <c r="O109" s="419"/>
      <c r="P109" s="419"/>
      <c r="Q109" s="419"/>
      <c r="R109" s="69" t="str">
        <f t="shared" si="31"/>
        <v/>
      </c>
      <c r="S109" s="420"/>
      <c r="T109" s="420"/>
      <c r="U109" s="420"/>
      <c r="V109" s="420"/>
      <c r="W109" s="73" t="str">
        <f t="shared" si="32"/>
        <v/>
      </c>
      <c r="X109" s="74" t="str">
        <f t="shared" si="33"/>
        <v/>
      </c>
      <c r="Y109" s="44" t="str">
        <f t="shared" si="34"/>
        <v/>
      </c>
      <c r="Z109" s="30" t="str">
        <f>IF($C109="","",IF($Y109="","",HLOOKUP($Y109,'3.参照データ'!$B$4:$AI$12,2,TRUE)))</f>
        <v/>
      </c>
      <c r="AA109" s="424"/>
      <c r="AB109" s="85" t="str">
        <f t="shared" si="35"/>
        <v/>
      </c>
      <c r="AC109" s="34" t="str">
        <f>IF($AB109="","",($Y109-HLOOKUP($AB109,'3.参照データ'!$B$5:$AI$12,6,FALSE)))</f>
        <v/>
      </c>
      <c r="AD109" s="30" t="str">
        <f>IF($AB109="","",ROUNDUP($AC109/HLOOKUP($AB109,'3.参照データ'!$B$5:$AI$18,7,FALSE),0)+1)</f>
        <v/>
      </c>
      <c r="AE109" s="30" t="str">
        <f t="shared" si="29"/>
        <v/>
      </c>
      <c r="AF109" s="127" t="str">
        <f>IF($AB109="","",($AE109-1)*HLOOKUP($AB109,'3.参照データ'!$B$5:$AI$14,7,FALSE))</f>
        <v/>
      </c>
      <c r="AG109" s="34" t="str">
        <f t="shared" si="36"/>
        <v/>
      </c>
      <c r="AH109" s="30" t="str">
        <f>IF($AB109="","",IF($AG109&lt;=0,0,ROUNDUP($AG109/HLOOKUP($AB109,'3.参照データ'!$B$5:$AI$14,9,FALSE),0)))</f>
        <v/>
      </c>
      <c r="AI109" s="30" t="str">
        <f t="shared" si="37"/>
        <v/>
      </c>
      <c r="AJ109" s="30" t="str">
        <f>IF($AB109="","",HLOOKUP($AB109,'3.参照データ'!$B$5:$AI$14,8,FALSE)+1)</f>
        <v/>
      </c>
      <c r="AK109" s="30" t="str">
        <f>IF($AB109="","",HLOOKUP($AB109,'3.参照データ'!$B$5:$AI$14,10,FALSE)+AJ109)</f>
        <v/>
      </c>
      <c r="AL109" s="35" t="str">
        <f>IF($AB109="","",INDEX('2.職務給賃金表'!$B$6:$AI$57,MATCH('1.メイン'!$AI109,'2.職務給賃金表'!$B$6:$B$57,0),MATCH('1.メイン'!$AB109,'2.職務給賃金表'!$B$6:$AI$6,0)))</f>
        <v/>
      </c>
      <c r="AM109" s="35" t="str">
        <f t="shared" si="30"/>
        <v/>
      </c>
      <c r="AN109" s="35" t="str">
        <f t="shared" si="38"/>
        <v/>
      </c>
      <c r="AO109" s="35" t="str">
        <f t="shared" si="39"/>
        <v/>
      </c>
      <c r="AP109" s="35" t="str">
        <f t="shared" si="40"/>
        <v/>
      </c>
      <c r="AQ109" s="36" t="str">
        <f t="shared" si="41"/>
        <v/>
      </c>
      <c r="AS109" s="151" t="str">
        <f t="shared" si="42"/>
        <v/>
      </c>
      <c r="AT109" s="147" t="str">
        <f t="shared" si="43"/>
        <v/>
      </c>
      <c r="AU109" s="147" t="str">
        <f t="shared" si="44"/>
        <v/>
      </c>
      <c r="AV109" s="147" t="str">
        <f t="shared" si="45"/>
        <v/>
      </c>
      <c r="AW109" s="152" t="str">
        <f t="shared" si="52"/>
        <v/>
      </c>
      <c r="AX109" s="149" t="str">
        <f t="shared" si="53"/>
        <v/>
      </c>
      <c r="AY109" s="149" t="str">
        <f t="shared" si="46"/>
        <v/>
      </c>
      <c r="AZ109" s="149" t="str">
        <f>IF($AW109="","",HLOOKUP($AW109,'3.参照データ'!$B$5:$AI$14,8,FALSE)+1)</f>
        <v/>
      </c>
      <c r="BA109" s="149" t="str">
        <f>IF($AW109="","",HLOOKUP($AW109,'3.参照データ'!$B$5:$AI$14,10,FALSE)+AZ109)</f>
        <v/>
      </c>
      <c r="BB109" s="240" t="str">
        <f>IF($AW109="","",INDEX('2.職務給賃金表'!$B$6:$AI$57,MATCH($AY109,'2.職務給賃金表'!$B$6:$B$57,0),MATCH($AW109,'2.職務給賃金表'!$B$6:$AI$6,0)))</f>
        <v/>
      </c>
      <c r="BC109" s="245" t="str">
        <f t="shared" si="47"/>
        <v/>
      </c>
    </row>
    <row r="110" spans="1:55" x14ac:dyDescent="0.15">
      <c r="A110" s="79" t="str">
        <f>IF(C110="","",COUNTA($C$10:C110))</f>
        <v/>
      </c>
      <c r="B110" s="416"/>
      <c r="C110" s="416"/>
      <c r="D110" s="417"/>
      <c r="E110" s="417"/>
      <c r="F110" s="416"/>
      <c r="G110" s="416"/>
      <c r="H110" s="418"/>
      <c r="I110" s="418"/>
      <c r="J110" s="66" t="str">
        <f t="shared" si="48"/>
        <v/>
      </c>
      <c r="K110" s="66" t="str">
        <f t="shared" si="49"/>
        <v/>
      </c>
      <c r="L110" s="66" t="str">
        <f t="shared" si="50"/>
        <v/>
      </c>
      <c r="M110" s="66" t="str">
        <f t="shared" si="51"/>
        <v/>
      </c>
      <c r="N110" s="419"/>
      <c r="O110" s="419"/>
      <c r="P110" s="419"/>
      <c r="Q110" s="419"/>
      <c r="R110" s="69" t="str">
        <f t="shared" si="31"/>
        <v/>
      </c>
      <c r="S110" s="420"/>
      <c r="T110" s="420"/>
      <c r="U110" s="420"/>
      <c r="V110" s="420"/>
      <c r="W110" s="73" t="str">
        <f t="shared" si="32"/>
        <v/>
      </c>
      <c r="X110" s="74" t="str">
        <f t="shared" si="33"/>
        <v/>
      </c>
      <c r="Y110" s="44" t="str">
        <f t="shared" si="34"/>
        <v/>
      </c>
      <c r="Z110" s="30" t="str">
        <f>IF($C110="","",IF($Y110="","",HLOOKUP($Y110,'3.参照データ'!$B$4:$AI$12,2,TRUE)))</f>
        <v/>
      </c>
      <c r="AA110" s="424"/>
      <c r="AB110" s="85" t="str">
        <f t="shared" si="35"/>
        <v/>
      </c>
      <c r="AC110" s="34" t="str">
        <f>IF($AB110="","",($Y110-HLOOKUP($AB110,'3.参照データ'!$B$5:$AI$12,6,FALSE)))</f>
        <v/>
      </c>
      <c r="AD110" s="30" t="str">
        <f>IF($AB110="","",ROUNDUP($AC110/HLOOKUP($AB110,'3.参照データ'!$B$5:$AI$18,7,FALSE),0)+1)</f>
        <v/>
      </c>
      <c r="AE110" s="30" t="str">
        <f t="shared" si="29"/>
        <v/>
      </c>
      <c r="AF110" s="127" t="str">
        <f>IF($AB110="","",($AE110-1)*HLOOKUP($AB110,'3.参照データ'!$B$5:$AI$14,7,FALSE))</f>
        <v/>
      </c>
      <c r="AG110" s="34" t="str">
        <f t="shared" si="36"/>
        <v/>
      </c>
      <c r="AH110" s="30" t="str">
        <f>IF($AB110="","",IF($AG110&lt;=0,0,ROUNDUP($AG110/HLOOKUP($AB110,'3.参照データ'!$B$5:$AI$14,9,FALSE),0)))</f>
        <v/>
      </c>
      <c r="AI110" s="30" t="str">
        <f t="shared" si="37"/>
        <v/>
      </c>
      <c r="AJ110" s="30" t="str">
        <f>IF($AB110="","",HLOOKUP($AB110,'3.参照データ'!$B$5:$AI$14,8,FALSE)+1)</f>
        <v/>
      </c>
      <c r="AK110" s="30" t="str">
        <f>IF($AB110="","",HLOOKUP($AB110,'3.参照データ'!$B$5:$AI$14,10,FALSE)+AJ110)</f>
        <v/>
      </c>
      <c r="AL110" s="35" t="str">
        <f>IF($AB110="","",INDEX('2.職務給賃金表'!$B$6:$AI$57,MATCH('1.メイン'!$AI110,'2.職務給賃金表'!$B$6:$B$57,0),MATCH('1.メイン'!$AB110,'2.職務給賃金表'!$B$6:$AI$6,0)))</f>
        <v/>
      </c>
      <c r="AM110" s="35" t="str">
        <f t="shared" si="30"/>
        <v/>
      </c>
      <c r="AN110" s="35" t="str">
        <f t="shared" si="38"/>
        <v/>
      </c>
      <c r="AO110" s="35" t="str">
        <f t="shared" si="39"/>
        <v/>
      </c>
      <c r="AP110" s="35" t="str">
        <f t="shared" si="40"/>
        <v/>
      </c>
      <c r="AQ110" s="36" t="str">
        <f t="shared" si="41"/>
        <v/>
      </c>
      <c r="AS110" s="151" t="str">
        <f t="shared" si="42"/>
        <v/>
      </c>
      <c r="AT110" s="147" t="str">
        <f t="shared" si="43"/>
        <v/>
      </c>
      <c r="AU110" s="147" t="str">
        <f t="shared" si="44"/>
        <v/>
      </c>
      <c r="AV110" s="147" t="str">
        <f t="shared" si="45"/>
        <v/>
      </c>
      <c r="AW110" s="152" t="str">
        <f t="shared" si="52"/>
        <v/>
      </c>
      <c r="AX110" s="149" t="str">
        <f t="shared" si="53"/>
        <v/>
      </c>
      <c r="AY110" s="149" t="str">
        <f t="shared" si="46"/>
        <v/>
      </c>
      <c r="AZ110" s="149" t="str">
        <f>IF($AW110="","",HLOOKUP($AW110,'3.参照データ'!$B$5:$AI$14,8,FALSE)+1)</f>
        <v/>
      </c>
      <c r="BA110" s="149" t="str">
        <f>IF($AW110="","",HLOOKUP($AW110,'3.参照データ'!$B$5:$AI$14,10,FALSE)+AZ110)</f>
        <v/>
      </c>
      <c r="BB110" s="240" t="str">
        <f>IF($AW110="","",INDEX('2.職務給賃金表'!$B$6:$AI$57,MATCH($AY110,'2.職務給賃金表'!$B$6:$B$57,0),MATCH($AW110,'2.職務給賃金表'!$B$6:$AI$6,0)))</f>
        <v/>
      </c>
      <c r="BC110" s="245" t="str">
        <f t="shared" si="47"/>
        <v/>
      </c>
    </row>
    <row r="111" spans="1:55" x14ac:dyDescent="0.15">
      <c r="A111" s="79" t="str">
        <f>IF(C111="","",COUNTA($C$10:C111))</f>
        <v/>
      </c>
      <c r="B111" s="416"/>
      <c r="C111" s="416"/>
      <c r="D111" s="417"/>
      <c r="E111" s="417"/>
      <c r="F111" s="416"/>
      <c r="G111" s="416"/>
      <c r="H111" s="418"/>
      <c r="I111" s="418"/>
      <c r="J111" s="66" t="str">
        <f t="shared" si="48"/>
        <v/>
      </c>
      <c r="K111" s="66" t="str">
        <f t="shared" si="49"/>
        <v/>
      </c>
      <c r="L111" s="66" t="str">
        <f t="shared" si="50"/>
        <v/>
      </c>
      <c r="M111" s="66" t="str">
        <f t="shared" si="51"/>
        <v/>
      </c>
      <c r="N111" s="419"/>
      <c r="O111" s="419"/>
      <c r="P111" s="419"/>
      <c r="Q111" s="419"/>
      <c r="R111" s="69" t="str">
        <f t="shared" si="31"/>
        <v/>
      </c>
      <c r="S111" s="420"/>
      <c r="T111" s="420"/>
      <c r="U111" s="420"/>
      <c r="V111" s="420"/>
      <c r="W111" s="73" t="str">
        <f t="shared" si="32"/>
        <v/>
      </c>
      <c r="X111" s="74" t="str">
        <f t="shared" si="33"/>
        <v/>
      </c>
      <c r="Y111" s="44" t="str">
        <f t="shared" si="34"/>
        <v/>
      </c>
      <c r="Z111" s="30" t="str">
        <f>IF($C111="","",IF($Y111="","",HLOOKUP($Y111,'3.参照データ'!$B$4:$AI$12,2,TRUE)))</f>
        <v/>
      </c>
      <c r="AA111" s="424"/>
      <c r="AB111" s="85" t="str">
        <f t="shared" si="35"/>
        <v/>
      </c>
      <c r="AC111" s="34" t="str">
        <f>IF($AB111="","",($Y111-HLOOKUP($AB111,'3.参照データ'!$B$5:$AI$12,6,FALSE)))</f>
        <v/>
      </c>
      <c r="AD111" s="30" t="str">
        <f>IF($AB111="","",ROUNDUP($AC111/HLOOKUP($AB111,'3.参照データ'!$B$5:$AI$18,7,FALSE),0)+1)</f>
        <v/>
      </c>
      <c r="AE111" s="30" t="str">
        <f t="shared" si="29"/>
        <v/>
      </c>
      <c r="AF111" s="127" t="str">
        <f>IF($AB111="","",($AE111-1)*HLOOKUP($AB111,'3.参照データ'!$B$5:$AI$14,7,FALSE))</f>
        <v/>
      </c>
      <c r="AG111" s="34" t="str">
        <f t="shared" si="36"/>
        <v/>
      </c>
      <c r="AH111" s="30" t="str">
        <f>IF($AB111="","",IF($AG111&lt;=0,0,ROUNDUP($AG111/HLOOKUP($AB111,'3.参照データ'!$B$5:$AI$14,9,FALSE),0)))</f>
        <v/>
      </c>
      <c r="AI111" s="30" t="str">
        <f t="shared" si="37"/>
        <v/>
      </c>
      <c r="AJ111" s="30" t="str">
        <f>IF($AB111="","",HLOOKUP($AB111,'3.参照データ'!$B$5:$AI$14,8,FALSE)+1)</f>
        <v/>
      </c>
      <c r="AK111" s="30" t="str">
        <f>IF($AB111="","",HLOOKUP($AB111,'3.参照データ'!$B$5:$AI$14,10,FALSE)+AJ111)</f>
        <v/>
      </c>
      <c r="AL111" s="35" t="str">
        <f>IF($AB111="","",INDEX('2.職務給賃金表'!$B$6:$AI$57,MATCH('1.メイン'!$AI111,'2.職務給賃金表'!$B$6:$B$57,0),MATCH('1.メイン'!$AB111,'2.職務給賃金表'!$B$6:$AI$6,0)))</f>
        <v/>
      </c>
      <c r="AM111" s="35" t="str">
        <f t="shared" si="30"/>
        <v/>
      </c>
      <c r="AN111" s="35" t="str">
        <f t="shared" si="38"/>
        <v/>
      </c>
      <c r="AO111" s="35" t="str">
        <f t="shared" si="39"/>
        <v/>
      </c>
      <c r="AP111" s="35" t="str">
        <f t="shared" si="40"/>
        <v/>
      </c>
      <c r="AQ111" s="36" t="str">
        <f t="shared" si="41"/>
        <v/>
      </c>
      <c r="AS111" s="151" t="str">
        <f t="shared" si="42"/>
        <v/>
      </c>
      <c r="AT111" s="147" t="str">
        <f t="shared" si="43"/>
        <v/>
      </c>
      <c r="AU111" s="147" t="str">
        <f t="shared" si="44"/>
        <v/>
      </c>
      <c r="AV111" s="147" t="str">
        <f t="shared" si="45"/>
        <v/>
      </c>
      <c r="AW111" s="152" t="str">
        <f t="shared" si="52"/>
        <v/>
      </c>
      <c r="AX111" s="149" t="str">
        <f t="shared" si="53"/>
        <v/>
      </c>
      <c r="AY111" s="149" t="str">
        <f t="shared" si="46"/>
        <v/>
      </c>
      <c r="AZ111" s="149" t="str">
        <f>IF($AW111="","",HLOOKUP($AW111,'3.参照データ'!$B$5:$AI$14,8,FALSE)+1)</f>
        <v/>
      </c>
      <c r="BA111" s="149" t="str">
        <f>IF($AW111="","",HLOOKUP($AW111,'3.参照データ'!$B$5:$AI$14,10,FALSE)+AZ111)</f>
        <v/>
      </c>
      <c r="BB111" s="240" t="str">
        <f>IF($AW111="","",INDEX('2.職務給賃金表'!$B$6:$AI$57,MATCH($AY111,'2.職務給賃金表'!$B$6:$B$57,0),MATCH($AW111,'2.職務給賃金表'!$B$6:$AI$6,0)))</f>
        <v/>
      </c>
      <c r="BC111" s="245" t="str">
        <f t="shared" si="47"/>
        <v/>
      </c>
    </row>
    <row r="112" spans="1:55" x14ac:dyDescent="0.15">
      <c r="A112" s="79" t="str">
        <f>IF(C112="","",COUNTA($C$10:C112))</f>
        <v/>
      </c>
      <c r="B112" s="416"/>
      <c r="C112" s="416"/>
      <c r="D112" s="417"/>
      <c r="E112" s="417"/>
      <c r="F112" s="416"/>
      <c r="G112" s="416"/>
      <c r="H112" s="418"/>
      <c r="I112" s="418"/>
      <c r="J112" s="66" t="str">
        <f t="shared" si="48"/>
        <v/>
      </c>
      <c r="K112" s="66" t="str">
        <f t="shared" si="49"/>
        <v/>
      </c>
      <c r="L112" s="66" t="str">
        <f t="shared" si="50"/>
        <v/>
      </c>
      <c r="M112" s="66" t="str">
        <f t="shared" si="51"/>
        <v/>
      </c>
      <c r="N112" s="419"/>
      <c r="O112" s="419"/>
      <c r="P112" s="419"/>
      <c r="Q112" s="419"/>
      <c r="R112" s="69" t="str">
        <f t="shared" si="31"/>
        <v/>
      </c>
      <c r="S112" s="420"/>
      <c r="T112" s="420"/>
      <c r="U112" s="420"/>
      <c r="V112" s="420"/>
      <c r="W112" s="73" t="str">
        <f t="shared" si="32"/>
        <v/>
      </c>
      <c r="X112" s="74" t="str">
        <f t="shared" si="33"/>
        <v/>
      </c>
      <c r="Y112" s="44" t="str">
        <f t="shared" si="34"/>
        <v/>
      </c>
      <c r="Z112" s="30" t="str">
        <f>IF($C112="","",IF($Y112="","",HLOOKUP($Y112,'3.参照データ'!$B$4:$AI$12,2,TRUE)))</f>
        <v/>
      </c>
      <c r="AA112" s="424"/>
      <c r="AB112" s="85" t="str">
        <f t="shared" si="35"/>
        <v/>
      </c>
      <c r="AC112" s="34" t="str">
        <f>IF($AB112="","",($Y112-HLOOKUP($AB112,'3.参照データ'!$B$5:$AI$12,6,FALSE)))</f>
        <v/>
      </c>
      <c r="AD112" s="30" t="str">
        <f>IF($AB112="","",ROUNDUP($AC112/HLOOKUP($AB112,'3.参照データ'!$B$5:$AI$18,7,FALSE),0)+1)</f>
        <v/>
      </c>
      <c r="AE112" s="30" t="str">
        <f t="shared" si="29"/>
        <v/>
      </c>
      <c r="AF112" s="127" t="str">
        <f>IF($AB112="","",($AE112-1)*HLOOKUP($AB112,'3.参照データ'!$B$5:$AI$14,7,FALSE))</f>
        <v/>
      </c>
      <c r="AG112" s="34" t="str">
        <f t="shared" si="36"/>
        <v/>
      </c>
      <c r="AH112" s="30" t="str">
        <f>IF($AB112="","",IF($AG112&lt;=0,0,ROUNDUP($AG112/HLOOKUP($AB112,'3.参照データ'!$B$5:$AI$14,9,FALSE),0)))</f>
        <v/>
      </c>
      <c r="AI112" s="30" t="str">
        <f t="shared" si="37"/>
        <v/>
      </c>
      <c r="AJ112" s="30" t="str">
        <f>IF($AB112="","",HLOOKUP($AB112,'3.参照データ'!$B$5:$AI$14,8,FALSE)+1)</f>
        <v/>
      </c>
      <c r="AK112" s="30" t="str">
        <f>IF($AB112="","",HLOOKUP($AB112,'3.参照データ'!$B$5:$AI$14,10,FALSE)+AJ112)</f>
        <v/>
      </c>
      <c r="AL112" s="35" t="str">
        <f>IF($AB112="","",INDEX('2.職務給賃金表'!$B$6:$AI$57,MATCH('1.メイン'!$AI112,'2.職務給賃金表'!$B$6:$B$57,0),MATCH('1.メイン'!$AB112,'2.職務給賃金表'!$B$6:$AI$6,0)))</f>
        <v/>
      </c>
      <c r="AM112" s="35" t="str">
        <f t="shared" si="30"/>
        <v/>
      </c>
      <c r="AN112" s="35" t="str">
        <f t="shared" si="38"/>
        <v/>
      </c>
      <c r="AO112" s="35" t="str">
        <f t="shared" si="39"/>
        <v/>
      </c>
      <c r="AP112" s="35" t="str">
        <f t="shared" si="40"/>
        <v/>
      </c>
      <c r="AQ112" s="36" t="str">
        <f t="shared" si="41"/>
        <v/>
      </c>
      <c r="AS112" s="151" t="str">
        <f t="shared" si="42"/>
        <v/>
      </c>
      <c r="AT112" s="147" t="str">
        <f t="shared" si="43"/>
        <v/>
      </c>
      <c r="AU112" s="147" t="str">
        <f t="shared" si="44"/>
        <v/>
      </c>
      <c r="AV112" s="147" t="str">
        <f t="shared" si="45"/>
        <v/>
      </c>
      <c r="AW112" s="152" t="str">
        <f t="shared" si="52"/>
        <v/>
      </c>
      <c r="AX112" s="149" t="str">
        <f t="shared" si="53"/>
        <v/>
      </c>
      <c r="AY112" s="149" t="str">
        <f t="shared" si="46"/>
        <v/>
      </c>
      <c r="AZ112" s="149" t="str">
        <f>IF($AW112="","",HLOOKUP($AW112,'3.参照データ'!$B$5:$AI$14,8,FALSE)+1)</f>
        <v/>
      </c>
      <c r="BA112" s="149" t="str">
        <f>IF($AW112="","",HLOOKUP($AW112,'3.参照データ'!$B$5:$AI$14,10,FALSE)+AZ112)</f>
        <v/>
      </c>
      <c r="BB112" s="240" t="str">
        <f>IF($AW112="","",INDEX('2.職務給賃金表'!$B$6:$AI$57,MATCH($AY112,'2.職務給賃金表'!$B$6:$B$57,0),MATCH($AW112,'2.職務給賃金表'!$B$6:$AI$6,0)))</f>
        <v/>
      </c>
      <c r="BC112" s="245" t="str">
        <f t="shared" si="47"/>
        <v/>
      </c>
    </row>
    <row r="113" spans="1:55" x14ac:dyDescent="0.15">
      <c r="A113" s="79" t="str">
        <f>IF(C113="","",COUNTA($C$10:C113))</f>
        <v/>
      </c>
      <c r="B113" s="416"/>
      <c r="C113" s="416"/>
      <c r="D113" s="417"/>
      <c r="E113" s="417"/>
      <c r="F113" s="416"/>
      <c r="G113" s="416"/>
      <c r="H113" s="418"/>
      <c r="I113" s="418"/>
      <c r="J113" s="66" t="str">
        <f t="shared" si="48"/>
        <v/>
      </c>
      <c r="K113" s="66" t="str">
        <f t="shared" si="49"/>
        <v/>
      </c>
      <c r="L113" s="66" t="str">
        <f t="shared" si="50"/>
        <v/>
      </c>
      <c r="M113" s="66" t="str">
        <f t="shared" si="51"/>
        <v/>
      </c>
      <c r="N113" s="419"/>
      <c r="O113" s="419"/>
      <c r="P113" s="419"/>
      <c r="Q113" s="419"/>
      <c r="R113" s="69" t="str">
        <f t="shared" si="31"/>
        <v/>
      </c>
      <c r="S113" s="420"/>
      <c r="T113" s="420"/>
      <c r="U113" s="420"/>
      <c r="V113" s="420"/>
      <c r="W113" s="73" t="str">
        <f t="shared" si="32"/>
        <v/>
      </c>
      <c r="X113" s="74" t="str">
        <f t="shared" si="33"/>
        <v/>
      </c>
      <c r="Y113" s="44" t="str">
        <f t="shared" si="34"/>
        <v/>
      </c>
      <c r="Z113" s="30" t="str">
        <f>IF($C113="","",IF($Y113="","",HLOOKUP($Y113,'3.参照データ'!$B$4:$AI$12,2,TRUE)))</f>
        <v/>
      </c>
      <c r="AA113" s="424"/>
      <c r="AB113" s="85" t="str">
        <f t="shared" si="35"/>
        <v/>
      </c>
      <c r="AC113" s="34" t="str">
        <f>IF($AB113="","",($Y113-HLOOKUP($AB113,'3.参照データ'!$B$5:$AI$12,6,FALSE)))</f>
        <v/>
      </c>
      <c r="AD113" s="30" t="str">
        <f>IF($AB113="","",ROUNDUP($AC113/HLOOKUP($AB113,'3.参照データ'!$B$5:$AI$18,7,FALSE),0)+1)</f>
        <v/>
      </c>
      <c r="AE113" s="30" t="str">
        <f t="shared" si="29"/>
        <v/>
      </c>
      <c r="AF113" s="127" t="str">
        <f>IF($AB113="","",($AE113-1)*HLOOKUP($AB113,'3.参照データ'!$B$5:$AI$14,7,FALSE))</f>
        <v/>
      </c>
      <c r="AG113" s="34" t="str">
        <f t="shared" si="36"/>
        <v/>
      </c>
      <c r="AH113" s="30" t="str">
        <f>IF($AB113="","",IF($AG113&lt;=0,0,ROUNDUP($AG113/HLOOKUP($AB113,'3.参照データ'!$B$5:$AI$14,9,FALSE),0)))</f>
        <v/>
      </c>
      <c r="AI113" s="30" t="str">
        <f t="shared" si="37"/>
        <v/>
      </c>
      <c r="AJ113" s="30" t="str">
        <f>IF($AB113="","",HLOOKUP($AB113,'3.参照データ'!$B$5:$AI$14,8,FALSE)+1)</f>
        <v/>
      </c>
      <c r="AK113" s="30" t="str">
        <f>IF($AB113="","",HLOOKUP($AB113,'3.参照データ'!$B$5:$AI$14,10,FALSE)+AJ113)</f>
        <v/>
      </c>
      <c r="AL113" s="35" t="str">
        <f>IF($AB113="","",INDEX('2.職務給賃金表'!$B$6:$AI$57,MATCH('1.メイン'!$AI113,'2.職務給賃金表'!$B$6:$B$57,0),MATCH('1.メイン'!$AB113,'2.職務給賃金表'!$B$6:$AI$6,0)))</f>
        <v/>
      </c>
      <c r="AM113" s="35" t="str">
        <f t="shared" si="30"/>
        <v/>
      </c>
      <c r="AN113" s="35" t="str">
        <f t="shared" si="38"/>
        <v/>
      </c>
      <c r="AO113" s="35" t="str">
        <f t="shared" si="39"/>
        <v/>
      </c>
      <c r="AP113" s="35" t="str">
        <f t="shared" si="40"/>
        <v/>
      </c>
      <c r="AQ113" s="36" t="str">
        <f t="shared" si="41"/>
        <v/>
      </c>
      <c r="AS113" s="151" t="str">
        <f t="shared" si="42"/>
        <v/>
      </c>
      <c r="AT113" s="147" t="str">
        <f t="shared" si="43"/>
        <v/>
      </c>
      <c r="AU113" s="147" t="str">
        <f t="shared" si="44"/>
        <v/>
      </c>
      <c r="AV113" s="147" t="str">
        <f t="shared" si="45"/>
        <v/>
      </c>
      <c r="AW113" s="152" t="str">
        <f t="shared" si="52"/>
        <v/>
      </c>
      <c r="AX113" s="149" t="str">
        <f t="shared" si="53"/>
        <v/>
      </c>
      <c r="AY113" s="149" t="str">
        <f t="shared" si="46"/>
        <v/>
      </c>
      <c r="AZ113" s="149" t="str">
        <f>IF($AW113="","",HLOOKUP($AW113,'3.参照データ'!$B$5:$AI$14,8,FALSE)+1)</f>
        <v/>
      </c>
      <c r="BA113" s="149" t="str">
        <f>IF($AW113="","",HLOOKUP($AW113,'3.参照データ'!$B$5:$AI$14,10,FALSE)+AZ113)</f>
        <v/>
      </c>
      <c r="BB113" s="240" t="str">
        <f>IF($AW113="","",INDEX('2.職務給賃金表'!$B$6:$AI$57,MATCH($AY113,'2.職務給賃金表'!$B$6:$B$57,0),MATCH($AW113,'2.職務給賃金表'!$B$6:$AI$6,0)))</f>
        <v/>
      </c>
      <c r="BC113" s="245" t="str">
        <f t="shared" si="47"/>
        <v/>
      </c>
    </row>
    <row r="114" spans="1:55" x14ac:dyDescent="0.15">
      <c r="A114" s="79" t="str">
        <f>IF(C114="","",COUNTA($C$10:C114))</f>
        <v/>
      </c>
      <c r="B114" s="416"/>
      <c r="C114" s="416"/>
      <c r="D114" s="417"/>
      <c r="E114" s="417"/>
      <c r="F114" s="416"/>
      <c r="G114" s="416"/>
      <c r="H114" s="418"/>
      <c r="I114" s="418"/>
      <c r="J114" s="66" t="str">
        <f t="shared" si="48"/>
        <v/>
      </c>
      <c r="K114" s="66" t="str">
        <f t="shared" si="49"/>
        <v/>
      </c>
      <c r="L114" s="66" t="str">
        <f t="shared" si="50"/>
        <v/>
      </c>
      <c r="M114" s="66" t="str">
        <f t="shared" si="51"/>
        <v/>
      </c>
      <c r="N114" s="419"/>
      <c r="O114" s="419"/>
      <c r="P114" s="419"/>
      <c r="Q114" s="419"/>
      <c r="R114" s="69" t="str">
        <f t="shared" si="31"/>
        <v/>
      </c>
      <c r="S114" s="420"/>
      <c r="T114" s="420"/>
      <c r="U114" s="420"/>
      <c r="V114" s="420"/>
      <c r="W114" s="73" t="str">
        <f t="shared" si="32"/>
        <v/>
      </c>
      <c r="X114" s="74" t="str">
        <f t="shared" si="33"/>
        <v/>
      </c>
      <c r="Y114" s="44" t="str">
        <f t="shared" si="34"/>
        <v/>
      </c>
      <c r="Z114" s="30" t="str">
        <f>IF($C114="","",IF($Y114="","",HLOOKUP($Y114,'3.参照データ'!$B$4:$AI$12,2,TRUE)))</f>
        <v/>
      </c>
      <c r="AA114" s="424"/>
      <c r="AB114" s="85" t="str">
        <f t="shared" si="35"/>
        <v/>
      </c>
      <c r="AC114" s="34" t="str">
        <f>IF($AB114="","",($Y114-HLOOKUP($AB114,'3.参照データ'!$B$5:$AI$12,6,FALSE)))</f>
        <v/>
      </c>
      <c r="AD114" s="30" t="str">
        <f>IF($AB114="","",ROUNDUP($AC114/HLOOKUP($AB114,'3.参照データ'!$B$5:$AI$18,7,FALSE),0)+1)</f>
        <v/>
      </c>
      <c r="AE114" s="30" t="str">
        <f t="shared" si="29"/>
        <v/>
      </c>
      <c r="AF114" s="127" t="str">
        <f>IF($AB114="","",($AE114-1)*HLOOKUP($AB114,'3.参照データ'!$B$5:$AI$14,7,FALSE))</f>
        <v/>
      </c>
      <c r="AG114" s="34" t="str">
        <f t="shared" si="36"/>
        <v/>
      </c>
      <c r="AH114" s="30" t="str">
        <f>IF($AB114="","",IF($AG114&lt;=0,0,ROUNDUP($AG114/HLOOKUP($AB114,'3.参照データ'!$B$5:$AI$14,9,FALSE),0)))</f>
        <v/>
      </c>
      <c r="AI114" s="30" t="str">
        <f t="shared" si="37"/>
        <v/>
      </c>
      <c r="AJ114" s="30" t="str">
        <f>IF($AB114="","",HLOOKUP($AB114,'3.参照データ'!$B$5:$AI$14,8,FALSE)+1)</f>
        <v/>
      </c>
      <c r="AK114" s="30" t="str">
        <f>IF($AB114="","",HLOOKUP($AB114,'3.参照データ'!$B$5:$AI$14,10,FALSE)+AJ114)</f>
        <v/>
      </c>
      <c r="AL114" s="35" t="str">
        <f>IF($AB114="","",INDEX('2.職務給賃金表'!$B$6:$AI$57,MATCH('1.メイン'!$AI114,'2.職務給賃金表'!$B$6:$B$57,0),MATCH('1.メイン'!$AB114,'2.職務給賃金表'!$B$6:$AI$6,0)))</f>
        <v/>
      </c>
      <c r="AM114" s="35" t="str">
        <f t="shared" si="30"/>
        <v/>
      </c>
      <c r="AN114" s="35" t="str">
        <f t="shared" si="38"/>
        <v/>
      </c>
      <c r="AO114" s="35" t="str">
        <f t="shared" si="39"/>
        <v/>
      </c>
      <c r="AP114" s="35" t="str">
        <f t="shared" si="40"/>
        <v/>
      </c>
      <c r="AQ114" s="36" t="str">
        <f t="shared" si="41"/>
        <v/>
      </c>
      <c r="AS114" s="151" t="str">
        <f t="shared" si="42"/>
        <v/>
      </c>
      <c r="AT114" s="147" t="str">
        <f t="shared" si="43"/>
        <v/>
      </c>
      <c r="AU114" s="147" t="str">
        <f t="shared" si="44"/>
        <v/>
      </c>
      <c r="AV114" s="147" t="str">
        <f t="shared" si="45"/>
        <v/>
      </c>
      <c r="AW114" s="152" t="str">
        <f t="shared" si="52"/>
        <v/>
      </c>
      <c r="AX114" s="149" t="str">
        <f t="shared" si="53"/>
        <v/>
      </c>
      <c r="AY114" s="149" t="str">
        <f t="shared" si="46"/>
        <v/>
      </c>
      <c r="AZ114" s="149" t="str">
        <f>IF($AW114="","",HLOOKUP($AW114,'3.参照データ'!$B$5:$AI$14,8,FALSE)+1)</f>
        <v/>
      </c>
      <c r="BA114" s="149" t="str">
        <f>IF($AW114="","",HLOOKUP($AW114,'3.参照データ'!$B$5:$AI$14,10,FALSE)+AZ114)</f>
        <v/>
      </c>
      <c r="BB114" s="240" t="str">
        <f>IF($AW114="","",INDEX('2.職務給賃金表'!$B$6:$AI$57,MATCH($AY114,'2.職務給賃金表'!$B$6:$B$57,0),MATCH($AW114,'2.職務給賃金表'!$B$6:$AI$6,0)))</f>
        <v/>
      </c>
      <c r="BC114" s="245" t="str">
        <f t="shared" si="47"/>
        <v/>
      </c>
    </row>
    <row r="115" spans="1:55" x14ac:dyDescent="0.15">
      <c r="A115" s="79" t="str">
        <f>IF(C115="","",COUNTA($C$10:C115))</f>
        <v/>
      </c>
      <c r="B115" s="416"/>
      <c r="C115" s="416"/>
      <c r="D115" s="417"/>
      <c r="E115" s="417"/>
      <c r="F115" s="416"/>
      <c r="G115" s="416"/>
      <c r="H115" s="418"/>
      <c r="I115" s="418"/>
      <c r="J115" s="66" t="str">
        <f t="shared" si="48"/>
        <v/>
      </c>
      <c r="K115" s="66" t="str">
        <f t="shared" si="49"/>
        <v/>
      </c>
      <c r="L115" s="66" t="str">
        <f t="shared" si="50"/>
        <v/>
      </c>
      <c r="M115" s="66" t="str">
        <f t="shared" si="51"/>
        <v/>
      </c>
      <c r="N115" s="419"/>
      <c r="O115" s="419"/>
      <c r="P115" s="419"/>
      <c r="Q115" s="419"/>
      <c r="R115" s="69" t="str">
        <f t="shared" si="31"/>
        <v/>
      </c>
      <c r="S115" s="420"/>
      <c r="T115" s="420"/>
      <c r="U115" s="420"/>
      <c r="V115" s="420"/>
      <c r="W115" s="73" t="str">
        <f t="shared" si="32"/>
        <v/>
      </c>
      <c r="X115" s="74" t="str">
        <f t="shared" si="33"/>
        <v/>
      </c>
      <c r="Y115" s="44" t="str">
        <f t="shared" si="34"/>
        <v/>
      </c>
      <c r="Z115" s="30" t="str">
        <f>IF($C115="","",IF($Y115="","",HLOOKUP($Y115,'3.参照データ'!$B$4:$AI$12,2,TRUE)))</f>
        <v/>
      </c>
      <c r="AA115" s="424"/>
      <c r="AB115" s="85" t="str">
        <f t="shared" si="35"/>
        <v/>
      </c>
      <c r="AC115" s="34" t="str">
        <f>IF($AB115="","",($Y115-HLOOKUP($AB115,'3.参照データ'!$B$5:$AI$12,6,FALSE)))</f>
        <v/>
      </c>
      <c r="AD115" s="30" t="str">
        <f>IF($AB115="","",ROUNDUP($AC115/HLOOKUP($AB115,'3.参照データ'!$B$5:$AI$18,7,FALSE),0)+1)</f>
        <v/>
      </c>
      <c r="AE115" s="30" t="str">
        <f t="shared" si="29"/>
        <v/>
      </c>
      <c r="AF115" s="127" t="str">
        <f>IF($AB115="","",($AE115-1)*HLOOKUP($AB115,'3.参照データ'!$B$5:$AI$14,7,FALSE))</f>
        <v/>
      </c>
      <c r="AG115" s="34" t="str">
        <f t="shared" si="36"/>
        <v/>
      </c>
      <c r="AH115" s="30" t="str">
        <f>IF($AB115="","",IF($AG115&lt;=0,0,ROUNDUP($AG115/HLOOKUP($AB115,'3.参照データ'!$B$5:$AI$14,9,FALSE),0)))</f>
        <v/>
      </c>
      <c r="AI115" s="30" t="str">
        <f t="shared" si="37"/>
        <v/>
      </c>
      <c r="AJ115" s="30" t="str">
        <f>IF($AB115="","",HLOOKUP($AB115,'3.参照データ'!$B$5:$AI$14,8,FALSE)+1)</f>
        <v/>
      </c>
      <c r="AK115" s="30" t="str">
        <f>IF($AB115="","",HLOOKUP($AB115,'3.参照データ'!$B$5:$AI$14,10,FALSE)+AJ115)</f>
        <v/>
      </c>
      <c r="AL115" s="35" t="str">
        <f>IF($AB115="","",INDEX('2.職務給賃金表'!$B$6:$AI$57,MATCH('1.メイン'!$AI115,'2.職務給賃金表'!$B$6:$B$57,0),MATCH('1.メイン'!$AB115,'2.職務給賃金表'!$B$6:$AI$6,0)))</f>
        <v/>
      </c>
      <c r="AM115" s="35" t="str">
        <f t="shared" si="30"/>
        <v/>
      </c>
      <c r="AN115" s="35" t="str">
        <f t="shared" si="38"/>
        <v/>
      </c>
      <c r="AO115" s="35" t="str">
        <f t="shared" si="39"/>
        <v/>
      </c>
      <c r="AP115" s="35" t="str">
        <f t="shared" si="40"/>
        <v/>
      </c>
      <c r="AQ115" s="36" t="str">
        <f t="shared" si="41"/>
        <v/>
      </c>
      <c r="AS115" s="151" t="str">
        <f t="shared" si="42"/>
        <v/>
      </c>
      <c r="AT115" s="147" t="str">
        <f t="shared" si="43"/>
        <v/>
      </c>
      <c r="AU115" s="147" t="str">
        <f t="shared" si="44"/>
        <v/>
      </c>
      <c r="AV115" s="147" t="str">
        <f t="shared" si="45"/>
        <v/>
      </c>
      <c r="AW115" s="152" t="str">
        <f t="shared" si="52"/>
        <v/>
      </c>
      <c r="AX115" s="149" t="str">
        <f t="shared" si="53"/>
        <v/>
      </c>
      <c r="AY115" s="149" t="str">
        <f t="shared" si="46"/>
        <v/>
      </c>
      <c r="AZ115" s="149" t="str">
        <f>IF($AW115="","",HLOOKUP($AW115,'3.参照データ'!$B$5:$AI$14,8,FALSE)+1)</f>
        <v/>
      </c>
      <c r="BA115" s="149" t="str">
        <f>IF($AW115="","",HLOOKUP($AW115,'3.参照データ'!$B$5:$AI$14,10,FALSE)+AZ115)</f>
        <v/>
      </c>
      <c r="BB115" s="240" t="str">
        <f>IF($AW115="","",INDEX('2.職務給賃金表'!$B$6:$AI$57,MATCH($AY115,'2.職務給賃金表'!$B$6:$B$57,0),MATCH($AW115,'2.職務給賃金表'!$B$6:$AI$6,0)))</f>
        <v/>
      </c>
      <c r="BC115" s="245" t="str">
        <f t="shared" si="47"/>
        <v/>
      </c>
    </row>
    <row r="116" spans="1:55" x14ac:dyDescent="0.15">
      <c r="A116" s="79" t="str">
        <f>IF(C116="","",COUNTA($C$10:C116))</f>
        <v/>
      </c>
      <c r="B116" s="416"/>
      <c r="C116" s="416"/>
      <c r="D116" s="417"/>
      <c r="E116" s="417"/>
      <c r="F116" s="416"/>
      <c r="G116" s="416"/>
      <c r="H116" s="418"/>
      <c r="I116" s="418"/>
      <c r="J116" s="66" t="str">
        <f t="shared" si="48"/>
        <v/>
      </c>
      <c r="K116" s="66" t="str">
        <f t="shared" si="49"/>
        <v/>
      </c>
      <c r="L116" s="66" t="str">
        <f t="shared" si="50"/>
        <v/>
      </c>
      <c r="M116" s="66" t="str">
        <f t="shared" si="51"/>
        <v/>
      </c>
      <c r="N116" s="419"/>
      <c r="O116" s="419"/>
      <c r="P116" s="419"/>
      <c r="Q116" s="419"/>
      <c r="R116" s="69" t="str">
        <f t="shared" si="31"/>
        <v/>
      </c>
      <c r="S116" s="420"/>
      <c r="T116" s="420"/>
      <c r="U116" s="420"/>
      <c r="V116" s="420"/>
      <c r="W116" s="73" t="str">
        <f t="shared" si="32"/>
        <v/>
      </c>
      <c r="X116" s="74" t="str">
        <f t="shared" si="33"/>
        <v/>
      </c>
      <c r="Y116" s="44" t="str">
        <f t="shared" si="34"/>
        <v/>
      </c>
      <c r="Z116" s="30" t="str">
        <f>IF($C116="","",IF($Y116="","",HLOOKUP($Y116,'3.参照データ'!$B$4:$AI$12,2,TRUE)))</f>
        <v/>
      </c>
      <c r="AA116" s="424"/>
      <c r="AB116" s="85" t="str">
        <f t="shared" si="35"/>
        <v/>
      </c>
      <c r="AC116" s="34" t="str">
        <f>IF($AB116="","",($Y116-HLOOKUP($AB116,'3.参照データ'!$B$5:$AI$12,6,FALSE)))</f>
        <v/>
      </c>
      <c r="AD116" s="30" t="str">
        <f>IF($AB116="","",ROUNDUP($AC116/HLOOKUP($AB116,'3.参照データ'!$B$5:$AI$18,7,FALSE),0)+1)</f>
        <v/>
      </c>
      <c r="AE116" s="30" t="str">
        <f t="shared" si="29"/>
        <v/>
      </c>
      <c r="AF116" s="127" t="str">
        <f>IF($AB116="","",($AE116-1)*HLOOKUP($AB116,'3.参照データ'!$B$5:$AI$14,7,FALSE))</f>
        <v/>
      </c>
      <c r="AG116" s="34" t="str">
        <f t="shared" si="36"/>
        <v/>
      </c>
      <c r="AH116" s="30" t="str">
        <f>IF($AB116="","",IF($AG116&lt;=0,0,ROUNDUP($AG116/HLOOKUP($AB116,'3.参照データ'!$B$5:$AI$14,9,FALSE),0)))</f>
        <v/>
      </c>
      <c r="AI116" s="30" t="str">
        <f t="shared" si="37"/>
        <v/>
      </c>
      <c r="AJ116" s="30" t="str">
        <f>IF($AB116="","",HLOOKUP($AB116,'3.参照データ'!$B$5:$AI$14,8,FALSE)+1)</f>
        <v/>
      </c>
      <c r="AK116" s="30" t="str">
        <f>IF($AB116="","",HLOOKUP($AB116,'3.参照データ'!$B$5:$AI$14,10,FALSE)+AJ116)</f>
        <v/>
      </c>
      <c r="AL116" s="35" t="str">
        <f>IF($AB116="","",INDEX('2.職務給賃金表'!$B$6:$AI$57,MATCH('1.メイン'!$AI116,'2.職務給賃金表'!$B$6:$B$57,0),MATCH('1.メイン'!$AB116,'2.職務給賃金表'!$B$6:$AI$6,0)))</f>
        <v/>
      </c>
      <c r="AM116" s="35" t="str">
        <f t="shared" si="30"/>
        <v/>
      </c>
      <c r="AN116" s="35" t="str">
        <f t="shared" si="38"/>
        <v/>
      </c>
      <c r="AO116" s="35" t="str">
        <f t="shared" si="39"/>
        <v/>
      </c>
      <c r="AP116" s="35" t="str">
        <f t="shared" si="40"/>
        <v/>
      </c>
      <c r="AQ116" s="36" t="str">
        <f t="shared" si="41"/>
        <v/>
      </c>
      <c r="AS116" s="151" t="str">
        <f t="shared" si="42"/>
        <v/>
      </c>
      <c r="AT116" s="147" t="str">
        <f t="shared" si="43"/>
        <v/>
      </c>
      <c r="AU116" s="147" t="str">
        <f t="shared" si="44"/>
        <v/>
      </c>
      <c r="AV116" s="147" t="str">
        <f t="shared" si="45"/>
        <v/>
      </c>
      <c r="AW116" s="152" t="str">
        <f t="shared" si="52"/>
        <v/>
      </c>
      <c r="AX116" s="149" t="str">
        <f t="shared" si="53"/>
        <v/>
      </c>
      <c r="AY116" s="149" t="str">
        <f t="shared" si="46"/>
        <v/>
      </c>
      <c r="AZ116" s="149" t="str">
        <f>IF($AW116="","",HLOOKUP($AW116,'3.参照データ'!$B$5:$AI$14,8,FALSE)+1)</f>
        <v/>
      </c>
      <c r="BA116" s="149" t="str">
        <f>IF($AW116="","",HLOOKUP($AW116,'3.参照データ'!$B$5:$AI$14,10,FALSE)+AZ116)</f>
        <v/>
      </c>
      <c r="BB116" s="240" t="str">
        <f>IF($AW116="","",INDEX('2.職務給賃金表'!$B$6:$AI$57,MATCH($AY116,'2.職務給賃金表'!$B$6:$B$57,0),MATCH($AW116,'2.職務給賃金表'!$B$6:$AI$6,0)))</f>
        <v/>
      </c>
      <c r="BC116" s="245" t="str">
        <f t="shared" si="47"/>
        <v/>
      </c>
    </row>
    <row r="117" spans="1:55" x14ac:dyDescent="0.15">
      <c r="A117" s="79" t="str">
        <f>IF(C117="","",COUNTA($C$10:C117))</f>
        <v/>
      </c>
      <c r="B117" s="416"/>
      <c r="C117" s="416"/>
      <c r="D117" s="417"/>
      <c r="E117" s="417"/>
      <c r="F117" s="416"/>
      <c r="G117" s="416"/>
      <c r="H117" s="418"/>
      <c r="I117" s="418"/>
      <c r="J117" s="66" t="str">
        <f t="shared" si="48"/>
        <v/>
      </c>
      <c r="K117" s="66" t="str">
        <f t="shared" si="49"/>
        <v/>
      </c>
      <c r="L117" s="66" t="str">
        <f t="shared" si="50"/>
        <v/>
      </c>
      <c r="M117" s="66" t="str">
        <f t="shared" si="51"/>
        <v/>
      </c>
      <c r="N117" s="419"/>
      <c r="O117" s="419"/>
      <c r="P117" s="419"/>
      <c r="Q117" s="419"/>
      <c r="R117" s="69" t="str">
        <f t="shared" si="31"/>
        <v/>
      </c>
      <c r="S117" s="420"/>
      <c r="T117" s="420"/>
      <c r="U117" s="420"/>
      <c r="V117" s="420"/>
      <c r="W117" s="73" t="str">
        <f t="shared" si="32"/>
        <v/>
      </c>
      <c r="X117" s="74" t="str">
        <f t="shared" si="33"/>
        <v/>
      </c>
      <c r="Y117" s="44" t="str">
        <f t="shared" si="34"/>
        <v/>
      </c>
      <c r="Z117" s="30" t="str">
        <f>IF($C117="","",IF($Y117="","",HLOOKUP($Y117,'3.参照データ'!$B$4:$AI$12,2,TRUE)))</f>
        <v/>
      </c>
      <c r="AA117" s="424"/>
      <c r="AB117" s="85" t="str">
        <f t="shared" si="35"/>
        <v/>
      </c>
      <c r="AC117" s="34" t="str">
        <f>IF($AB117="","",($Y117-HLOOKUP($AB117,'3.参照データ'!$B$5:$AI$12,6,FALSE)))</f>
        <v/>
      </c>
      <c r="AD117" s="30" t="str">
        <f>IF($AB117="","",ROUNDUP($AC117/HLOOKUP($AB117,'3.参照データ'!$B$5:$AI$18,7,FALSE),0)+1)</f>
        <v/>
      </c>
      <c r="AE117" s="30" t="str">
        <f t="shared" si="29"/>
        <v/>
      </c>
      <c r="AF117" s="127" t="str">
        <f>IF($AB117="","",($AE117-1)*HLOOKUP($AB117,'3.参照データ'!$B$5:$AI$14,7,FALSE))</f>
        <v/>
      </c>
      <c r="AG117" s="34" t="str">
        <f t="shared" si="36"/>
        <v/>
      </c>
      <c r="AH117" s="30" t="str">
        <f>IF($AB117="","",IF($AG117&lt;=0,0,ROUNDUP($AG117/HLOOKUP($AB117,'3.参照データ'!$B$5:$AI$14,9,FALSE),0)))</f>
        <v/>
      </c>
      <c r="AI117" s="30" t="str">
        <f t="shared" si="37"/>
        <v/>
      </c>
      <c r="AJ117" s="30" t="str">
        <f>IF($AB117="","",HLOOKUP($AB117,'3.参照データ'!$B$5:$AI$14,8,FALSE)+1)</f>
        <v/>
      </c>
      <c r="AK117" s="30" t="str">
        <f>IF($AB117="","",HLOOKUP($AB117,'3.参照データ'!$B$5:$AI$14,10,FALSE)+AJ117)</f>
        <v/>
      </c>
      <c r="AL117" s="35" t="str">
        <f>IF($AB117="","",INDEX('2.職務給賃金表'!$B$6:$AI$57,MATCH('1.メイン'!$AI117,'2.職務給賃金表'!$B$6:$B$57,0),MATCH('1.メイン'!$AB117,'2.職務給賃金表'!$B$6:$AI$6,0)))</f>
        <v/>
      </c>
      <c r="AM117" s="35" t="str">
        <f t="shared" si="30"/>
        <v/>
      </c>
      <c r="AN117" s="35" t="str">
        <f t="shared" si="38"/>
        <v/>
      </c>
      <c r="AO117" s="35" t="str">
        <f t="shared" si="39"/>
        <v/>
      </c>
      <c r="AP117" s="35" t="str">
        <f t="shared" si="40"/>
        <v/>
      </c>
      <c r="AQ117" s="36" t="str">
        <f t="shared" si="41"/>
        <v/>
      </c>
      <c r="AS117" s="151" t="str">
        <f t="shared" si="42"/>
        <v/>
      </c>
      <c r="AT117" s="147" t="str">
        <f t="shared" si="43"/>
        <v/>
      </c>
      <c r="AU117" s="147" t="str">
        <f t="shared" si="44"/>
        <v/>
      </c>
      <c r="AV117" s="147" t="str">
        <f t="shared" si="45"/>
        <v/>
      </c>
      <c r="AW117" s="152" t="str">
        <f t="shared" si="52"/>
        <v/>
      </c>
      <c r="AX117" s="149" t="str">
        <f t="shared" si="53"/>
        <v/>
      </c>
      <c r="AY117" s="149" t="str">
        <f t="shared" si="46"/>
        <v/>
      </c>
      <c r="AZ117" s="149" t="str">
        <f>IF($AW117="","",HLOOKUP($AW117,'3.参照データ'!$B$5:$AI$14,8,FALSE)+1)</f>
        <v/>
      </c>
      <c r="BA117" s="149" t="str">
        <f>IF($AW117="","",HLOOKUP($AW117,'3.参照データ'!$B$5:$AI$14,10,FALSE)+AZ117)</f>
        <v/>
      </c>
      <c r="BB117" s="240" t="str">
        <f>IF($AW117="","",INDEX('2.職務給賃金表'!$B$6:$AI$57,MATCH($AY117,'2.職務給賃金表'!$B$6:$B$57,0),MATCH($AW117,'2.職務給賃金表'!$B$6:$AI$6,0)))</f>
        <v/>
      </c>
      <c r="BC117" s="245" t="str">
        <f t="shared" si="47"/>
        <v/>
      </c>
    </row>
    <row r="118" spans="1:55" x14ac:dyDescent="0.15">
      <c r="A118" s="79" t="str">
        <f>IF(C118="","",COUNTA($C$10:C118))</f>
        <v/>
      </c>
      <c r="B118" s="416"/>
      <c r="C118" s="416"/>
      <c r="D118" s="417"/>
      <c r="E118" s="417"/>
      <c r="F118" s="416"/>
      <c r="G118" s="416"/>
      <c r="H118" s="418"/>
      <c r="I118" s="418"/>
      <c r="J118" s="66" t="str">
        <f t="shared" si="48"/>
        <v/>
      </c>
      <c r="K118" s="66" t="str">
        <f t="shared" si="49"/>
        <v/>
      </c>
      <c r="L118" s="66" t="str">
        <f t="shared" si="50"/>
        <v/>
      </c>
      <c r="M118" s="66" t="str">
        <f t="shared" si="51"/>
        <v/>
      </c>
      <c r="N118" s="419"/>
      <c r="O118" s="419"/>
      <c r="P118" s="419"/>
      <c r="Q118" s="419"/>
      <c r="R118" s="69" t="str">
        <f t="shared" si="31"/>
        <v/>
      </c>
      <c r="S118" s="420"/>
      <c r="T118" s="420"/>
      <c r="U118" s="420"/>
      <c r="V118" s="420"/>
      <c r="W118" s="73" t="str">
        <f t="shared" si="32"/>
        <v/>
      </c>
      <c r="X118" s="74" t="str">
        <f t="shared" si="33"/>
        <v/>
      </c>
      <c r="Y118" s="44" t="str">
        <f t="shared" si="34"/>
        <v/>
      </c>
      <c r="Z118" s="30" t="str">
        <f>IF($C118="","",IF($Y118="","",HLOOKUP($Y118,'3.参照データ'!$B$4:$AI$12,2,TRUE)))</f>
        <v/>
      </c>
      <c r="AA118" s="424"/>
      <c r="AB118" s="85" t="str">
        <f t="shared" si="35"/>
        <v/>
      </c>
      <c r="AC118" s="34" t="str">
        <f>IF($AB118="","",($Y118-HLOOKUP($AB118,'3.参照データ'!$B$5:$AI$12,6,FALSE)))</f>
        <v/>
      </c>
      <c r="AD118" s="30" t="str">
        <f>IF($AB118="","",ROUNDUP($AC118/HLOOKUP($AB118,'3.参照データ'!$B$5:$AI$18,7,FALSE),0)+1)</f>
        <v/>
      </c>
      <c r="AE118" s="30" t="str">
        <f t="shared" si="29"/>
        <v/>
      </c>
      <c r="AF118" s="127" t="str">
        <f>IF($AB118="","",($AE118-1)*HLOOKUP($AB118,'3.参照データ'!$B$5:$AI$14,7,FALSE))</f>
        <v/>
      </c>
      <c r="AG118" s="34" t="str">
        <f t="shared" si="36"/>
        <v/>
      </c>
      <c r="AH118" s="30" t="str">
        <f>IF($AB118="","",IF($AG118&lt;=0,0,ROUNDUP($AG118/HLOOKUP($AB118,'3.参照データ'!$B$5:$AI$14,9,FALSE),0)))</f>
        <v/>
      </c>
      <c r="AI118" s="30" t="str">
        <f t="shared" si="37"/>
        <v/>
      </c>
      <c r="AJ118" s="30" t="str">
        <f>IF($AB118="","",HLOOKUP($AB118,'3.参照データ'!$B$5:$AI$14,8,FALSE)+1)</f>
        <v/>
      </c>
      <c r="AK118" s="30" t="str">
        <f>IF($AB118="","",HLOOKUP($AB118,'3.参照データ'!$B$5:$AI$14,10,FALSE)+AJ118)</f>
        <v/>
      </c>
      <c r="AL118" s="35" t="str">
        <f>IF($AB118="","",INDEX('2.職務給賃金表'!$B$6:$AI$57,MATCH('1.メイン'!$AI118,'2.職務給賃金表'!$B$6:$B$57,0),MATCH('1.メイン'!$AB118,'2.職務給賃金表'!$B$6:$AI$6,0)))</f>
        <v/>
      </c>
      <c r="AM118" s="35" t="str">
        <f t="shared" si="30"/>
        <v/>
      </c>
      <c r="AN118" s="35" t="str">
        <f t="shared" si="38"/>
        <v/>
      </c>
      <c r="AO118" s="35" t="str">
        <f t="shared" si="39"/>
        <v/>
      </c>
      <c r="AP118" s="35" t="str">
        <f t="shared" si="40"/>
        <v/>
      </c>
      <c r="AQ118" s="36" t="str">
        <f t="shared" si="41"/>
        <v/>
      </c>
      <c r="AS118" s="151" t="str">
        <f t="shared" si="42"/>
        <v/>
      </c>
      <c r="AT118" s="147" t="str">
        <f t="shared" si="43"/>
        <v/>
      </c>
      <c r="AU118" s="147" t="str">
        <f t="shared" si="44"/>
        <v/>
      </c>
      <c r="AV118" s="147" t="str">
        <f t="shared" si="45"/>
        <v/>
      </c>
      <c r="AW118" s="152" t="str">
        <f t="shared" si="52"/>
        <v/>
      </c>
      <c r="AX118" s="149" t="str">
        <f t="shared" si="53"/>
        <v/>
      </c>
      <c r="AY118" s="149" t="str">
        <f t="shared" si="46"/>
        <v/>
      </c>
      <c r="AZ118" s="149" t="str">
        <f>IF($AW118="","",HLOOKUP($AW118,'3.参照データ'!$B$5:$AI$14,8,FALSE)+1)</f>
        <v/>
      </c>
      <c r="BA118" s="149" t="str">
        <f>IF($AW118="","",HLOOKUP($AW118,'3.参照データ'!$B$5:$AI$14,10,FALSE)+AZ118)</f>
        <v/>
      </c>
      <c r="BB118" s="240" t="str">
        <f>IF($AW118="","",INDEX('2.職務給賃金表'!$B$6:$AI$57,MATCH($AY118,'2.職務給賃金表'!$B$6:$B$57,0),MATCH($AW118,'2.職務給賃金表'!$B$6:$AI$6,0)))</f>
        <v/>
      </c>
      <c r="BC118" s="245" t="str">
        <f t="shared" si="47"/>
        <v/>
      </c>
    </row>
    <row r="119" spans="1:55" x14ac:dyDescent="0.15">
      <c r="A119" s="79" t="str">
        <f>IF(C119="","",COUNTA($C$10:C119))</f>
        <v/>
      </c>
      <c r="B119" s="416"/>
      <c r="C119" s="416"/>
      <c r="D119" s="417"/>
      <c r="E119" s="417"/>
      <c r="F119" s="416"/>
      <c r="G119" s="416"/>
      <c r="H119" s="418"/>
      <c r="I119" s="418"/>
      <c r="J119" s="66" t="str">
        <f t="shared" si="48"/>
        <v/>
      </c>
      <c r="K119" s="66" t="str">
        <f t="shared" si="49"/>
        <v/>
      </c>
      <c r="L119" s="66" t="str">
        <f t="shared" si="50"/>
        <v/>
      </c>
      <c r="M119" s="66" t="str">
        <f t="shared" si="51"/>
        <v/>
      </c>
      <c r="N119" s="419"/>
      <c r="O119" s="419"/>
      <c r="P119" s="419"/>
      <c r="Q119" s="419"/>
      <c r="R119" s="69" t="str">
        <f t="shared" si="31"/>
        <v/>
      </c>
      <c r="S119" s="420"/>
      <c r="T119" s="420"/>
      <c r="U119" s="420"/>
      <c r="V119" s="420"/>
      <c r="W119" s="73" t="str">
        <f t="shared" si="32"/>
        <v/>
      </c>
      <c r="X119" s="74" t="str">
        <f t="shared" si="33"/>
        <v/>
      </c>
      <c r="Y119" s="44" t="str">
        <f t="shared" si="34"/>
        <v/>
      </c>
      <c r="Z119" s="30" t="str">
        <f>IF($C119="","",IF($Y119="","",HLOOKUP($Y119,'3.参照データ'!$B$4:$AI$12,2,TRUE)))</f>
        <v/>
      </c>
      <c r="AA119" s="424"/>
      <c r="AB119" s="85" t="str">
        <f t="shared" si="35"/>
        <v/>
      </c>
      <c r="AC119" s="34" t="str">
        <f>IF($AB119="","",($Y119-HLOOKUP($AB119,'3.参照データ'!$B$5:$AI$12,6,FALSE)))</f>
        <v/>
      </c>
      <c r="AD119" s="30" t="str">
        <f>IF($AB119="","",ROUNDUP($AC119/HLOOKUP($AB119,'3.参照データ'!$B$5:$AI$18,7,FALSE),0)+1)</f>
        <v/>
      </c>
      <c r="AE119" s="30" t="str">
        <f t="shared" si="29"/>
        <v/>
      </c>
      <c r="AF119" s="127" t="str">
        <f>IF($AB119="","",($AE119-1)*HLOOKUP($AB119,'3.参照データ'!$B$5:$AI$14,7,FALSE))</f>
        <v/>
      </c>
      <c r="AG119" s="34" t="str">
        <f t="shared" si="36"/>
        <v/>
      </c>
      <c r="AH119" s="30" t="str">
        <f>IF($AB119="","",IF($AG119&lt;=0,0,ROUNDUP($AG119/HLOOKUP($AB119,'3.参照データ'!$B$5:$AI$14,9,FALSE),0)))</f>
        <v/>
      </c>
      <c r="AI119" s="30" t="str">
        <f t="shared" si="37"/>
        <v/>
      </c>
      <c r="AJ119" s="30" t="str">
        <f>IF($AB119="","",HLOOKUP($AB119,'3.参照データ'!$B$5:$AI$14,8,FALSE)+1)</f>
        <v/>
      </c>
      <c r="AK119" s="30" t="str">
        <f>IF($AB119="","",HLOOKUP($AB119,'3.参照データ'!$B$5:$AI$14,10,FALSE)+AJ119)</f>
        <v/>
      </c>
      <c r="AL119" s="35" t="str">
        <f>IF($AB119="","",INDEX('2.職務給賃金表'!$B$6:$AI$57,MATCH('1.メイン'!$AI119,'2.職務給賃金表'!$B$6:$B$57,0),MATCH('1.メイン'!$AB119,'2.職務給賃金表'!$B$6:$AI$6,0)))</f>
        <v/>
      </c>
      <c r="AM119" s="35" t="str">
        <f t="shared" si="30"/>
        <v/>
      </c>
      <c r="AN119" s="35" t="str">
        <f t="shared" si="38"/>
        <v/>
      </c>
      <c r="AO119" s="35" t="str">
        <f t="shared" si="39"/>
        <v/>
      </c>
      <c r="AP119" s="35" t="str">
        <f t="shared" si="40"/>
        <v/>
      </c>
      <c r="AQ119" s="36" t="str">
        <f t="shared" si="41"/>
        <v/>
      </c>
      <c r="AS119" s="151" t="str">
        <f t="shared" si="42"/>
        <v/>
      </c>
      <c r="AT119" s="147" t="str">
        <f t="shared" si="43"/>
        <v/>
      </c>
      <c r="AU119" s="147" t="str">
        <f t="shared" si="44"/>
        <v/>
      </c>
      <c r="AV119" s="147" t="str">
        <f t="shared" si="45"/>
        <v/>
      </c>
      <c r="AW119" s="152" t="str">
        <f t="shared" si="52"/>
        <v/>
      </c>
      <c r="AX119" s="149" t="str">
        <f t="shared" si="53"/>
        <v/>
      </c>
      <c r="AY119" s="149" t="str">
        <f t="shared" si="46"/>
        <v/>
      </c>
      <c r="AZ119" s="149" t="str">
        <f>IF($AW119="","",HLOOKUP($AW119,'3.参照データ'!$B$5:$AI$14,8,FALSE)+1)</f>
        <v/>
      </c>
      <c r="BA119" s="149" t="str">
        <f>IF($AW119="","",HLOOKUP($AW119,'3.参照データ'!$B$5:$AI$14,10,FALSE)+AZ119)</f>
        <v/>
      </c>
      <c r="BB119" s="240" t="str">
        <f>IF($AW119="","",INDEX('2.職務給賃金表'!$B$6:$AI$57,MATCH($AY119,'2.職務給賃金表'!$B$6:$B$57,0),MATCH($AW119,'2.職務給賃金表'!$B$6:$AI$6,0)))</f>
        <v/>
      </c>
      <c r="BC119" s="245" t="str">
        <f t="shared" si="47"/>
        <v/>
      </c>
    </row>
    <row r="120" spans="1:55" x14ac:dyDescent="0.15">
      <c r="A120" s="79" t="str">
        <f>IF(C120="","",COUNTA($C$10:C120))</f>
        <v/>
      </c>
      <c r="B120" s="416"/>
      <c r="C120" s="416"/>
      <c r="D120" s="417"/>
      <c r="E120" s="417"/>
      <c r="F120" s="416"/>
      <c r="G120" s="416"/>
      <c r="H120" s="418"/>
      <c r="I120" s="418"/>
      <c r="J120" s="66" t="str">
        <f t="shared" si="48"/>
        <v/>
      </c>
      <c r="K120" s="66" t="str">
        <f t="shared" si="49"/>
        <v/>
      </c>
      <c r="L120" s="66" t="str">
        <f t="shared" si="50"/>
        <v/>
      </c>
      <c r="M120" s="66" t="str">
        <f t="shared" si="51"/>
        <v/>
      </c>
      <c r="N120" s="419"/>
      <c r="O120" s="419"/>
      <c r="P120" s="419"/>
      <c r="Q120" s="419"/>
      <c r="R120" s="69" t="str">
        <f t="shared" si="31"/>
        <v/>
      </c>
      <c r="S120" s="420"/>
      <c r="T120" s="420"/>
      <c r="U120" s="420"/>
      <c r="V120" s="420"/>
      <c r="W120" s="73" t="str">
        <f t="shared" si="32"/>
        <v/>
      </c>
      <c r="X120" s="74" t="str">
        <f t="shared" si="33"/>
        <v/>
      </c>
      <c r="Y120" s="44" t="str">
        <f t="shared" si="34"/>
        <v/>
      </c>
      <c r="Z120" s="30" t="str">
        <f>IF($C120="","",IF($Y120="","",HLOOKUP($Y120,'3.参照データ'!$B$4:$AI$12,2,TRUE)))</f>
        <v/>
      </c>
      <c r="AA120" s="424"/>
      <c r="AB120" s="85" t="str">
        <f t="shared" si="35"/>
        <v/>
      </c>
      <c r="AC120" s="34" t="str">
        <f>IF($AB120="","",($Y120-HLOOKUP($AB120,'3.参照データ'!$B$5:$AI$12,6,FALSE)))</f>
        <v/>
      </c>
      <c r="AD120" s="30" t="str">
        <f>IF($AB120="","",ROUNDUP($AC120/HLOOKUP($AB120,'3.参照データ'!$B$5:$AI$18,7,FALSE),0)+1)</f>
        <v/>
      </c>
      <c r="AE120" s="30" t="str">
        <f t="shared" si="29"/>
        <v/>
      </c>
      <c r="AF120" s="127" t="str">
        <f>IF($AB120="","",($AE120-1)*HLOOKUP($AB120,'3.参照データ'!$B$5:$AI$14,7,FALSE))</f>
        <v/>
      </c>
      <c r="AG120" s="34" t="str">
        <f t="shared" si="36"/>
        <v/>
      </c>
      <c r="AH120" s="30" t="str">
        <f>IF($AB120="","",IF($AG120&lt;=0,0,ROUNDUP($AG120/HLOOKUP($AB120,'3.参照データ'!$B$5:$AI$14,9,FALSE),0)))</f>
        <v/>
      </c>
      <c r="AI120" s="30" t="str">
        <f t="shared" si="37"/>
        <v/>
      </c>
      <c r="AJ120" s="30" t="str">
        <f>IF($AB120="","",HLOOKUP($AB120,'3.参照データ'!$B$5:$AI$14,8,FALSE)+1)</f>
        <v/>
      </c>
      <c r="AK120" s="30" t="str">
        <f>IF($AB120="","",HLOOKUP($AB120,'3.参照データ'!$B$5:$AI$14,10,FALSE)+AJ120)</f>
        <v/>
      </c>
      <c r="AL120" s="35" t="str">
        <f>IF($AB120="","",INDEX('2.職務給賃金表'!$B$6:$AI$57,MATCH('1.メイン'!$AI120,'2.職務給賃金表'!$B$6:$B$57,0),MATCH('1.メイン'!$AB120,'2.職務給賃金表'!$B$6:$AI$6,0)))</f>
        <v/>
      </c>
      <c r="AM120" s="35" t="str">
        <f t="shared" si="30"/>
        <v/>
      </c>
      <c r="AN120" s="35" t="str">
        <f t="shared" si="38"/>
        <v/>
      </c>
      <c r="AO120" s="35" t="str">
        <f t="shared" si="39"/>
        <v/>
      </c>
      <c r="AP120" s="35" t="str">
        <f t="shared" si="40"/>
        <v/>
      </c>
      <c r="AQ120" s="36" t="str">
        <f t="shared" si="41"/>
        <v/>
      </c>
      <c r="AS120" s="151" t="str">
        <f t="shared" si="42"/>
        <v/>
      </c>
      <c r="AT120" s="147" t="str">
        <f t="shared" si="43"/>
        <v/>
      </c>
      <c r="AU120" s="147" t="str">
        <f t="shared" si="44"/>
        <v/>
      </c>
      <c r="AV120" s="147" t="str">
        <f t="shared" si="45"/>
        <v/>
      </c>
      <c r="AW120" s="152" t="str">
        <f t="shared" si="52"/>
        <v/>
      </c>
      <c r="AX120" s="149" t="str">
        <f t="shared" si="53"/>
        <v/>
      </c>
      <c r="AY120" s="149" t="str">
        <f t="shared" si="46"/>
        <v/>
      </c>
      <c r="AZ120" s="149" t="str">
        <f>IF($AW120="","",HLOOKUP($AW120,'3.参照データ'!$B$5:$AI$14,8,FALSE)+1)</f>
        <v/>
      </c>
      <c r="BA120" s="149" t="str">
        <f>IF($AW120="","",HLOOKUP($AW120,'3.参照データ'!$B$5:$AI$14,10,FALSE)+AZ120)</f>
        <v/>
      </c>
      <c r="BB120" s="240" t="str">
        <f>IF($AW120="","",INDEX('2.職務給賃金表'!$B$6:$AI$57,MATCH($AY120,'2.職務給賃金表'!$B$6:$B$57,0),MATCH($AW120,'2.職務給賃金表'!$B$6:$AI$6,0)))</f>
        <v/>
      </c>
      <c r="BC120" s="245" t="str">
        <f t="shared" si="47"/>
        <v/>
      </c>
    </row>
    <row r="121" spans="1:55" x14ac:dyDescent="0.15">
      <c r="A121" s="79" t="str">
        <f>IF(C121="","",COUNTA($C$10:C121))</f>
        <v/>
      </c>
      <c r="B121" s="416"/>
      <c r="C121" s="416"/>
      <c r="D121" s="417"/>
      <c r="E121" s="417"/>
      <c r="F121" s="416"/>
      <c r="G121" s="416"/>
      <c r="H121" s="418"/>
      <c r="I121" s="418"/>
      <c r="J121" s="66" t="str">
        <f t="shared" si="48"/>
        <v/>
      </c>
      <c r="K121" s="66" t="str">
        <f t="shared" si="49"/>
        <v/>
      </c>
      <c r="L121" s="66" t="str">
        <f t="shared" si="50"/>
        <v/>
      </c>
      <c r="M121" s="66" t="str">
        <f t="shared" si="51"/>
        <v/>
      </c>
      <c r="N121" s="419"/>
      <c r="O121" s="419"/>
      <c r="P121" s="419"/>
      <c r="Q121" s="419"/>
      <c r="R121" s="69" t="str">
        <f t="shared" si="31"/>
        <v/>
      </c>
      <c r="S121" s="420"/>
      <c r="T121" s="420"/>
      <c r="U121" s="420"/>
      <c r="V121" s="420"/>
      <c r="W121" s="73" t="str">
        <f t="shared" si="32"/>
        <v/>
      </c>
      <c r="X121" s="74" t="str">
        <f t="shared" si="33"/>
        <v/>
      </c>
      <c r="Y121" s="44" t="str">
        <f t="shared" si="34"/>
        <v/>
      </c>
      <c r="Z121" s="30" t="str">
        <f>IF($C121="","",IF($Y121="","",HLOOKUP($Y121,'3.参照データ'!$B$4:$AI$12,2,TRUE)))</f>
        <v/>
      </c>
      <c r="AA121" s="424"/>
      <c r="AB121" s="85" t="str">
        <f t="shared" si="35"/>
        <v/>
      </c>
      <c r="AC121" s="34" t="str">
        <f>IF($AB121="","",($Y121-HLOOKUP($AB121,'3.参照データ'!$B$5:$AI$12,6,FALSE)))</f>
        <v/>
      </c>
      <c r="AD121" s="30" t="str">
        <f>IF($AB121="","",ROUNDUP($AC121/HLOOKUP($AB121,'3.参照データ'!$B$5:$AI$18,7,FALSE),0)+1)</f>
        <v/>
      </c>
      <c r="AE121" s="30" t="str">
        <f t="shared" si="29"/>
        <v/>
      </c>
      <c r="AF121" s="127" t="str">
        <f>IF($AB121="","",($AE121-1)*HLOOKUP($AB121,'3.参照データ'!$B$5:$AI$14,7,FALSE))</f>
        <v/>
      </c>
      <c r="AG121" s="34" t="str">
        <f t="shared" si="36"/>
        <v/>
      </c>
      <c r="AH121" s="30" t="str">
        <f>IF($AB121="","",IF($AG121&lt;=0,0,ROUNDUP($AG121/HLOOKUP($AB121,'3.参照データ'!$B$5:$AI$14,9,FALSE),0)))</f>
        <v/>
      </c>
      <c r="AI121" s="30" t="str">
        <f t="shared" si="37"/>
        <v/>
      </c>
      <c r="AJ121" s="30" t="str">
        <f>IF($AB121="","",HLOOKUP($AB121,'3.参照データ'!$B$5:$AI$14,8,FALSE)+1)</f>
        <v/>
      </c>
      <c r="AK121" s="30" t="str">
        <f>IF($AB121="","",HLOOKUP($AB121,'3.参照データ'!$B$5:$AI$14,10,FALSE)+AJ121)</f>
        <v/>
      </c>
      <c r="AL121" s="35" t="str">
        <f>IF($AB121="","",INDEX('2.職務給賃金表'!$B$6:$AI$57,MATCH('1.メイン'!$AI121,'2.職務給賃金表'!$B$6:$B$57,0),MATCH('1.メイン'!$AB121,'2.職務給賃金表'!$B$6:$AI$6,0)))</f>
        <v/>
      </c>
      <c r="AM121" s="35" t="str">
        <f t="shared" si="30"/>
        <v/>
      </c>
      <c r="AN121" s="35" t="str">
        <f t="shared" si="38"/>
        <v/>
      </c>
      <c r="AO121" s="35" t="str">
        <f t="shared" si="39"/>
        <v/>
      </c>
      <c r="AP121" s="35" t="str">
        <f t="shared" si="40"/>
        <v/>
      </c>
      <c r="AQ121" s="36" t="str">
        <f t="shared" si="41"/>
        <v/>
      </c>
      <c r="AS121" s="151" t="str">
        <f t="shared" si="42"/>
        <v/>
      </c>
      <c r="AT121" s="147" t="str">
        <f t="shared" si="43"/>
        <v/>
      </c>
      <c r="AU121" s="147" t="str">
        <f t="shared" si="44"/>
        <v/>
      </c>
      <c r="AV121" s="147" t="str">
        <f t="shared" si="45"/>
        <v/>
      </c>
      <c r="AW121" s="152" t="str">
        <f t="shared" si="52"/>
        <v/>
      </c>
      <c r="AX121" s="149" t="str">
        <f t="shared" si="53"/>
        <v/>
      </c>
      <c r="AY121" s="149" t="str">
        <f t="shared" si="46"/>
        <v/>
      </c>
      <c r="AZ121" s="149" t="str">
        <f>IF($AW121="","",HLOOKUP($AW121,'3.参照データ'!$B$5:$AI$14,8,FALSE)+1)</f>
        <v/>
      </c>
      <c r="BA121" s="149" t="str">
        <f>IF($AW121="","",HLOOKUP($AW121,'3.参照データ'!$B$5:$AI$14,10,FALSE)+AZ121)</f>
        <v/>
      </c>
      <c r="BB121" s="240" t="str">
        <f>IF($AW121="","",INDEX('2.職務給賃金表'!$B$6:$AI$57,MATCH($AY121,'2.職務給賃金表'!$B$6:$B$57,0),MATCH($AW121,'2.職務給賃金表'!$B$6:$AI$6,0)))</f>
        <v/>
      </c>
      <c r="BC121" s="245" t="str">
        <f t="shared" si="47"/>
        <v/>
      </c>
    </row>
    <row r="122" spans="1:55" x14ac:dyDescent="0.15">
      <c r="A122" s="79" t="str">
        <f>IF(C122="","",COUNTA($C$10:C122))</f>
        <v/>
      </c>
      <c r="B122" s="416"/>
      <c r="C122" s="416"/>
      <c r="D122" s="417"/>
      <c r="E122" s="417"/>
      <c r="F122" s="416"/>
      <c r="G122" s="416"/>
      <c r="H122" s="418"/>
      <c r="I122" s="418"/>
      <c r="J122" s="66" t="str">
        <f t="shared" si="48"/>
        <v/>
      </c>
      <c r="K122" s="66" t="str">
        <f t="shared" si="49"/>
        <v/>
      </c>
      <c r="L122" s="66" t="str">
        <f t="shared" si="50"/>
        <v/>
      </c>
      <c r="M122" s="66" t="str">
        <f t="shared" si="51"/>
        <v/>
      </c>
      <c r="N122" s="419"/>
      <c r="O122" s="419"/>
      <c r="P122" s="419"/>
      <c r="Q122" s="419"/>
      <c r="R122" s="69" t="str">
        <f t="shared" si="31"/>
        <v/>
      </c>
      <c r="S122" s="420"/>
      <c r="T122" s="420"/>
      <c r="U122" s="420"/>
      <c r="V122" s="420"/>
      <c r="W122" s="73" t="str">
        <f t="shared" si="32"/>
        <v/>
      </c>
      <c r="X122" s="74" t="str">
        <f t="shared" si="33"/>
        <v/>
      </c>
      <c r="Y122" s="44" t="str">
        <f t="shared" si="34"/>
        <v/>
      </c>
      <c r="Z122" s="30" t="str">
        <f>IF($C122="","",IF($Y122="","",HLOOKUP($Y122,'3.参照データ'!$B$4:$AI$12,2,TRUE)))</f>
        <v/>
      </c>
      <c r="AA122" s="424"/>
      <c r="AB122" s="85" t="str">
        <f t="shared" si="35"/>
        <v/>
      </c>
      <c r="AC122" s="34" t="str">
        <f>IF($AB122="","",($Y122-HLOOKUP($AB122,'3.参照データ'!$B$5:$AI$12,6,FALSE)))</f>
        <v/>
      </c>
      <c r="AD122" s="30" t="str">
        <f>IF($AB122="","",ROUNDUP($AC122/HLOOKUP($AB122,'3.参照データ'!$B$5:$AI$18,7,FALSE),0)+1)</f>
        <v/>
      </c>
      <c r="AE122" s="30" t="str">
        <f t="shared" si="29"/>
        <v/>
      </c>
      <c r="AF122" s="127" t="str">
        <f>IF($AB122="","",($AE122-1)*HLOOKUP($AB122,'3.参照データ'!$B$5:$AI$14,7,FALSE))</f>
        <v/>
      </c>
      <c r="AG122" s="34" t="str">
        <f t="shared" si="36"/>
        <v/>
      </c>
      <c r="AH122" s="30" t="str">
        <f>IF($AB122="","",IF($AG122&lt;=0,0,ROUNDUP($AG122/HLOOKUP($AB122,'3.参照データ'!$B$5:$AI$14,9,FALSE),0)))</f>
        <v/>
      </c>
      <c r="AI122" s="30" t="str">
        <f t="shared" si="37"/>
        <v/>
      </c>
      <c r="AJ122" s="30" t="str">
        <f>IF($AB122="","",HLOOKUP($AB122,'3.参照データ'!$B$5:$AI$14,8,FALSE)+1)</f>
        <v/>
      </c>
      <c r="AK122" s="30" t="str">
        <f>IF($AB122="","",HLOOKUP($AB122,'3.参照データ'!$B$5:$AI$14,10,FALSE)+AJ122)</f>
        <v/>
      </c>
      <c r="AL122" s="35" t="str">
        <f>IF($AB122="","",INDEX('2.職務給賃金表'!$B$6:$AI$57,MATCH('1.メイン'!$AI122,'2.職務給賃金表'!$B$6:$B$57,0),MATCH('1.メイン'!$AB122,'2.職務給賃金表'!$B$6:$AI$6,0)))</f>
        <v/>
      </c>
      <c r="AM122" s="35" t="str">
        <f t="shared" si="30"/>
        <v/>
      </c>
      <c r="AN122" s="35" t="str">
        <f t="shared" si="38"/>
        <v/>
      </c>
      <c r="AO122" s="35" t="str">
        <f t="shared" si="39"/>
        <v/>
      </c>
      <c r="AP122" s="35" t="str">
        <f t="shared" si="40"/>
        <v/>
      </c>
      <c r="AQ122" s="36" t="str">
        <f t="shared" si="41"/>
        <v/>
      </c>
      <c r="AS122" s="151" t="str">
        <f t="shared" si="42"/>
        <v/>
      </c>
      <c r="AT122" s="147" t="str">
        <f t="shared" si="43"/>
        <v/>
      </c>
      <c r="AU122" s="147" t="str">
        <f t="shared" si="44"/>
        <v/>
      </c>
      <c r="AV122" s="147" t="str">
        <f t="shared" si="45"/>
        <v/>
      </c>
      <c r="AW122" s="152" t="str">
        <f t="shared" si="52"/>
        <v/>
      </c>
      <c r="AX122" s="149" t="str">
        <f t="shared" si="53"/>
        <v/>
      </c>
      <c r="AY122" s="149" t="str">
        <f t="shared" si="46"/>
        <v/>
      </c>
      <c r="AZ122" s="149" t="str">
        <f>IF($AW122="","",HLOOKUP($AW122,'3.参照データ'!$B$5:$AI$14,8,FALSE)+1)</f>
        <v/>
      </c>
      <c r="BA122" s="149" t="str">
        <f>IF($AW122="","",HLOOKUP($AW122,'3.参照データ'!$B$5:$AI$14,10,FALSE)+AZ122)</f>
        <v/>
      </c>
      <c r="BB122" s="240" t="str">
        <f>IF($AW122="","",INDEX('2.職務給賃金表'!$B$6:$AI$57,MATCH($AY122,'2.職務給賃金表'!$B$6:$B$57,0),MATCH($AW122,'2.職務給賃金表'!$B$6:$AI$6,0)))</f>
        <v/>
      </c>
      <c r="BC122" s="245" t="str">
        <f t="shared" si="47"/>
        <v/>
      </c>
    </row>
    <row r="123" spans="1:55" x14ac:dyDescent="0.15">
      <c r="A123" s="79" t="str">
        <f>IF(C123="","",COUNTA($C$10:C123))</f>
        <v/>
      </c>
      <c r="B123" s="416"/>
      <c r="C123" s="416"/>
      <c r="D123" s="417"/>
      <c r="E123" s="417"/>
      <c r="F123" s="416"/>
      <c r="G123" s="416"/>
      <c r="H123" s="418"/>
      <c r="I123" s="418"/>
      <c r="J123" s="66" t="str">
        <f t="shared" si="48"/>
        <v/>
      </c>
      <c r="K123" s="66" t="str">
        <f t="shared" si="49"/>
        <v/>
      </c>
      <c r="L123" s="66" t="str">
        <f t="shared" si="50"/>
        <v/>
      </c>
      <c r="M123" s="66" t="str">
        <f t="shared" si="51"/>
        <v/>
      </c>
      <c r="N123" s="419"/>
      <c r="O123" s="419"/>
      <c r="P123" s="419"/>
      <c r="Q123" s="419"/>
      <c r="R123" s="69" t="str">
        <f t="shared" si="31"/>
        <v/>
      </c>
      <c r="S123" s="420"/>
      <c r="T123" s="420"/>
      <c r="U123" s="420"/>
      <c r="V123" s="420"/>
      <c r="W123" s="73" t="str">
        <f t="shared" si="32"/>
        <v/>
      </c>
      <c r="X123" s="74" t="str">
        <f t="shared" si="33"/>
        <v/>
      </c>
      <c r="Y123" s="44" t="str">
        <f t="shared" si="34"/>
        <v/>
      </c>
      <c r="Z123" s="30" t="str">
        <f>IF($C123="","",IF($Y123="","",HLOOKUP($Y123,'3.参照データ'!$B$4:$AI$12,2,TRUE)))</f>
        <v/>
      </c>
      <c r="AA123" s="424"/>
      <c r="AB123" s="85" t="str">
        <f t="shared" si="35"/>
        <v/>
      </c>
      <c r="AC123" s="34" t="str">
        <f>IF($AB123="","",($Y123-HLOOKUP($AB123,'3.参照データ'!$B$5:$AI$12,6,FALSE)))</f>
        <v/>
      </c>
      <c r="AD123" s="30" t="str">
        <f>IF($AB123="","",ROUNDUP($AC123/HLOOKUP($AB123,'3.参照データ'!$B$5:$AI$18,7,FALSE),0)+1)</f>
        <v/>
      </c>
      <c r="AE123" s="30" t="str">
        <f t="shared" si="29"/>
        <v/>
      </c>
      <c r="AF123" s="127" t="str">
        <f>IF($AB123="","",($AE123-1)*HLOOKUP($AB123,'3.参照データ'!$B$5:$AI$14,7,FALSE))</f>
        <v/>
      </c>
      <c r="AG123" s="34" t="str">
        <f t="shared" si="36"/>
        <v/>
      </c>
      <c r="AH123" s="30" t="str">
        <f>IF($AB123="","",IF($AG123&lt;=0,0,ROUNDUP($AG123/HLOOKUP($AB123,'3.参照データ'!$B$5:$AI$14,9,FALSE),0)))</f>
        <v/>
      </c>
      <c r="AI123" s="30" t="str">
        <f t="shared" si="37"/>
        <v/>
      </c>
      <c r="AJ123" s="30" t="str">
        <f>IF($AB123="","",HLOOKUP($AB123,'3.参照データ'!$B$5:$AI$14,8,FALSE)+1)</f>
        <v/>
      </c>
      <c r="AK123" s="30" t="str">
        <f>IF($AB123="","",HLOOKUP($AB123,'3.参照データ'!$B$5:$AI$14,10,FALSE)+AJ123)</f>
        <v/>
      </c>
      <c r="AL123" s="35" t="str">
        <f>IF($AB123="","",INDEX('2.職務給賃金表'!$B$6:$AI$57,MATCH('1.メイン'!$AI123,'2.職務給賃金表'!$B$6:$B$57,0),MATCH('1.メイン'!$AB123,'2.職務給賃金表'!$B$6:$AI$6,0)))</f>
        <v/>
      </c>
      <c r="AM123" s="35" t="str">
        <f t="shared" si="30"/>
        <v/>
      </c>
      <c r="AN123" s="35" t="str">
        <f t="shared" si="38"/>
        <v/>
      </c>
      <c r="AO123" s="35" t="str">
        <f t="shared" si="39"/>
        <v/>
      </c>
      <c r="AP123" s="35" t="str">
        <f t="shared" si="40"/>
        <v/>
      </c>
      <c r="AQ123" s="36" t="str">
        <f t="shared" si="41"/>
        <v/>
      </c>
      <c r="AS123" s="151" t="str">
        <f t="shared" si="42"/>
        <v/>
      </c>
      <c r="AT123" s="147" t="str">
        <f t="shared" si="43"/>
        <v/>
      </c>
      <c r="AU123" s="147" t="str">
        <f t="shared" si="44"/>
        <v/>
      </c>
      <c r="AV123" s="147" t="str">
        <f t="shared" si="45"/>
        <v/>
      </c>
      <c r="AW123" s="152" t="str">
        <f t="shared" si="52"/>
        <v/>
      </c>
      <c r="AX123" s="149" t="str">
        <f t="shared" si="53"/>
        <v/>
      </c>
      <c r="AY123" s="149" t="str">
        <f t="shared" si="46"/>
        <v/>
      </c>
      <c r="AZ123" s="149" t="str">
        <f>IF($AW123="","",HLOOKUP($AW123,'3.参照データ'!$B$5:$AI$14,8,FALSE)+1)</f>
        <v/>
      </c>
      <c r="BA123" s="149" t="str">
        <f>IF($AW123="","",HLOOKUP($AW123,'3.参照データ'!$B$5:$AI$14,10,FALSE)+AZ123)</f>
        <v/>
      </c>
      <c r="BB123" s="240" t="str">
        <f>IF($AW123="","",INDEX('2.職務給賃金表'!$B$6:$AI$57,MATCH($AY123,'2.職務給賃金表'!$B$6:$B$57,0),MATCH($AW123,'2.職務給賃金表'!$B$6:$AI$6,0)))</f>
        <v/>
      </c>
      <c r="BC123" s="245" t="str">
        <f t="shared" si="47"/>
        <v/>
      </c>
    </row>
    <row r="124" spans="1:55" x14ac:dyDescent="0.15">
      <c r="A124" s="79" t="str">
        <f>IF(C124="","",COUNTA($C$10:C124))</f>
        <v/>
      </c>
      <c r="B124" s="416"/>
      <c r="C124" s="416"/>
      <c r="D124" s="417"/>
      <c r="E124" s="417"/>
      <c r="F124" s="416"/>
      <c r="G124" s="416"/>
      <c r="H124" s="418"/>
      <c r="I124" s="418"/>
      <c r="J124" s="66" t="str">
        <f t="shared" si="48"/>
        <v/>
      </c>
      <c r="K124" s="66" t="str">
        <f t="shared" si="49"/>
        <v/>
      </c>
      <c r="L124" s="66" t="str">
        <f t="shared" si="50"/>
        <v/>
      </c>
      <c r="M124" s="66" t="str">
        <f t="shared" si="51"/>
        <v/>
      </c>
      <c r="N124" s="419"/>
      <c r="O124" s="419"/>
      <c r="P124" s="419"/>
      <c r="Q124" s="419"/>
      <c r="R124" s="69" t="str">
        <f t="shared" si="31"/>
        <v/>
      </c>
      <c r="S124" s="420"/>
      <c r="T124" s="420"/>
      <c r="U124" s="420"/>
      <c r="V124" s="420"/>
      <c r="W124" s="73" t="str">
        <f t="shared" si="32"/>
        <v/>
      </c>
      <c r="X124" s="74" t="str">
        <f t="shared" si="33"/>
        <v/>
      </c>
      <c r="Y124" s="44" t="str">
        <f t="shared" si="34"/>
        <v/>
      </c>
      <c r="Z124" s="30" t="str">
        <f>IF($C124="","",IF($Y124="","",HLOOKUP($Y124,'3.参照データ'!$B$4:$AI$12,2,TRUE)))</f>
        <v/>
      </c>
      <c r="AA124" s="424"/>
      <c r="AB124" s="85" t="str">
        <f t="shared" si="35"/>
        <v/>
      </c>
      <c r="AC124" s="34" t="str">
        <f>IF($AB124="","",($Y124-HLOOKUP($AB124,'3.参照データ'!$B$5:$AI$12,6,FALSE)))</f>
        <v/>
      </c>
      <c r="AD124" s="30" t="str">
        <f>IF($AB124="","",ROUNDUP($AC124/HLOOKUP($AB124,'3.参照データ'!$B$5:$AI$18,7,FALSE),0)+1)</f>
        <v/>
      </c>
      <c r="AE124" s="30" t="str">
        <f t="shared" si="29"/>
        <v/>
      </c>
      <c r="AF124" s="127" t="str">
        <f>IF($AB124="","",($AE124-1)*HLOOKUP($AB124,'3.参照データ'!$B$5:$AI$14,7,FALSE))</f>
        <v/>
      </c>
      <c r="AG124" s="34" t="str">
        <f t="shared" si="36"/>
        <v/>
      </c>
      <c r="AH124" s="30" t="str">
        <f>IF($AB124="","",IF($AG124&lt;=0,0,ROUNDUP($AG124/HLOOKUP($AB124,'3.参照データ'!$B$5:$AI$14,9,FALSE),0)))</f>
        <v/>
      </c>
      <c r="AI124" s="30" t="str">
        <f t="shared" si="37"/>
        <v/>
      </c>
      <c r="AJ124" s="30" t="str">
        <f>IF($AB124="","",HLOOKUP($AB124,'3.参照データ'!$B$5:$AI$14,8,FALSE)+1)</f>
        <v/>
      </c>
      <c r="AK124" s="30" t="str">
        <f>IF($AB124="","",HLOOKUP($AB124,'3.参照データ'!$B$5:$AI$14,10,FALSE)+AJ124)</f>
        <v/>
      </c>
      <c r="AL124" s="35" t="str">
        <f>IF($AB124="","",INDEX('2.職務給賃金表'!$B$6:$AI$57,MATCH('1.メイン'!$AI124,'2.職務給賃金表'!$B$6:$B$57,0),MATCH('1.メイン'!$AB124,'2.職務給賃金表'!$B$6:$AI$6,0)))</f>
        <v/>
      </c>
      <c r="AM124" s="35" t="str">
        <f t="shared" si="30"/>
        <v/>
      </c>
      <c r="AN124" s="35" t="str">
        <f t="shared" si="38"/>
        <v/>
      </c>
      <c r="AO124" s="35" t="str">
        <f t="shared" si="39"/>
        <v/>
      </c>
      <c r="AP124" s="35" t="str">
        <f t="shared" si="40"/>
        <v/>
      </c>
      <c r="AQ124" s="36" t="str">
        <f t="shared" si="41"/>
        <v/>
      </c>
      <c r="AS124" s="151" t="str">
        <f t="shared" si="42"/>
        <v/>
      </c>
      <c r="AT124" s="147" t="str">
        <f t="shared" si="43"/>
        <v/>
      </c>
      <c r="AU124" s="147" t="str">
        <f t="shared" si="44"/>
        <v/>
      </c>
      <c r="AV124" s="147" t="str">
        <f t="shared" si="45"/>
        <v/>
      </c>
      <c r="AW124" s="152" t="str">
        <f t="shared" si="52"/>
        <v/>
      </c>
      <c r="AX124" s="149" t="str">
        <f t="shared" si="53"/>
        <v/>
      </c>
      <c r="AY124" s="149" t="str">
        <f t="shared" si="46"/>
        <v/>
      </c>
      <c r="AZ124" s="149" t="str">
        <f>IF($AW124="","",HLOOKUP($AW124,'3.参照データ'!$B$5:$AI$14,8,FALSE)+1)</f>
        <v/>
      </c>
      <c r="BA124" s="149" t="str">
        <f>IF($AW124="","",HLOOKUP($AW124,'3.参照データ'!$B$5:$AI$14,10,FALSE)+AZ124)</f>
        <v/>
      </c>
      <c r="BB124" s="240" t="str">
        <f>IF($AW124="","",INDEX('2.職務給賃金表'!$B$6:$AI$57,MATCH($AY124,'2.職務給賃金表'!$B$6:$B$57,0),MATCH($AW124,'2.職務給賃金表'!$B$6:$AI$6,0)))</f>
        <v/>
      </c>
      <c r="BC124" s="245" t="str">
        <f t="shared" si="47"/>
        <v/>
      </c>
    </row>
    <row r="125" spans="1:55" x14ac:dyDescent="0.15">
      <c r="A125" s="79" t="str">
        <f>IF(C125="","",COUNTA($C$10:C125))</f>
        <v/>
      </c>
      <c r="B125" s="416"/>
      <c r="C125" s="416"/>
      <c r="D125" s="417"/>
      <c r="E125" s="417"/>
      <c r="F125" s="416"/>
      <c r="G125" s="416"/>
      <c r="H125" s="418"/>
      <c r="I125" s="418"/>
      <c r="J125" s="66" t="str">
        <f t="shared" si="48"/>
        <v/>
      </c>
      <c r="K125" s="66" t="str">
        <f t="shared" si="49"/>
        <v/>
      </c>
      <c r="L125" s="66" t="str">
        <f t="shared" si="50"/>
        <v/>
      </c>
      <c r="M125" s="66" t="str">
        <f t="shared" si="51"/>
        <v/>
      </c>
      <c r="N125" s="419"/>
      <c r="O125" s="419"/>
      <c r="P125" s="419"/>
      <c r="Q125" s="419"/>
      <c r="R125" s="69" t="str">
        <f t="shared" si="31"/>
        <v/>
      </c>
      <c r="S125" s="420"/>
      <c r="T125" s="420"/>
      <c r="U125" s="420"/>
      <c r="V125" s="420"/>
      <c r="W125" s="73" t="str">
        <f t="shared" si="32"/>
        <v/>
      </c>
      <c r="X125" s="74" t="str">
        <f t="shared" si="33"/>
        <v/>
      </c>
      <c r="Y125" s="44" t="str">
        <f t="shared" si="34"/>
        <v/>
      </c>
      <c r="Z125" s="30" t="str">
        <f>IF($C125="","",IF($Y125="","",HLOOKUP($Y125,'3.参照データ'!$B$4:$AI$12,2,TRUE)))</f>
        <v/>
      </c>
      <c r="AA125" s="424"/>
      <c r="AB125" s="85" t="str">
        <f t="shared" si="35"/>
        <v/>
      </c>
      <c r="AC125" s="34" t="str">
        <f>IF($AB125="","",($Y125-HLOOKUP($AB125,'3.参照データ'!$B$5:$AI$12,6,FALSE)))</f>
        <v/>
      </c>
      <c r="AD125" s="30" t="str">
        <f>IF($AB125="","",ROUNDUP($AC125/HLOOKUP($AB125,'3.参照データ'!$B$5:$AI$18,7,FALSE),0)+1)</f>
        <v/>
      </c>
      <c r="AE125" s="30" t="str">
        <f t="shared" si="29"/>
        <v/>
      </c>
      <c r="AF125" s="127" t="str">
        <f>IF($AB125="","",($AE125-1)*HLOOKUP($AB125,'3.参照データ'!$B$5:$AI$14,7,FALSE))</f>
        <v/>
      </c>
      <c r="AG125" s="34" t="str">
        <f t="shared" si="36"/>
        <v/>
      </c>
      <c r="AH125" s="30" t="str">
        <f>IF($AB125="","",IF($AG125&lt;=0,0,ROUNDUP($AG125/HLOOKUP($AB125,'3.参照データ'!$B$5:$AI$14,9,FALSE),0)))</f>
        <v/>
      </c>
      <c r="AI125" s="30" t="str">
        <f t="shared" si="37"/>
        <v/>
      </c>
      <c r="AJ125" s="30" t="str">
        <f>IF($AB125="","",HLOOKUP($AB125,'3.参照データ'!$B$5:$AI$14,8,FALSE)+1)</f>
        <v/>
      </c>
      <c r="AK125" s="30" t="str">
        <f>IF($AB125="","",HLOOKUP($AB125,'3.参照データ'!$B$5:$AI$14,10,FALSE)+AJ125)</f>
        <v/>
      </c>
      <c r="AL125" s="35" t="str">
        <f>IF($AB125="","",INDEX('2.職務給賃金表'!$B$6:$AI$57,MATCH('1.メイン'!$AI125,'2.職務給賃金表'!$B$6:$B$57,0),MATCH('1.メイン'!$AB125,'2.職務給賃金表'!$B$6:$AI$6,0)))</f>
        <v/>
      </c>
      <c r="AM125" s="35" t="str">
        <f t="shared" si="30"/>
        <v/>
      </c>
      <c r="AN125" s="35" t="str">
        <f t="shared" si="38"/>
        <v/>
      </c>
      <c r="AO125" s="35" t="str">
        <f t="shared" si="39"/>
        <v/>
      </c>
      <c r="AP125" s="35" t="str">
        <f t="shared" si="40"/>
        <v/>
      </c>
      <c r="AQ125" s="36" t="str">
        <f t="shared" si="41"/>
        <v/>
      </c>
      <c r="AS125" s="151" t="str">
        <f t="shared" si="42"/>
        <v/>
      </c>
      <c r="AT125" s="147" t="str">
        <f t="shared" si="43"/>
        <v/>
      </c>
      <c r="AU125" s="147" t="str">
        <f t="shared" si="44"/>
        <v/>
      </c>
      <c r="AV125" s="147" t="str">
        <f t="shared" si="45"/>
        <v/>
      </c>
      <c r="AW125" s="152" t="str">
        <f t="shared" si="52"/>
        <v/>
      </c>
      <c r="AX125" s="149" t="str">
        <f t="shared" si="53"/>
        <v/>
      </c>
      <c r="AY125" s="149" t="str">
        <f t="shared" si="46"/>
        <v/>
      </c>
      <c r="AZ125" s="149" t="str">
        <f>IF($AW125="","",HLOOKUP($AW125,'3.参照データ'!$B$5:$AI$14,8,FALSE)+1)</f>
        <v/>
      </c>
      <c r="BA125" s="149" t="str">
        <f>IF($AW125="","",HLOOKUP($AW125,'3.参照データ'!$B$5:$AI$14,10,FALSE)+AZ125)</f>
        <v/>
      </c>
      <c r="BB125" s="240" t="str">
        <f>IF($AW125="","",INDEX('2.職務給賃金表'!$B$6:$AI$57,MATCH($AY125,'2.職務給賃金表'!$B$6:$B$57,0),MATCH($AW125,'2.職務給賃金表'!$B$6:$AI$6,0)))</f>
        <v/>
      </c>
      <c r="BC125" s="245" t="str">
        <f t="shared" si="47"/>
        <v/>
      </c>
    </row>
    <row r="126" spans="1:55" x14ac:dyDescent="0.15">
      <c r="A126" s="79" t="str">
        <f>IF(C126="","",COUNTA($C$10:C126))</f>
        <v/>
      </c>
      <c r="B126" s="416"/>
      <c r="C126" s="416"/>
      <c r="D126" s="417"/>
      <c r="E126" s="417"/>
      <c r="F126" s="416"/>
      <c r="G126" s="416"/>
      <c r="H126" s="418"/>
      <c r="I126" s="418"/>
      <c r="J126" s="66" t="str">
        <f t="shared" si="48"/>
        <v/>
      </c>
      <c r="K126" s="66" t="str">
        <f t="shared" si="49"/>
        <v/>
      </c>
      <c r="L126" s="66" t="str">
        <f t="shared" si="50"/>
        <v/>
      </c>
      <c r="M126" s="66" t="str">
        <f t="shared" si="51"/>
        <v/>
      </c>
      <c r="N126" s="419"/>
      <c r="O126" s="419"/>
      <c r="P126" s="419"/>
      <c r="Q126" s="419"/>
      <c r="R126" s="69" t="str">
        <f t="shared" si="31"/>
        <v/>
      </c>
      <c r="S126" s="420"/>
      <c r="T126" s="420"/>
      <c r="U126" s="420"/>
      <c r="V126" s="420"/>
      <c r="W126" s="73" t="str">
        <f t="shared" si="32"/>
        <v/>
      </c>
      <c r="X126" s="74" t="str">
        <f t="shared" si="33"/>
        <v/>
      </c>
      <c r="Y126" s="44" t="str">
        <f t="shared" si="34"/>
        <v/>
      </c>
      <c r="Z126" s="30" t="str">
        <f>IF($C126="","",IF($Y126="","",HLOOKUP($Y126,'3.参照データ'!$B$4:$AI$12,2,TRUE)))</f>
        <v/>
      </c>
      <c r="AA126" s="424"/>
      <c r="AB126" s="85" t="str">
        <f t="shared" si="35"/>
        <v/>
      </c>
      <c r="AC126" s="34" t="str">
        <f>IF($AB126="","",($Y126-HLOOKUP($AB126,'3.参照データ'!$B$5:$AI$12,6,FALSE)))</f>
        <v/>
      </c>
      <c r="AD126" s="30" t="str">
        <f>IF($AB126="","",ROUNDUP($AC126/HLOOKUP($AB126,'3.参照データ'!$B$5:$AI$18,7,FALSE),0)+1)</f>
        <v/>
      </c>
      <c r="AE126" s="30" t="str">
        <f t="shared" si="29"/>
        <v/>
      </c>
      <c r="AF126" s="127" t="str">
        <f>IF($AB126="","",($AE126-1)*HLOOKUP($AB126,'3.参照データ'!$B$5:$AI$14,7,FALSE))</f>
        <v/>
      </c>
      <c r="AG126" s="34" t="str">
        <f t="shared" si="36"/>
        <v/>
      </c>
      <c r="AH126" s="30" t="str">
        <f>IF($AB126="","",IF($AG126&lt;=0,0,ROUNDUP($AG126/HLOOKUP($AB126,'3.参照データ'!$B$5:$AI$14,9,FALSE),0)))</f>
        <v/>
      </c>
      <c r="AI126" s="30" t="str">
        <f t="shared" si="37"/>
        <v/>
      </c>
      <c r="AJ126" s="30" t="str">
        <f>IF($AB126="","",HLOOKUP($AB126,'3.参照データ'!$B$5:$AI$14,8,FALSE)+1)</f>
        <v/>
      </c>
      <c r="AK126" s="30" t="str">
        <f>IF($AB126="","",HLOOKUP($AB126,'3.参照データ'!$B$5:$AI$14,10,FALSE)+AJ126)</f>
        <v/>
      </c>
      <c r="AL126" s="35" t="str">
        <f>IF($AB126="","",INDEX('2.職務給賃金表'!$B$6:$AI$57,MATCH('1.メイン'!$AI126,'2.職務給賃金表'!$B$6:$B$57,0),MATCH('1.メイン'!$AB126,'2.職務給賃金表'!$B$6:$AI$6,0)))</f>
        <v/>
      </c>
      <c r="AM126" s="35" t="str">
        <f t="shared" si="30"/>
        <v/>
      </c>
      <c r="AN126" s="35" t="str">
        <f t="shared" si="38"/>
        <v/>
      </c>
      <c r="AO126" s="35" t="str">
        <f t="shared" si="39"/>
        <v/>
      </c>
      <c r="AP126" s="35" t="str">
        <f t="shared" si="40"/>
        <v/>
      </c>
      <c r="AQ126" s="36" t="str">
        <f t="shared" si="41"/>
        <v/>
      </c>
      <c r="AS126" s="151" t="str">
        <f t="shared" si="42"/>
        <v/>
      </c>
      <c r="AT126" s="147" t="str">
        <f t="shared" si="43"/>
        <v/>
      </c>
      <c r="AU126" s="147" t="str">
        <f t="shared" si="44"/>
        <v/>
      </c>
      <c r="AV126" s="147" t="str">
        <f t="shared" si="45"/>
        <v/>
      </c>
      <c r="AW126" s="152" t="str">
        <f t="shared" si="52"/>
        <v/>
      </c>
      <c r="AX126" s="149" t="str">
        <f t="shared" si="53"/>
        <v/>
      </c>
      <c r="AY126" s="149" t="str">
        <f t="shared" si="46"/>
        <v/>
      </c>
      <c r="AZ126" s="149" t="str">
        <f>IF($AW126="","",HLOOKUP($AW126,'3.参照データ'!$B$5:$AI$14,8,FALSE)+1)</f>
        <v/>
      </c>
      <c r="BA126" s="149" t="str">
        <f>IF($AW126="","",HLOOKUP($AW126,'3.参照データ'!$B$5:$AI$14,10,FALSE)+AZ126)</f>
        <v/>
      </c>
      <c r="BB126" s="240" t="str">
        <f>IF($AW126="","",INDEX('2.職務給賃金表'!$B$6:$AI$57,MATCH($AY126,'2.職務給賃金表'!$B$6:$B$57,0),MATCH($AW126,'2.職務給賃金表'!$B$6:$AI$6,0)))</f>
        <v/>
      </c>
      <c r="BC126" s="245" t="str">
        <f t="shared" si="47"/>
        <v/>
      </c>
    </row>
    <row r="127" spans="1:55" x14ac:dyDescent="0.15">
      <c r="A127" s="79" t="str">
        <f>IF(C127="","",COUNTA($C$10:C127))</f>
        <v/>
      </c>
      <c r="B127" s="416"/>
      <c r="C127" s="416"/>
      <c r="D127" s="417"/>
      <c r="E127" s="417"/>
      <c r="F127" s="416"/>
      <c r="G127" s="416"/>
      <c r="H127" s="418"/>
      <c r="I127" s="418"/>
      <c r="J127" s="66" t="str">
        <f t="shared" si="48"/>
        <v/>
      </c>
      <c r="K127" s="66" t="str">
        <f t="shared" si="49"/>
        <v/>
      </c>
      <c r="L127" s="66" t="str">
        <f t="shared" si="50"/>
        <v/>
      </c>
      <c r="M127" s="66" t="str">
        <f t="shared" si="51"/>
        <v/>
      </c>
      <c r="N127" s="419"/>
      <c r="O127" s="419"/>
      <c r="P127" s="419"/>
      <c r="Q127" s="419"/>
      <c r="R127" s="69" t="str">
        <f t="shared" si="31"/>
        <v/>
      </c>
      <c r="S127" s="420"/>
      <c r="T127" s="420"/>
      <c r="U127" s="420"/>
      <c r="V127" s="420"/>
      <c r="W127" s="73" t="str">
        <f t="shared" si="32"/>
        <v/>
      </c>
      <c r="X127" s="74" t="str">
        <f t="shared" si="33"/>
        <v/>
      </c>
      <c r="Y127" s="44" t="str">
        <f t="shared" si="34"/>
        <v/>
      </c>
      <c r="Z127" s="30" t="str">
        <f>IF($C127="","",IF($Y127="","",HLOOKUP($Y127,'3.参照データ'!$B$4:$AI$12,2,TRUE)))</f>
        <v/>
      </c>
      <c r="AA127" s="424"/>
      <c r="AB127" s="85" t="str">
        <f t="shared" si="35"/>
        <v/>
      </c>
      <c r="AC127" s="34" t="str">
        <f>IF($AB127="","",($Y127-HLOOKUP($AB127,'3.参照データ'!$B$5:$AI$12,6,FALSE)))</f>
        <v/>
      </c>
      <c r="AD127" s="30" t="str">
        <f>IF($AB127="","",ROUNDUP($AC127/HLOOKUP($AB127,'3.参照データ'!$B$5:$AI$18,7,FALSE),0)+1)</f>
        <v/>
      </c>
      <c r="AE127" s="30" t="str">
        <f t="shared" si="29"/>
        <v/>
      </c>
      <c r="AF127" s="127" t="str">
        <f>IF($AB127="","",($AE127-1)*HLOOKUP($AB127,'3.参照データ'!$B$5:$AI$14,7,FALSE))</f>
        <v/>
      </c>
      <c r="AG127" s="34" t="str">
        <f t="shared" si="36"/>
        <v/>
      </c>
      <c r="AH127" s="30" t="str">
        <f>IF($AB127="","",IF($AG127&lt;=0,0,ROUNDUP($AG127/HLOOKUP($AB127,'3.参照データ'!$B$5:$AI$14,9,FALSE),0)))</f>
        <v/>
      </c>
      <c r="AI127" s="30" t="str">
        <f t="shared" si="37"/>
        <v/>
      </c>
      <c r="AJ127" s="30" t="str">
        <f>IF($AB127="","",HLOOKUP($AB127,'3.参照データ'!$B$5:$AI$14,8,FALSE)+1)</f>
        <v/>
      </c>
      <c r="AK127" s="30" t="str">
        <f>IF($AB127="","",HLOOKUP($AB127,'3.参照データ'!$B$5:$AI$14,10,FALSE)+AJ127)</f>
        <v/>
      </c>
      <c r="AL127" s="35" t="str">
        <f>IF($AB127="","",INDEX('2.職務給賃金表'!$B$6:$AI$57,MATCH('1.メイン'!$AI127,'2.職務給賃金表'!$B$6:$B$57,0),MATCH('1.メイン'!$AB127,'2.職務給賃金表'!$B$6:$AI$6,0)))</f>
        <v/>
      </c>
      <c r="AM127" s="35" t="str">
        <f t="shared" si="30"/>
        <v/>
      </c>
      <c r="AN127" s="35" t="str">
        <f t="shared" si="38"/>
        <v/>
      </c>
      <c r="AO127" s="35" t="str">
        <f t="shared" si="39"/>
        <v/>
      </c>
      <c r="AP127" s="35" t="str">
        <f t="shared" si="40"/>
        <v/>
      </c>
      <c r="AQ127" s="36" t="str">
        <f t="shared" si="41"/>
        <v/>
      </c>
      <c r="AS127" s="151" t="str">
        <f t="shared" si="42"/>
        <v/>
      </c>
      <c r="AT127" s="147" t="str">
        <f t="shared" si="43"/>
        <v/>
      </c>
      <c r="AU127" s="147" t="str">
        <f t="shared" si="44"/>
        <v/>
      </c>
      <c r="AV127" s="147" t="str">
        <f t="shared" si="45"/>
        <v/>
      </c>
      <c r="AW127" s="152" t="str">
        <f t="shared" si="52"/>
        <v/>
      </c>
      <c r="AX127" s="149" t="str">
        <f t="shared" si="53"/>
        <v/>
      </c>
      <c r="AY127" s="149" t="str">
        <f t="shared" si="46"/>
        <v/>
      </c>
      <c r="AZ127" s="149" t="str">
        <f>IF($AW127="","",HLOOKUP($AW127,'3.参照データ'!$B$5:$AI$14,8,FALSE)+1)</f>
        <v/>
      </c>
      <c r="BA127" s="149" t="str">
        <f>IF($AW127="","",HLOOKUP($AW127,'3.参照データ'!$B$5:$AI$14,10,FALSE)+AZ127)</f>
        <v/>
      </c>
      <c r="BB127" s="240" t="str">
        <f>IF($AW127="","",INDEX('2.職務給賃金表'!$B$6:$AI$57,MATCH($AY127,'2.職務給賃金表'!$B$6:$B$57,0),MATCH($AW127,'2.職務給賃金表'!$B$6:$AI$6,0)))</f>
        <v/>
      </c>
      <c r="BC127" s="245" t="str">
        <f t="shared" si="47"/>
        <v/>
      </c>
    </row>
    <row r="128" spans="1:55" x14ac:dyDescent="0.15">
      <c r="A128" s="79" t="str">
        <f>IF(C128="","",COUNTA($C$10:C128))</f>
        <v/>
      </c>
      <c r="B128" s="416"/>
      <c r="C128" s="416"/>
      <c r="D128" s="417"/>
      <c r="E128" s="417"/>
      <c r="F128" s="416"/>
      <c r="G128" s="416"/>
      <c r="H128" s="418"/>
      <c r="I128" s="418"/>
      <c r="J128" s="66" t="str">
        <f t="shared" si="48"/>
        <v/>
      </c>
      <c r="K128" s="66" t="str">
        <f t="shared" si="49"/>
        <v/>
      </c>
      <c r="L128" s="66" t="str">
        <f t="shared" si="50"/>
        <v/>
      </c>
      <c r="M128" s="66" t="str">
        <f t="shared" si="51"/>
        <v/>
      </c>
      <c r="N128" s="419"/>
      <c r="O128" s="419"/>
      <c r="P128" s="419"/>
      <c r="Q128" s="419"/>
      <c r="R128" s="69" t="str">
        <f t="shared" si="31"/>
        <v/>
      </c>
      <c r="S128" s="420"/>
      <c r="T128" s="420"/>
      <c r="U128" s="420"/>
      <c r="V128" s="420"/>
      <c r="W128" s="73" t="str">
        <f t="shared" si="32"/>
        <v/>
      </c>
      <c r="X128" s="74" t="str">
        <f t="shared" si="33"/>
        <v/>
      </c>
      <c r="Y128" s="44" t="str">
        <f t="shared" si="34"/>
        <v/>
      </c>
      <c r="Z128" s="30" t="str">
        <f>IF($C128="","",IF($Y128="","",HLOOKUP($Y128,'3.参照データ'!$B$4:$AI$12,2,TRUE)))</f>
        <v/>
      </c>
      <c r="AA128" s="424"/>
      <c r="AB128" s="85" t="str">
        <f t="shared" si="35"/>
        <v/>
      </c>
      <c r="AC128" s="34" t="str">
        <f>IF($AB128="","",($Y128-HLOOKUP($AB128,'3.参照データ'!$B$5:$AI$12,6,FALSE)))</f>
        <v/>
      </c>
      <c r="AD128" s="30" t="str">
        <f>IF($AB128="","",ROUNDUP($AC128/HLOOKUP($AB128,'3.参照データ'!$B$5:$AI$18,7,FALSE),0)+1)</f>
        <v/>
      </c>
      <c r="AE128" s="30" t="str">
        <f t="shared" si="29"/>
        <v/>
      </c>
      <c r="AF128" s="127" t="str">
        <f>IF($AB128="","",($AE128-1)*HLOOKUP($AB128,'3.参照データ'!$B$5:$AI$14,7,FALSE))</f>
        <v/>
      </c>
      <c r="AG128" s="34" t="str">
        <f t="shared" si="36"/>
        <v/>
      </c>
      <c r="AH128" s="30" t="str">
        <f>IF($AB128="","",IF($AG128&lt;=0,0,ROUNDUP($AG128/HLOOKUP($AB128,'3.参照データ'!$B$5:$AI$14,9,FALSE),0)))</f>
        <v/>
      </c>
      <c r="AI128" s="30" t="str">
        <f t="shared" si="37"/>
        <v/>
      </c>
      <c r="AJ128" s="30" t="str">
        <f>IF($AB128="","",HLOOKUP($AB128,'3.参照データ'!$B$5:$AI$14,8,FALSE)+1)</f>
        <v/>
      </c>
      <c r="AK128" s="30" t="str">
        <f>IF($AB128="","",HLOOKUP($AB128,'3.参照データ'!$B$5:$AI$14,10,FALSE)+AJ128)</f>
        <v/>
      </c>
      <c r="AL128" s="35" t="str">
        <f>IF($AB128="","",INDEX('2.職務給賃金表'!$B$6:$AI$57,MATCH('1.メイン'!$AI128,'2.職務給賃金表'!$B$6:$B$57,0),MATCH('1.メイン'!$AB128,'2.職務給賃金表'!$B$6:$AI$6,0)))</f>
        <v/>
      </c>
      <c r="AM128" s="35" t="str">
        <f t="shared" si="30"/>
        <v/>
      </c>
      <c r="AN128" s="35" t="str">
        <f t="shared" si="38"/>
        <v/>
      </c>
      <c r="AO128" s="35" t="str">
        <f t="shared" si="39"/>
        <v/>
      </c>
      <c r="AP128" s="35" t="str">
        <f t="shared" si="40"/>
        <v/>
      </c>
      <c r="AQ128" s="36" t="str">
        <f t="shared" si="41"/>
        <v/>
      </c>
      <c r="AS128" s="151" t="str">
        <f t="shared" si="42"/>
        <v/>
      </c>
      <c r="AT128" s="147" t="str">
        <f t="shared" si="43"/>
        <v/>
      </c>
      <c r="AU128" s="147" t="str">
        <f t="shared" si="44"/>
        <v/>
      </c>
      <c r="AV128" s="147" t="str">
        <f t="shared" si="45"/>
        <v/>
      </c>
      <c r="AW128" s="152" t="str">
        <f t="shared" si="52"/>
        <v/>
      </c>
      <c r="AX128" s="149" t="str">
        <f t="shared" si="53"/>
        <v/>
      </c>
      <c r="AY128" s="149" t="str">
        <f t="shared" si="46"/>
        <v/>
      </c>
      <c r="AZ128" s="149" t="str">
        <f>IF($AW128="","",HLOOKUP($AW128,'3.参照データ'!$B$5:$AI$14,8,FALSE)+1)</f>
        <v/>
      </c>
      <c r="BA128" s="149" t="str">
        <f>IF($AW128="","",HLOOKUP($AW128,'3.参照データ'!$B$5:$AI$14,10,FALSE)+AZ128)</f>
        <v/>
      </c>
      <c r="BB128" s="240" t="str">
        <f>IF($AW128="","",INDEX('2.職務給賃金表'!$B$6:$AI$57,MATCH($AY128,'2.職務給賃金表'!$B$6:$B$57,0),MATCH($AW128,'2.職務給賃金表'!$B$6:$AI$6,0)))</f>
        <v/>
      </c>
      <c r="BC128" s="245" t="str">
        <f t="shared" si="47"/>
        <v/>
      </c>
    </row>
    <row r="129" spans="1:55" x14ac:dyDescent="0.15">
      <c r="A129" s="79" t="str">
        <f>IF(C129="","",COUNTA($C$10:C129))</f>
        <v/>
      </c>
      <c r="B129" s="416"/>
      <c r="C129" s="416"/>
      <c r="D129" s="417"/>
      <c r="E129" s="417"/>
      <c r="F129" s="416"/>
      <c r="G129" s="416"/>
      <c r="H129" s="418"/>
      <c r="I129" s="418"/>
      <c r="J129" s="66" t="str">
        <f t="shared" si="48"/>
        <v/>
      </c>
      <c r="K129" s="66" t="str">
        <f t="shared" si="49"/>
        <v/>
      </c>
      <c r="L129" s="66" t="str">
        <f t="shared" si="50"/>
        <v/>
      </c>
      <c r="M129" s="66" t="str">
        <f t="shared" si="51"/>
        <v/>
      </c>
      <c r="N129" s="419"/>
      <c r="O129" s="419"/>
      <c r="P129" s="419"/>
      <c r="Q129" s="419"/>
      <c r="R129" s="69" t="str">
        <f t="shared" si="31"/>
        <v/>
      </c>
      <c r="S129" s="420"/>
      <c r="T129" s="420"/>
      <c r="U129" s="420"/>
      <c r="V129" s="420"/>
      <c r="W129" s="73" t="str">
        <f t="shared" si="32"/>
        <v/>
      </c>
      <c r="X129" s="74" t="str">
        <f t="shared" si="33"/>
        <v/>
      </c>
      <c r="Y129" s="44" t="str">
        <f t="shared" si="34"/>
        <v/>
      </c>
      <c r="Z129" s="30" t="str">
        <f>IF($C129="","",IF($Y129="","",HLOOKUP($Y129,'3.参照データ'!$B$4:$AI$12,2,TRUE)))</f>
        <v/>
      </c>
      <c r="AA129" s="424"/>
      <c r="AB129" s="85" t="str">
        <f t="shared" si="35"/>
        <v/>
      </c>
      <c r="AC129" s="34" t="str">
        <f>IF($AB129="","",($Y129-HLOOKUP($AB129,'3.参照データ'!$B$5:$AI$12,6,FALSE)))</f>
        <v/>
      </c>
      <c r="AD129" s="30" t="str">
        <f>IF($AB129="","",ROUNDUP($AC129/HLOOKUP($AB129,'3.参照データ'!$B$5:$AI$18,7,FALSE),0)+1)</f>
        <v/>
      </c>
      <c r="AE129" s="30" t="str">
        <f t="shared" si="29"/>
        <v/>
      </c>
      <c r="AF129" s="127" t="str">
        <f>IF($AB129="","",($AE129-1)*HLOOKUP($AB129,'3.参照データ'!$B$5:$AI$14,7,FALSE))</f>
        <v/>
      </c>
      <c r="AG129" s="34" t="str">
        <f t="shared" si="36"/>
        <v/>
      </c>
      <c r="AH129" s="30" t="str">
        <f>IF($AB129="","",IF($AG129&lt;=0,0,ROUNDUP($AG129/HLOOKUP($AB129,'3.参照データ'!$B$5:$AI$14,9,FALSE),0)))</f>
        <v/>
      </c>
      <c r="AI129" s="30" t="str">
        <f t="shared" si="37"/>
        <v/>
      </c>
      <c r="AJ129" s="30" t="str">
        <f>IF($AB129="","",HLOOKUP($AB129,'3.参照データ'!$B$5:$AI$14,8,FALSE)+1)</f>
        <v/>
      </c>
      <c r="AK129" s="30" t="str">
        <f>IF($AB129="","",HLOOKUP($AB129,'3.参照データ'!$B$5:$AI$14,10,FALSE)+AJ129)</f>
        <v/>
      </c>
      <c r="AL129" s="35" t="str">
        <f>IF($AB129="","",INDEX('2.職務給賃金表'!$B$6:$AI$57,MATCH('1.メイン'!$AI129,'2.職務給賃金表'!$B$6:$B$57,0),MATCH('1.メイン'!$AB129,'2.職務給賃金表'!$B$6:$AI$6,0)))</f>
        <v/>
      </c>
      <c r="AM129" s="35" t="str">
        <f t="shared" si="30"/>
        <v/>
      </c>
      <c r="AN129" s="35" t="str">
        <f t="shared" si="38"/>
        <v/>
      </c>
      <c r="AO129" s="35" t="str">
        <f t="shared" si="39"/>
        <v/>
      </c>
      <c r="AP129" s="35" t="str">
        <f t="shared" si="40"/>
        <v/>
      </c>
      <c r="AQ129" s="36" t="str">
        <f t="shared" si="41"/>
        <v/>
      </c>
      <c r="AS129" s="151" t="str">
        <f t="shared" si="42"/>
        <v/>
      </c>
      <c r="AT129" s="147" t="str">
        <f t="shared" si="43"/>
        <v/>
      </c>
      <c r="AU129" s="147" t="str">
        <f t="shared" si="44"/>
        <v/>
      </c>
      <c r="AV129" s="147" t="str">
        <f t="shared" si="45"/>
        <v/>
      </c>
      <c r="AW129" s="152" t="str">
        <f t="shared" si="52"/>
        <v/>
      </c>
      <c r="AX129" s="149" t="str">
        <f t="shared" si="53"/>
        <v/>
      </c>
      <c r="AY129" s="149" t="str">
        <f t="shared" si="46"/>
        <v/>
      </c>
      <c r="AZ129" s="149" t="str">
        <f>IF($AW129="","",HLOOKUP($AW129,'3.参照データ'!$B$5:$AI$14,8,FALSE)+1)</f>
        <v/>
      </c>
      <c r="BA129" s="149" t="str">
        <f>IF($AW129="","",HLOOKUP($AW129,'3.参照データ'!$B$5:$AI$14,10,FALSE)+AZ129)</f>
        <v/>
      </c>
      <c r="BB129" s="240" t="str">
        <f>IF($AW129="","",INDEX('2.職務給賃金表'!$B$6:$AI$57,MATCH($AY129,'2.職務給賃金表'!$B$6:$B$57,0),MATCH($AW129,'2.職務給賃金表'!$B$6:$AI$6,0)))</f>
        <v/>
      </c>
      <c r="BC129" s="245" t="str">
        <f t="shared" si="47"/>
        <v/>
      </c>
    </row>
    <row r="130" spans="1:55" x14ac:dyDescent="0.15">
      <c r="A130" s="79" t="str">
        <f>IF(C130="","",COUNTA($C$10:C130))</f>
        <v/>
      </c>
      <c r="B130" s="416"/>
      <c r="C130" s="416"/>
      <c r="D130" s="417"/>
      <c r="E130" s="417"/>
      <c r="F130" s="416"/>
      <c r="G130" s="416"/>
      <c r="H130" s="418"/>
      <c r="I130" s="418"/>
      <c r="J130" s="66" t="str">
        <f t="shared" si="48"/>
        <v/>
      </c>
      <c r="K130" s="66" t="str">
        <f t="shared" si="49"/>
        <v/>
      </c>
      <c r="L130" s="66" t="str">
        <f t="shared" si="50"/>
        <v/>
      </c>
      <c r="M130" s="66" t="str">
        <f t="shared" si="51"/>
        <v/>
      </c>
      <c r="N130" s="419"/>
      <c r="O130" s="419"/>
      <c r="P130" s="419"/>
      <c r="Q130" s="419"/>
      <c r="R130" s="69" t="str">
        <f t="shared" si="31"/>
        <v/>
      </c>
      <c r="S130" s="420"/>
      <c r="T130" s="420"/>
      <c r="U130" s="420"/>
      <c r="V130" s="420"/>
      <c r="W130" s="73" t="str">
        <f t="shared" si="32"/>
        <v/>
      </c>
      <c r="X130" s="74" t="str">
        <f t="shared" si="33"/>
        <v/>
      </c>
      <c r="Y130" s="44" t="str">
        <f t="shared" si="34"/>
        <v/>
      </c>
      <c r="Z130" s="30" t="str">
        <f>IF($C130="","",IF($Y130="","",HLOOKUP($Y130,'3.参照データ'!$B$4:$AI$12,2,TRUE)))</f>
        <v/>
      </c>
      <c r="AA130" s="424"/>
      <c r="AB130" s="85" t="str">
        <f t="shared" si="35"/>
        <v/>
      </c>
      <c r="AC130" s="34" t="str">
        <f>IF($AB130="","",($Y130-HLOOKUP($AB130,'3.参照データ'!$B$5:$AI$12,6,FALSE)))</f>
        <v/>
      </c>
      <c r="AD130" s="30" t="str">
        <f>IF($AB130="","",ROUNDUP($AC130/HLOOKUP($AB130,'3.参照データ'!$B$5:$AI$18,7,FALSE),0)+1)</f>
        <v/>
      </c>
      <c r="AE130" s="30" t="str">
        <f t="shared" si="29"/>
        <v/>
      </c>
      <c r="AF130" s="127" t="str">
        <f>IF($AB130="","",($AE130-1)*HLOOKUP($AB130,'3.参照データ'!$B$5:$AI$14,7,FALSE))</f>
        <v/>
      </c>
      <c r="AG130" s="34" t="str">
        <f t="shared" si="36"/>
        <v/>
      </c>
      <c r="AH130" s="30" t="str">
        <f>IF($AB130="","",IF($AG130&lt;=0,0,ROUNDUP($AG130/HLOOKUP($AB130,'3.参照データ'!$B$5:$AI$14,9,FALSE),0)))</f>
        <v/>
      </c>
      <c r="AI130" s="30" t="str">
        <f t="shared" si="37"/>
        <v/>
      </c>
      <c r="AJ130" s="30" t="str">
        <f>IF($AB130="","",HLOOKUP($AB130,'3.参照データ'!$B$5:$AI$14,8,FALSE)+1)</f>
        <v/>
      </c>
      <c r="AK130" s="30" t="str">
        <f>IF($AB130="","",HLOOKUP($AB130,'3.参照データ'!$B$5:$AI$14,10,FALSE)+AJ130)</f>
        <v/>
      </c>
      <c r="AL130" s="35" t="str">
        <f>IF($AB130="","",INDEX('2.職務給賃金表'!$B$6:$AI$57,MATCH('1.メイン'!$AI130,'2.職務給賃金表'!$B$6:$B$57,0),MATCH('1.メイン'!$AB130,'2.職務給賃金表'!$B$6:$AI$6,0)))</f>
        <v/>
      </c>
      <c r="AM130" s="35" t="str">
        <f t="shared" si="30"/>
        <v/>
      </c>
      <c r="AN130" s="35" t="str">
        <f t="shared" si="38"/>
        <v/>
      </c>
      <c r="AO130" s="35" t="str">
        <f t="shared" si="39"/>
        <v/>
      </c>
      <c r="AP130" s="35" t="str">
        <f t="shared" si="40"/>
        <v/>
      </c>
      <c r="AQ130" s="36" t="str">
        <f t="shared" si="41"/>
        <v/>
      </c>
      <c r="AS130" s="151" t="str">
        <f t="shared" si="42"/>
        <v/>
      </c>
      <c r="AT130" s="147" t="str">
        <f t="shared" si="43"/>
        <v/>
      </c>
      <c r="AU130" s="147" t="str">
        <f t="shared" si="44"/>
        <v/>
      </c>
      <c r="AV130" s="147" t="str">
        <f t="shared" si="45"/>
        <v/>
      </c>
      <c r="AW130" s="152" t="str">
        <f t="shared" si="52"/>
        <v/>
      </c>
      <c r="AX130" s="149" t="str">
        <f t="shared" si="53"/>
        <v/>
      </c>
      <c r="AY130" s="149" t="str">
        <f t="shared" si="46"/>
        <v/>
      </c>
      <c r="AZ130" s="149" t="str">
        <f>IF($AW130="","",HLOOKUP($AW130,'3.参照データ'!$B$5:$AI$14,8,FALSE)+1)</f>
        <v/>
      </c>
      <c r="BA130" s="149" t="str">
        <f>IF($AW130="","",HLOOKUP($AW130,'3.参照データ'!$B$5:$AI$14,10,FALSE)+AZ130)</f>
        <v/>
      </c>
      <c r="BB130" s="240" t="str">
        <f>IF($AW130="","",INDEX('2.職務給賃金表'!$B$6:$AI$57,MATCH($AY130,'2.職務給賃金表'!$B$6:$B$57,0),MATCH($AW130,'2.職務給賃金表'!$B$6:$AI$6,0)))</f>
        <v/>
      </c>
      <c r="BC130" s="245" t="str">
        <f t="shared" si="47"/>
        <v/>
      </c>
    </row>
    <row r="131" spans="1:55" x14ac:dyDescent="0.15">
      <c r="A131" s="79" t="str">
        <f>IF(C131="","",COUNTA($C$10:C131))</f>
        <v/>
      </c>
      <c r="B131" s="416"/>
      <c r="C131" s="416"/>
      <c r="D131" s="417"/>
      <c r="E131" s="417"/>
      <c r="F131" s="416"/>
      <c r="G131" s="416"/>
      <c r="H131" s="418"/>
      <c r="I131" s="418"/>
      <c r="J131" s="66" t="str">
        <f t="shared" si="48"/>
        <v/>
      </c>
      <c r="K131" s="66" t="str">
        <f t="shared" si="49"/>
        <v/>
      </c>
      <c r="L131" s="66" t="str">
        <f t="shared" si="50"/>
        <v/>
      </c>
      <c r="M131" s="66" t="str">
        <f t="shared" si="51"/>
        <v/>
      </c>
      <c r="N131" s="419"/>
      <c r="O131" s="419"/>
      <c r="P131" s="419"/>
      <c r="Q131" s="419"/>
      <c r="R131" s="69" t="str">
        <f t="shared" si="31"/>
        <v/>
      </c>
      <c r="S131" s="420"/>
      <c r="T131" s="420"/>
      <c r="U131" s="420"/>
      <c r="V131" s="420"/>
      <c r="W131" s="73" t="str">
        <f t="shared" si="32"/>
        <v/>
      </c>
      <c r="X131" s="74" t="str">
        <f t="shared" si="33"/>
        <v/>
      </c>
      <c r="Y131" s="44" t="str">
        <f t="shared" si="34"/>
        <v/>
      </c>
      <c r="Z131" s="30" t="str">
        <f>IF($C131="","",IF($Y131="","",HLOOKUP($Y131,'3.参照データ'!$B$4:$AI$12,2,TRUE)))</f>
        <v/>
      </c>
      <c r="AA131" s="424"/>
      <c r="AB131" s="85" t="str">
        <f t="shared" si="35"/>
        <v/>
      </c>
      <c r="AC131" s="34" t="str">
        <f>IF($AB131="","",($Y131-HLOOKUP($AB131,'3.参照データ'!$B$5:$AI$12,6,FALSE)))</f>
        <v/>
      </c>
      <c r="AD131" s="30" t="str">
        <f>IF($AB131="","",ROUNDUP($AC131/HLOOKUP($AB131,'3.参照データ'!$B$5:$AI$18,7,FALSE),0)+1)</f>
        <v/>
      </c>
      <c r="AE131" s="30" t="str">
        <f t="shared" si="29"/>
        <v/>
      </c>
      <c r="AF131" s="127" t="str">
        <f>IF($AB131="","",($AE131-1)*HLOOKUP($AB131,'3.参照データ'!$B$5:$AI$14,7,FALSE))</f>
        <v/>
      </c>
      <c r="AG131" s="34" t="str">
        <f t="shared" si="36"/>
        <v/>
      </c>
      <c r="AH131" s="30" t="str">
        <f>IF($AB131="","",IF($AG131&lt;=0,0,ROUNDUP($AG131/HLOOKUP($AB131,'3.参照データ'!$B$5:$AI$14,9,FALSE),0)))</f>
        <v/>
      </c>
      <c r="AI131" s="30" t="str">
        <f t="shared" si="37"/>
        <v/>
      </c>
      <c r="AJ131" s="30" t="str">
        <f>IF($AB131="","",HLOOKUP($AB131,'3.参照データ'!$B$5:$AI$14,8,FALSE)+1)</f>
        <v/>
      </c>
      <c r="AK131" s="30" t="str">
        <f>IF($AB131="","",HLOOKUP($AB131,'3.参照データ'!$B$5:$AI$14,10,FALSE)+AJ131)</f>
        <v/>
      </c>
      <c r="AL131" s="35" t="str">
        <f>IF($AB131="","",INDEX('2.職務給賃金表'!$B$6:$AI$57,MATCH('1.メイン'!$AI131,'2.職務給賃金表'!$B$6:$B$57,0),MATCH('1.メイン'!$AB131,'2.職務給賃金表'!$B$6:$AI$6,0)))</f>
        <v/>
      </c>
      <c r="AM131" s="35" t="str">
        <f t="shared" si="30"/>
        <v/>
      </c>
      <c r="AN131" s="35" t="str">
        <f t="shared" si="38"/>
        <v/>
      </c>
      <c r="AO131" s="35" t="str">
        <f t="shared" si="39"/>
        <v/>
      </c>
      <c r="AP131" s="35" t="str">
        <f t="shared" si="40"/>
        <v/>
      </c>
      <c r="AQ131" s="36" t="str">
        <f t="shared" si="41"/>
        <v/>
      </c>
      <c r="AS131" s="151" t="str">
        <f t="shared" si="42"/>
        <v/>
      </c>
      <c r="AT131" s="147" t="str">
        <f t="shared" si="43"/>
        <v/>
      </c>
      <c r="AU131" s="147" t="str">
        <f t="shared" si="44"/>
        <v/>
      </c>
      <c r="AV131" s="147" t="str">
        <f t="shared" si="45"/>
        <v/>
      </c>
      <c r="AW131" s="152" t="str">
        <f t="shared" si="52"/>
        <v/>
      </c>
      <c r="AX131" s="149" t="str">
        <f t="shared" si="53"/>
        <v/>
      </c>
      <c r="AY131" s="149" t="str">
        <f t="shared" si="46"/>
        <v/>
      </c>
      <c r="AZ131" s="149" t="str">
        <f>IF($AW131="","",HLOOKUP($AW131,'3.参照データ'!$B$5:$AI$14,8,FALSE)+1)</f>
        <v/>
      </c>
      <c r="BA131" s="149" t="str">
        <f>IF($AW131="","",HLOOKUP($AW131,'3.参照データ'!$B$5:$AI$14,10,FALSE)+AZ131)</f>
        <v/>
      </c>
      <c r="BB131" s="240" t="str">
        <f>IF($AW131="","",INDEX('2.職務給賃金表'!$B$6:$AI$57,MATCH($AY131,'2.職務給賃金表'!$B$6:$B$57,0),MATCH($AW131,'2.職務給賃金表'!$B$6:$AI$6,0)))</f>
        <v/>
      </c>
      <c r="BC131" s="245" t="str">
        <f t="shared" si="47"/>
        <v/>
      </c>
    </row>
    <row r="132" spans="1:55" x14ac:dyDescent="0.15">
      <c r="A132" s="79" t="str">
        <f>IF(C132="","",COUNTA($C$10:C132))</f>
        <v/>
      </c>
      <c r="B132" s="416"/>
      <c r="C132" s="416"/>
      <c r="D132" s="417"/>
      <c r="E132" s="417"/>
      <c r="F132" s="416"/>
      <c r="G132" s="416"/>
      <c r="H132" s="418"/>
      <c r="I132" s="418"/>
      <c r="J132" s="66" t="str">
        <f t="shared" si="48"/>
        <v/>
      </c>
      <c r="K132" s="66" t="str">
        <f t="shared" si="49"/>
        <v/>
      </c>
      <c r="L132" s="66" t="str">
        <f t="shared" si="50"/>
        <v/>
      </c>
      <c r="M132" s="66" t="str">
        <f t="shared" si="51"/>
        <v/>
      </c>
      <c r="N132" s="419"/>
      <c r="O132" s="419"/>
      <c r="P132" s="419"/>
      <c r="Q132" s="419"/>
      <c r="R132" s="69" t="str">
        <f t="shared" si="31"/>
        <v/>
      </c>
      <c r="S132" s="420"/>
      <c r="T132" s="420"/>
      <c r="U132" s="420"/>
      <c r="V132" s="420"/>
      <c r="W132" s="73" t="str">
        <f t="shared" si="32"/>
        <v/>
      </c>
      <c r="X132" s="74" t="str">
        <f t="shared" si="33"/>
        <v/>
      </c>
      <c r="Y132" s="44" t="str">
        <f t="shared" si="34"/>
        <v/>
      </c>
      <c r="Z132" s="30" t="str">
        <f>IF($C132="","",IF($Y132="","",HLOOKUP($Y132,'3.参照データ'!$B$4:$AI$12,2,TRUE)))</f>
        <v/>
      </c>
      <c r="AA132" s="424"/>
      <c r="AB132" s="85" t="str">
        <f t="shared" si="35"/>
        <v/>
      </c>
      <c r="AC132" s="34" t="str">
        <f>IF($AB132="","",($Y132-HLOOKUP($AB132,'3.参照データ'!$B$5:$AI$12,6,FALSE)))</f>
        <v/>
      </c>
      <c r="AD132" s="30" t="str">
        <f>IF($AB132="","",ROUNDUP($AC132/HLOOKUP($AB132,'3.参照データ'!$B$5:$AI$18,7,FALSE),0)+1)</f>
        <v/>
      </c>
      <c r="AE132" s="30" t="str">
        <f t="shared" si="29"/>
        <v/>
      </c>
      <c r="AF132" s="127" t="str">
        <f>IF($AB132="","",($AE132-1)*HLOOKUP($AB132,'3.参照データ'!$B$5:$AI$14,7,FALSE))</f>
        <v/>
      </c>
      <c r="AG132" s="34" t="str">
        <f t="shared" si="36"/>
        <v/>
      </c>
      <c r="AH132" s="30" t="str">
        <f>IF($AB132="","",IF($AG132&lt;=0,0,ROUNDUP($AG132/HLOOKUP($AB132,'3.参照データ'!$B$5:$AI$14,9,FALSE),0)))</f>
        <v/>
      </c>
      <c r="AI132" s="30" t="str">
        <f t="shared" si="37"/>
        <v/>
      </c>
      <c r="AJ132" s="30" t="str">
        <f>IF($AB132="","",HLOOKUP($AB132,'3.参照データ'!$B$5:$AI$14,8,FALSE)+1)</f>
        <v/>
      </c>
      <c r="AK132" s="30" t="str">
        <f>IF($AB132="","",HLOOKUP($AB132,'3.参照データ'!$B$5:$AI$14,10,FALSE)+AJ132)</f>
        <v/>
      </c>
      <c r="AL132" s="35" t="str">
        <f>IF($AB132="","",INDEX('2.職務給賃金表'!$B$6:$AI$57,MATCH('1.メイン'!$AI132,'2.職務給賃金表'!$B$6:$B$57,0),MATCH('1.メイン'!$AB132,'2.職務給賃金表'!$B$6:$AI$6,0)))</f>
        <v/>
      </c>
      <c r="AM132" s="35" t="str">
        <f t="shared" si="30"/>
        <v/>
      </c>
      <c r="AN132" s="35" t="str">
        <f t="shared" si="38"/>
        <v/>
      </c>
      <c r="AO132" s="35" t="str">
        <f t="shared" si="39"/>
        <v/>
      </c>
      <c r="AP132" s="35" t="str">
        <f t="shared" si="40"/>
        <v/>
      </c>
      <c r="AQ132" s="36" t="str">
        <f t="shared" si="41"/>
        <v/>
      </c>
      <c r="AS132" s="151" t="str">
        <f t="shared" si="42"/>
        <v/>
      </c>
      <c r="AT132" s="147" t="str">
        <f t="shared" si="43"/>
        <v/>
      </c>
      <c r="AU132" s="147" t="str">
        <f t="shared" si="44"/>
        <v/>
      </c>
      <c r="AV132" s="147" t="str">
        <f t="shared" si="45"/>
        <v/>
      </c>
      <c r="AW132" s="152" t="str">
        <f t="shared" si="52"/>
        <v/>
      </c>
      <c r="AX132" s="149" t="str">
        <f t="shared" si="53"/>
        <v/>
      </c>
      <c r="AY132" s="149" t="str">
        <f t="shared" si="46"/>
        <v/>
      </c>
      <c r="AZ132" s="149" t="str">
        <f>IF($AW132="","",HLOOKUP($AW132,'3.参照データ'!$B$5:$AI$14,8,FALSE)+1)</f>
        <v/>
      </c>
      <c r="BA132" s="149" t="str">
        <f>IF($AW132="","",HLOOKUP($AW132,'3.参照データ'!$B$5:$AI$14,10,FALSE)+AZ132)</f>
        <v/>
      </c>
      <c r="BB132" s="240" t="str">
        <f>IF($AW132="","",INDEX('2.職務給賃金表'!$B$6:$AI$57,MATCH($AY132,'2.職務給賃金表'!$B$6:$B$57,0),MATCH($AW132,'2.職務給賃金表'!$B$6:$AI$6,0)))</f>
        <v/>
      </c>
      <c r="BC132" s="245" t="str">
        <f t="shared" si="47"/>
        <v/>
      </c>
    </row>
    <row r="133" spans="1:55" x14ac:dyDescent="0.15">
      <c r="A133" s="79" t="str">
        <f>IF(C133="","",COUNTA($C$10:C133))</f>
        <v/>
      </c>
      <c r="B133" s="416"/>
      <c r="C133" s="416"/>
      <c r="D133" s="417"/>
      <c r="E133" s="417"/>
      <c r="F133" s="416"/>
      <c r="G133" s="416"/>
      <c r="H133" s="418"/>
      <c r="I133" s="418"/>
      <c r="J133" s="66" t="str">
        <f t="shared" si="48"/>
        <v/>
      </c>
      <c r="K133" s="66" t="str">
        <f t="shared" si="49"/>
        <v/>
      </c>
      <c r="L133" s="66" t="str">
        <f t="shared" si="50"/>
        <v/>
      </c>
      <c r="M133" s="66" t="str">
        <f t="shared" si="51"/>
        <v/>
      </c>
      <c r="N133" s="419"/>
      <c r="O133" s="419"/>
      <c r="P133" s="419"/>
      <c r="Q133" s="419"/>
      <c r="R133" s="69" t="str">
        <f t="shared" si="31"/>
        <v/>
      </c>
      <c r="S133" s="420"/>
      <c r="T133" s="420"/>
      <c r="U133" s="420"/>
      <c r="V133" s="420"/>
      <c r="W133" s="73" t="str">
        <f t="shared" si="32"/>
        <v/>
      </c>
      <c r="X133" s="74" t="str">
        <f t="shared" si="33"/>
        <v/>
      </c>
      <c r="Y133" s="44" t="str">
        <f t="shared" si="34"/>
        <v/>
      </c>
      <c r="Z133" s="30" t="str">
        <f>IF($C133="","",IF($Y133="","",HLOOKUP($Y133,'3.参照データ'!$B$4:$AI$12,2,TRUE)))</f>
        <v/>
      </c>
      <c r="AA133" s="424"/>
      <c r="AB133" s="85" t="str">
        <f t="shared" si="35"/>
        <v/>
      </c>
      <c r="AC133" s="34" t="str">
        <f>IF($AB133="","",($Y133-HLOOKUP($AB133,'3.参照データ'!$B$5:$AI$12,6,FALSE)))</f>
        <v/>
      </c>
      <c r="AD133" s="30" t="str">
        <f>IF($AB133="","",ROUNDUP($AC133/HLOOKUP($AB133,'3.参照データ'!$B$5:$AI$18,7,FALSE),0)+1)</f>
        <v/>
      </c>
      <c r="AE133" s="30" t="str">
        <f t="shared" si="29"/>
        <v/>
      </c>
      <c r="AF133" s="127" t="str">
        <f>IF($AB133="","",($AE133-1)*HLOOKUP($AB133,'3.参照データ'!$B$5:$AI$14,7,FALSE))</f>
        <v/>
      </c>
      <c r="AG133" s="34" t="str">
        <f t="shared" si="36"/>
        <v/>
      </c>
      <c r="AH133" s="30" t="str">
        <f>IF($AB133="","",IF($AG133&lt;=0,0,ROUNDUP($AG133/HLOOKUP($AB133,'3.参照データ'!$B$5:$AI$14,9,FALSE),0)))</f>
        <v/>
      </c>
      <c r="AI133" s="30" t="str">
        <f t="shared" si="37"/>
        <v/>
      </c>
      <c r="AJ133" s="30" t="str">
        <f>IF($AB133="","",HLOOKUP($AB133,'3.参照データ'!$B$5:$AI$14,8,FALSE)+1)</f>
        <v/>
      </c>
      <c r="AK133" s="30" t="str">
        <f>IF($AB133="","",HLOOKUP($AB133,'3.参照データ'!$B$5:$AI$14,10,FALSE)+AJ133)</f>
        <v/>
      </c>
      <c r="AL133" s="35" t="str">
        <f>IF($AB133="","",INDEX('2.職務給賃金表'!$B$6:$AI$57,MATCH('1.メイン'!$AI133,'2.職務給賃金表'!$B$6:$B$57,0),MATCH('1.メイン'!$AB133,'2.職務給賃金表'!$B$6:$AI$6,0)))</f>
        <v/>
      </c>
      <c r="AM133" s="35" t="str">
        <f t="shared" si="30"/>
        <v/>
      </c>
      <c r="AN133" s="35" t="str">
        <f t="shared" si="38"/>
        <v/>
      </c>
      <c r="AO133" s="35" t="str">
        <f t="shared" si="39"/>
        <v/>
      </c>
      <c r="AP133" s="35" t="str">
        <f t="shared" si="40"/>
        <v/>
      </c>
      <c r="AQ133" s="36" t="str">
        <f t="shared" si="41"/>
        <v/>
      </c>
      <c r="AS133" s="151" t="str">
        <f t="shared" si="42"/>
        <v/>
      </c>
      <c r="AT133" s="147" t="str">
        <f t="shared" si="43"/>
        <v/>
      </c>
      <c r="AU133" s="147" t="str">
        <f t="shared" si="44"/>
        <v/>
      </c>
      <c r="AV133" s="147" t="str">
        <f t="shared" si="45"/>
        <v/>
      </c>
      <c r="AW133" s="152" t="str">
        <f t="shared" si="52"/>
        <v/>
      </c>
      <c r="AX133" s="149" t="str">
        <f t="shared" si="53"/>
        <v/>
      </c>
      <c r="AY133" s="149" t="str">
        <f t="shared" si="46"/>
        <v/>
      </c>
      <c r="AZ133" s="149" t="str">
        <f>IF($AW133="","",HLOOKUP($AW133,'3.参照データ'!$B$5:$AI$14,8,FALSE)+1)</f>
        <v/>
      </c>
      <c r="BA133" s="149" t="str">
        <f>IF($AW133="","",HLOOKUP($AW133,'3.参照データ'!$B$5:$AI$14,10,FALSE)+AZ133)</f>
        <v/>
      </c>
      <c r="BB133" s="240" t="str">
        <f>IF($AW133="","",INDEX('2.職務給賃金表'!$B$6:$AI$57,MATCH($AY133,'2.職務給賃金表'!$B$6:$B$57,0),MATCH($AW133,'2.職務給賃金表'!$B$6:$AI$6,0)))</f>
        <v/>
      </c>
      <c r="BC133" s="245" t="str">
        <f t="shared" si="47"/>
        <v/>
      </c>
    </row>
    <row r="134" spans="1:55" x14ac:dyDescent="0.15">
      <c r="A134" s="79" t="str">
        <f>IF(C134="","",COUNTA($C$10:C134))</f>
        <v/>
      </c>
      <c r="B134" s="416"/>
      <c r="C134" s="416"/>
      <c r="D134" s="417"/>
      <c r="E134" s="417"/>
      <c r="F134" s="416"/>
      <c r="G134" s="416"/>
      <c r="H134" s="418"/>
      <c r="I134" s="418"/>
      <c r="J134" s="66" t="str">
        <f t="shared" si="48"/>
        <v/>
      </c>
      <c r="K134" s="66" t="str">
        <f t="shared" si="49"/>
        <v/>
      </c>
      <c r="L134" s="66" t="str">
        <f t="shared" si="50"/>
        <v/>
      </c>
      <c r="M134" s="66" t="str">
        <f t="shared" si="51"/>
        <v/>
      </c>
      <c r="N134" s="419"/>
      <c r="O134" s="419"/>
      <c r="P134" s="419"/>
      <c r="Q134" s="419"/>
      <c r="R134" s="69" t="str">
        <f t="shared" si="31"/>
        <v/>
      </c>
      <c r="S134" s="420"/>
      <c r="T134" s="420"/>
      <c r="U134" s="420"/>
      <c r="V134" s="420"/>
      <c r="W134" s="73" t="str">
        <f t="shared" si="32"/>
        <v/>
      </c>
      <c r="X134" s="74" t="str">
        <f t="shared" si="33"/>
        <v/>
      </c>
      <c r="Y134" s="44" t="str">
        <f t="shared" si="34"/>
        <v/>
      </c>
      <c r="Z134" s="30" t="str">
        <f>IF($C134="","",IF($Y134="","",HLOOKUP($Y134,'3.参照データ'!$B$4:$AI$12,2,TRUE)))</f>
        <v/>
      </c>
      <c r="AA134" s="424"/>
      <c r="AB134" s="85" t="str">
        <f t="shared" si="35"/>
        <v/>
      </c>
      <c r="AC134" s="34" t="str">
        <f>IF($AB134="","",($Y134-HLOOKUP($AB134,'3.参照データ'!$B$5:$AI$12,6,FALSE)))</f>
        <v/>
      </c>
      <c r="AD134" s="30" t="str">
        <f>IF($AB134="","",ROUNDUP($AC134/HLOOKUP($AB134,'3.参照データ'!$B$5:$AI$18,7,FALSE),0)+1)</f>
        <v/>
      </c>
      <c r="AE134" s="30" t="str">
        <f t="shared" si="29"/>
        <v/>
      </c>
      <c r="AF134" s="127" t="str">
        <f>IF($AB134="","",($AE134-1)*HLOOKUP($AB134,'3.参照データ'!$B$5:$AI$14,7,FALSE))</f>
        <v/>
      </c>
      <c r="AG134" s="34" t="str">
        <f t="shared" si="36"/>
        <v/>
      </c>
      <c r="AH134" s="30" t="str">
        <f>IF($AB134="","",IF($AG134&lt;=0,0,ROUNDUP($AG134/HLOOKUP($AB134,'3.参照データ'!$B$5:$AI$14,9,FALSE),0)))</f>
        <v/>
      </c>
      <c r="AI134" s="30" t="str">
        <f t="shared" si="37"/>
        <v/>
      </c>
      <c r="AJ134" s="30" t="str">
        <f>IF($AB134="","",HLOOKUP($AB134,'3.参照データ'!$B$5:$AI$14,8,FALSE)+1)</f>
        <v/>
      </c>
      <c r="AK134" s="30" t="str">
        <f>IF($AB134="","",HLOOKUP($AB134,'3.参照データ'!$B$5:$AI$14,10,FALSE)+AJ134)</f>
        <v/>
      </c>
      <c r="AL134" s="35" t="str">
        <f>IF($AB134="","",INDEX('2.職務給賃金表'!$B$6:$AI$57,MATCH('1.メイン'!$AI134,'2.職務給賃金表'!$B$6:$B$57,0),MATCH('1.メイン'!$AB134,'2.職務給賃金表'!$B$6:$AI$6,0)))</f>
        <v/>
      </c>
      <c r="AM134" s="35" t="str">
        <f t="shared" si="30"/>
        <v/>
      </c>
      <c r="AN134" s="35" t="str">
        <f t="shared" si="38"/>
        <v/>
      </c>
      <c r="AO134" s="35" t="str">
        <f t="shared" si="39"/>
        <v/>
      </c>
      <c r="AP134" s="35" t="str">
        <f t="shared" si="40"/>
        <v/>
      </c>
      <c r="AQ134" s="36" t="str">
        <f t="shared" si="41"/>
        <v/>
      </c>
      <c r="AS134" s="151" t="str">
        <f t="shared" si="42"/>
        <v/>
      </c>
      <c r="AT134" s="147" t="str">
        <f t="shared" si="43"/>
        <v/>
      </c>
      <c r="AU134" s="147" t="str">
        <f t="shared" si="44"/>
        <v/>
      </c>
      <c r="AV134" s="147" t="str">
        <f t="shared" si="45"/>
        <v/>
      </c>
      <c r="AW134" s="152" t="str">
        <f t="shared" si="52"/>
        <v/>
      </c>
      <c r="AX134" s="149" t="str">
        <f t="shared" si="53"/>
        <v/>
      </c>
      <c r="AY134" s="149" t="str">
        <f t="shared" si="46"/>
        <v/>
      </c>
      <c r="AZ134" s="149" t="str">
        <f>IF($AW134="","",HLOOKUP($AW134,'3.参照データ'!$B$5:$AI$14,8,FALSE)+1)</f>
        <v/>
      </c>
      <c r="BA134" s="149" t="str">
        <f>IF($AW134="","",HLOOKUP($AW134,'3.参照データ'!$B$5:$AI$14,10,FALSE)+AZ134)</f>
        <v/>
      </c>
      <c r="BB134" s="240" t="str">
        <f>IF($AW134="","",INDEX('2.職務給賃金表'!$B$6:$AI$57,MATCH($AY134,'2.職務給賃金表'!$B$6:$B$57,0),MATCH($AW134,'2.職務給賃金表'!$B$6:$AI$6,0)))</f>
        <v/>
      </c>
      <c r="BC134" s="245" t="str">
        <f t="shared" si="47"/>
        <v/>
      </c>
    </row>
    <row r="135" spans="1:55" x14ac:dyDescent="0.15">
      <c r="A135" s="79" t="str">
        <f>IF(C135="","",COUNTA($C$10:C135))</f>
        <v/>
      </c>
      <c r="B135" s="416"/>
      <c r="C135" s="416"/>
      <c r="D135" s="417"/>
      <c r="E135" s="417"/>
      <c r="F135" s="416"/>
      <c r="G135" s="416"/>
      <c r="H135" s="418"/>
      <c r="I135" s="418"/>
      <c r="J135" s="66" t="str">
        <f t="shared" si="48"/>
        <v/>
      </c>
      <c r="K135" s="66" t="str">
        <f t="shared" si="49"/>
        <v/>
      </c>
      <c r="L135" s="66" t="str">
        <f t="shared" si="50"/>
        <v/>
      </c>
      <c r="M135" s="66" t="str">
        <f t="shared" si="51"/>
        <v/>
      </c>
      <c r="N135" s="419"/>
      <c r="O135" s="419"/>
      <c r="P135" s="419"/>
      <c r="Q135" s="419"/>
      <c r="R135" s="69" t="str">
        <f t="shared" si="31"/>
        <v/>
      </c>
      <c r="S135" s="420"/>
      <c r="T135" s="420"/>
      <c r="U135" s="420"/>
      <c r="V135" s="420"/>
      <c r="W135" s="73" t="str">
        <f t="shared" si="32"/>
        <v/>
      </c>
      <c r="X135" s="74" t="str">
        <f t="shared" si="33"/>
        <v/>
      </c>
      <c r="Y135" s="44" t="str">
        <f t="shared" si="34"/>
        <v/>
      </c>
      <c r="Z135" s="30" t="str">
        <f>IF($C135="","",IF($Y135="","",HLOOKUP($Y135,'3.参照データ'!$B$4:$AI$12,2,TRUE)))</f>
        <v/>
      </c>
      <c r="AA135" s="424"/>
      <c r="AB135" s="85" t="str">
        <f t="shared" si="35"/>
        <v/>
      </c>
      <c r="AC135" s="34" t="str">
        <f>IF($AB135="","",($Y135-HLOOKUP($AB135,'3.参照データ'!$B$5:$AI$12,6,FALSE)))</f>
        <v/>
      </c>
      <c r="AD135" s="30" t="str">
        <f>IF($AB135="","",ROUNDUP($AC135/HLOOKUP($AB135,'3.参照データ'!$B$5:$AI$18,7,FALSE),0)+1)</f>
        <v/>
      </c>
      <c r="AE135" s="30" t="str">
        <f t="shared" si="29"/>
        <v/>
      </c>
      <c r="AF135" s="127" t="str">
        <f>IF($AB135="","",($AE135-1)*HLOOKUP($AB135,'3.参照データ'!$B$5:$AI$14,7,FALSE))</f>
        <v/>
      </c>
      <c r="AG135" s="34" t="str">
        <f t="shared" si="36"/>
        <v/>
      </c>
      <c r="AH135" s="30" t="str">
        <f>IF($AB135="","",IF($AG135&lt;=0,0,ROUNDUP($AG135/HLOOKUP($AB135,'3.参照データ'!$B$5:$AI$14,9,FALSE),0)))</f>
        <v/>
      </c>
      <c r="AI135" s="30" t="str">
        <f t="shared" si="37"/>
        <v/>
      </c>
      <c r="AJ135" s="30" t="str">
        <f>IF($AB135="","",HLOOKUP($AB135,'3.参照データ'!$B$5:$AI$14,8,FALSE)+1)</f>
        <v/>
      </c>
      <c r="AK135" s="30" t="str">
        <f>IF($AB135="","",HLOOKUP($AB135,'3.参照データ'!$B$5:$AI$14,10,FALSE)+AJ135)</f>
        <v/>
      </c>
      <c r="AL135" s="35" t="str">
        <f>IF($AB135="","",INDEX('2.職務給賃金表'!$B$6:$AI$57,MATCH('1.メイン'!$AI135,'2.職務給賃金表'!$B$6:$B$57,0),MATCH('1.メイン'!$AB135,'2.職務給賃金表'!$B$6:$AI$6,0)))</f>
        <v/>
      </c>
      <c r="AM135" s="35" t="str">
        <f t="shared" si="30"/>
        <v/>
      </c>
      <c r="AN135" s="35" t="str">
        <f t="shared" si="38"/>
        <v/>
      </c>
      <c r="AO135" s="35" t="str">
        <f t="shared" si="39"/>
        <v/>
      </c>
      <c r="AP135" s="35" t="str">
        <f t="shared" si="40"/>
        <v/>
      </c>
      <c r="AQ135" s="36" t="str">
        <f t="shared" si="41"/>
        <v/>
      </c>
      <c r="AS135" s="151" t="str">
        <f t="shared" si="42"/>
        <v/>
      </c>
      <c r="AT135" s="147" t="str">
        <f t="shared" si="43"/>
        <v/>
      </c>
      <c r="AU135" s="147" t="str">
        <f t="shared" si="44"/>
        <v/>
      </c>
      <c r="AV135" s="147" t="str">
        <f t="shared" si="45"/>
        <v/>
      </c>
      <c r="AW135" s="152" t="str">
        <f t="shared" si="52"/>
        <v/>
      </c>
      <c r="AX135" s="149" t="str">
        <f t="shared" si="53"/>
        <v/>
      </c>
      <c r="AY135" s="149" t="str">
        <f t="shared" si="46"/>
        <v/>
      </c>
      <c r="AZ135" s="149" t="str">
        <f>IF($AW135="","",HLOOKUP($AW135,'3.参照データ'!$B$5:$AI$14,8,FALSE)+1)</f>
        <v/>
      </c>
      <c r="BA135" s="149" t="str">
        <f>IF($AW135="","",HLOOKUP($AW135,'3.参照データ'!$B$5:$AI$14,10,FALSE)+AZ135)</f>
        <v/>
      </c>
      <c r="BB135" s="240" t="str">
        <f>IF($AW135="","",INDEX('2.職務給賃金表'!$B$6:$AI$57,MATCH($AY135,'2.職務給賃金表'!$B$6:$B$57,0),MATCH($AW135,'2.職務給賃金表'!$B$6:$AI$6,0)))</f>
        <v/>
      </c>
      <c r="BC135" s="245" t="str">
        <f t="shared" si="47"/>
        <v/>
      </c>
    </row>
    <row r="136" spans="1:55" x14ac:dyDescent="0.15">
      <c r="A136" s="79" t="str">
        <f>IF(C136="","",COUNTA($C$10:C136))</f>
        <v/>
      </c>
      <c r="B136" s="416"/>
      <c r="C136" s="416"/>
      <c r="D136" s="417"/>
      <c r="E136" s="417"/>
      <c r="F136" s="416"/>
      <c r="G136" s="416"/>
      <c r="H136" s="418"/>
      <c r="I136" s="418"/>
      <c r="J136" s="66" t="str">
        <f t="shared" si="48"/>
        <v/>
      </c>
      <c r="K136" s="66" t="str">
        <f t="shared" si="49"/>
        <v/>
      </c>
      <c r="L136" s="66" t="str">
        <f t="shared" si="50"/>
        <v/>
      </c>
      <c r="M136" s="66" t="str">
        <f t="shared" si="51"/>
        <v/>
      </c>
      <c r="N136" s="419"/>
      <c r="O136" s="419"/>
      <c r="P136" s="419"/>
      <c r="Q136" s="419"/>
      <c r="R136" s="69" t="str">
        <f t="shared" si="31"/>
        <v/>
      </c>
      <c r="S136" s="420"/>
      <c r="T136" s="420"/>
      <c r="U136" s="420"/>
      <c r="V136" s="420"/>
      <c r="W136" s="73" t="str">
        <f t="shared" si="32"/>
        <v/>
      </c>
      <c r="X136" s="74" t="str">
        <f t="shared" si="33"/>
        <v/>
      </c>
      <c r="Y136" s="44" t="str">
        <f t="shared" si="34"/>
        <v/>
      </c>
      <c r="Z136" s="30" t="str">
        <f>IF($C136="","",IF($Y136="","",HLOOKUP($Y136,'3.参照データ'!$B$4:$AI$12,2,TRUE)))</f>
        <v/>
      </c>
      <c r="AA136" s="424"/>
      <c r="AB136" s="85" t="str">
        <f t="shared" si="35"/>
        <v/>
      </c>
      <c r="AC136" s="34" t="str">
        <f>IF($AB136="","",($Y136-HLOOKUP($AB136,'3.参照データ'!$B$5:$AI$12,6,FALSE)))</f>
        <v/>
      </c>
      <c r="AD136" s="30" t="str">
        <f>IF($AB136="","",ROUNDUP($AC136/HLOOKUP($AB136,'3.参照データ'!$B$5:$AI$18,7,FALSE),0)+1)</f>
        <v/>
      </c>
      <c r="AE136" s="30" t="str">
        <f t="shared" si="29"/>
        <v/>
      </c>
      <c r="AF136" s="127" t="str">
        <f>IF($AB136="","",($AE136-1)*HLOOKUP($AB136,'3.参照データ'!$B$5:$AI$14,7,FALSE))</f>
        <v/>
      </c>
      <c r="AG136" s="34" t="str">
        <f t="shared" si="36"/>
        <v/>
      </c>
      <c r="AH136" s="30" t="str">
        <f>IF($AB136="","",IF($AG136&lt;=0,0,ROUNDUP($AG136/HLOOKUP($AB136,'3.参照データ'!$B$5:$AI$14,9,FALSE),0)))</f>
        <v/>
      </c>
      <c r="AI136" s="30" t="str">
        <f t="shared" si="37"/>
        <v/>
      </c>
      <c r="AJ136" s="30" t="str">
        <f>IF($AB136="","",HLOOKUP($AB136,'3.参照データ'!$B$5:$AI$14,8,FALSE)+1)</f>
        <v/>
      </c>
      <c r="AK136" s="30" t="str">
        <f>IF($AB136="","",HLOOKUP($AB136,'3.参照データ'!$B$5:$AI$14,10,FALSE)+AJ136)</f>
        <v/>
      </c>
      <c r="AL136" s="35" t="str">
        <f>IF($AB136="","",INDEX('2.職務給賃金表'!$B$6:$AI$57,MATCH('1.メイン'!$AI136,'2.職務給賃金表'!$B$6:$B$57,0),MATCH('1.メイン'!$AB136,'2.職務給賃金表'!$B$6:$AI$6,0)))</f>
        <v/>
      </c>
      <c r="AM136" s="35" t="str">
        <f t="shared" si="30"/>
        <v/>
      </c>
      <c r="AN136" s="35" t="str">
        <f t="shared" si="38"/>
        <v/>
      </c>
      <c r="AO136" s="35" t="str">
        <f t="shared" si="39"/>
        <v/>
      </c>
      <c r="AP136" s="35" t="str">
        <f t="shared" si="40"/>
        <v/>
      </c>
      <c r="AQ136" s="36" t="str">
        <f t="shared" si="41"/>
        <v/>
      </c>
      <c r="AS136" s="151" t="str">
        <f t="shared" si="42"/>
        <v/>
      </c>
      <c r="AT136" s="147" t="str">
        <f t="shared" si="43"/>
        <v/>
      </c>
      <c r="AU136" s="147" t="str">
        <f t="shared" si="44"/>
        <v/>
      </c>
      <c r="AV136" s="147" t="str">
        <f t="shared" si="45"/>
        <v/>
      </c>
      <c r="AW136" s="152" t="str">
        <f t="shared" si="52"/>
        <v/>
      </c>
      <c r="AX136" s="149" t="str">
        <f t="shared" si="53"/>
        <v/>
      </c>
      <c r="AY136" s="149" t="str">
        <f t="shared" si="46"/>
        <v/>
      </c>
      <c r="AZ136" s="149" t="str">
        <f>IF($AW136="","",HLOOKUP($AW136,'3.参照データ'!$B$5:$AI$14,8,FALSE)+1)</f>
        <v/>
      </c>
      <c r="BA136" s="149" t="str">
        <f>IF($AW136="","",HLOOKUP($AW136,'3.参照データ'!$B$5:$AI$14,10,FALSE)+AZ136)</f>
        <v/>
      </c>
      <c r="BB136" s="240" t="str">
        <f>IF($AW136="","",INDEX('2.職務給賃金表'!$B$6:$AI$57,MATCH($AY136,'2.職務給賃金表'!$B$6:$B$57,0),MATCH($AW136,'2.職務給賃金表'!$B$6:$AI$6,0)))</f>
        <v/>
      </c>
      <c r="BC136" s="245" t="str">
        <f t="shared" si="47"/>
        <v/>
      </c>
    </row>
    <row r="137" spans="1:55" x14ac:dyDescent="0.15">
      <c r="A137" s="79" t="str">
        <f>IF(C137="","",COUNTA($C$10:C137))</f>
        <v/>
      </c>
      <c r="B137" s="416"/>
      <c r="C137" s="416"/>
      <c r="D137" s="417"/>
      <c r="E137" s="417"/>
      <c r="F137" s="416"/>
      <c r="G137" s="416"/>
      <c r="H137" s="418"/>
      <c r="I137" s="418"/>
      <c r="J137" s="66" t="str">
        <f t="shared" si="48"/>
        <v/>
      </c>
      <c r="K137" s="66" t="str">
        <f t="shared" si="49"/>
        <v/>
      </c>
      <c r="L137" s="66" t="str">
        <f t="shared" si="50"/>
        <v/>
      </c>
      <c r="M137" s="66" t="str">
        <f t="shared" si="51"/>
        <v/>
      </c>
      <c r="N137" s="419"/>
      <c r="O137" s="419"/>
      <c r="P137" s="419"/>
      <c r="Q137" s="419"/>
      <c r="R137" s="69" t="str">
        <f t="shared" si="31"/>
        <v/>
      </c>
      <c r="S137" s="420"/>
      <c r="T137" s="420"/>
      <c r="U137" s="420"/>
      <c r="V137" s="420"/>
      <c r="W137" s="73" t="str">
        <f t="shared" si="32"/>
        <v/>
      </c>
      <c r="X137" s="74" t="str">
        <f t="shared" si="33"/>
        <v/>
      </c>
      <c r="Y137" s="44" t="str">
        <f t="shared" si="34"/>
        <v/>
      </c>
      <c r="Z137" s="30" t="str">
        <f>IF($C137="","",IF($Y137="","",HLOOKUP($Y137,'3.参照データ'!$B$4:$AI$12,2,TRUE)))</f>
        <v/>
      </c>
      <c r="AA137" s="424"/>
      <c r="AB137" s="85" t="str">
        <f t="shared" si="35"/>
        <v/>
      </c>
      <c r="AC137" s="34" t="str">
        <f>IF($AB137="","",($Y137-HLOOKUP($AB137,'3.参照データ'!$B$5:$AI$12,6,FALSE)))</f>
        <v/>
      </c>
      <c r="AD137" s="30" t="str">
        <f>IF($AB137="","",ROUNDUP($AC137/HLOOKUP($AB137,'3.参照データ'!$B$5:$AI$18,7,FALSE),0)+1)</f>
        <v/>
      </c>
      <c r="AE137" s="30" t="str">
        <f t="shared" si="29"/>
        <v/>
      </c>
      <c r="AF137" s="127" t="str">
        <f>IF($AB137="","",($AE137-1)*HLOOKUP($AB137,'3.参照データ'!$B$5:$AI$14,7,FALSE))</f>
        <v/>
      </c>
      <c r="AG137" s="34" t="str">
        <f t="shared" si="36"/>
        <v/>
      </c>
      <c r="AH137" s="30" t="str">
        <f>IF($AB137="","",IF($AG137&lt;=0,0,ROUNDUP($AG137/HLOOKUP($AB137,'3.参照データ'!$B$5:$AI$14,9,FALSE),0)))</f>
        <v/>
      </c>
      <c r="AI137" s="30" t="str">
        <f t="shared" si="37"/>
        <v/>
      </c>
      <c r="AJ137" s="30" t="str">
        <f>IF($AB137="","",HLOOKUP($AB137,'3.参照データ'!$B$5:$AI$14,8,FALSE)+1)</f>
        <v/>
      </c>
      <c r="AK137" s="30" t="str">
        <f>IF($AB137="","",HLOOKUP($AB137,'3.参照データ'!$B$5:$AI$14,10,FALSE)+AJ137)</f>
        <v/>
      </c>
      <c r="AL137" s="35" t="str">
        <f>IF($AB137="","",INDEX('2.職務給賃金表'!$B$6:$AI$57,MATCH('1.メイン'!$AI137,'2.職務給賃金表'!$B$6:$B$57,0),MATCH('1.メイン'!$AB137,'2.職務給賃金表'!$B$6:$AI$6,0)))</f>
        <v/>
      </c>
      <c r="AM137" s="35" t="str">
        <f t="shared" si="30"/>
        <v/>
      </c>
      <c r="AN137" s="35" t="str">
        <f t="shared" si="38"/>
        <v/>
      </c>
      <c r="AO137" s="35" t="str">
        <f t="shared" si="39"/>
        <v/>
      </c>
      <c r="AP137" s="35" t="str">
        <f t="shared" si="40"/>
        <v/>
      </c>
      <c r="AQ137" s="36" t="str">
        <f t="shared" si="41"/>
        <v/>
      </c>
      <c r="AS137" s="151" t="str">
        <f t="shared" si="42"/>
        <v/>
      </c>
      <c r="AT137" s="147" t="str">
        <f t="shared" si="43"/>
        <v/>
      </c>
      <c r="AU137" s="147" t="str">
        <f t="shared" si="44"/>
        <v/>
      </c>
      <c r="AV137" s="147" t="str">
        <f t="shared" si="45"/>
        <v/>
      </c>
      <c r="AW137" s="152" t="str">
        <f t="shared" si="52"/>
        <v/>
      </c>
      <c r="AX137" s="149" t="str">
        <f t="shared" si="53"/>
        <v/>
      </c>
      <c r="AY137" s="149" t="str">
        <f t="shared" si="46"/>
        <v/>
      </c>
      <c r="AZ137" s="149" t="str">
        <f>IF($AW137="","",HLOOKUP($AW137,'3.参照データ'!$B$5:$AI$14,8,FALSE)+1)</f>
        <v/>
      </c>
      <c r="BA137" s="149" t="str">
        <f>IF($AW137="","",HLOOKUP($AW137,'3.参照データ'!$B$5:$AI$14,10,FALSE)+AZ137)</f>
        <v/>
      </c>
      <c r="BB137" s="240" t="str">
        <f>IF($AW137="","",INDEX('2.職務給賃金表'!$B$6:$AI$57,MATCH($AY137,'2.職務給賃金表'!$B$6:$B$57,0),MATCH($AW137,'2.職務給賃金表'!$B$6:$AI$6,0)))</f>
        <v/>
      </c>
      <c r="BC137" s="245" t="str">
        <f t="shared" si="47"/>
        <v/>
      </c>
    </row>
    <row r="138" spans="1:55" x14ac:dyDescent="0.15">
      <c r="A138" s="79" t="str">
        <f>IF(C138="","",COUNTA($C$10:C138))</f>
        <v/>
      </c>
      <c r="B138" s="416"/>
      <c r="C138" s="416"/>
      <c r="D138" s="417"/>
      <c r="E138" s="417"/>
      <c r="F138" s="416"/>
      <c r="G138" s="416"/>
      <c r="H138" s="418"/>
      <c r="I138" s="418"/>
      <c r="J138" s="66" t="str">
        <f t="shared" si="48"/>
        <v/>
      </c>
      <c r="K138" s="66" t="str">
        <f t="shared" si="49"/>
        <v/>
      </c>
      <c r="L138" s="66" t="str">
        <f t="shared" si="50"/>
        <v/>
      </c>
      <c r="M138" s="66" t="str">
        <f t="shared" si="51"/>
        <v/>
      </c>
      <c r="N138" s="419"/>
      <c r="O138" s="419"/>
      <c r="P138" s="419"/>
      <c r="Q138" s="419"/>
      <c r="R138" s="69" t="str">
        <f t="shared" si="31"/>
        <v/>
      </c>
      <c r="S138" s="420"/>
      <c r="T138" s="420"/>
      <c r="U138" s="420"/>
      <c r="V138" s="420"/>
      <c r="W138" s="73" t="str">
        <f t="shared" si="32"/>
        <v/>
      </c>
      <c r="X138" s="74" t="str">
        <f t="shared" si="33"/>
        <v/>
      </c>
      <c r="Y138" s="44" t="str">
        <f t="shared" si="34"/>
        <v/>
      </c>
      <c r="Z138" s="30" t="str">
        <f>IF($C138="","",IF($Y138="","",HLOOKUP($Y138,'3.参照データ'!$B$4:$AI$12,2,TRUE)))</f>
        <v/>
      </c>
      <c r="AA138" s="424"/>
      <c r="AB138" s="85" t="str">
        <f t="shared" si="35"/>
        <v/>
      </c>
      <c r="AC138" s="34" t="str">
        <f>IF($AB138="","",($Y138-HLOOKUP($AB138,'3.参照データ'!$B$5:$AI$12,6,FALSE)))</f>
        <v/>
      </c>
      <c r="AD138" s="30" t="str">
        <f>IF($AB138="","",ROUNDUP($AC138/HLOOKUP($AB138,'3.参照データ'!$B$5:$AI$18,7,FALSE),0)+1)</f>
        <v/>
      </c>
      <c r="AE138" s="30" t="str">
        <f t="shared" ref="AE138:AE201" si="54">IF($AB138="","",IF($AD138&lt;=0,1,IF($AD138&gt;=$AJ138,$AJ138,$AD138)))</f>
        <v/>
      </c>
      <c r="AF138" s="127" t="str">
        <f>IF($AB138="","",($AE138-1)*HLOOKUP($AB138,'3.参照データ'!$B$5:$AI$14,7,FALSE))</f>
        <v/>
      </c>
      <c r="AG138" s="34" t="str">
        <f t="shared" si="36"/>
        <v/>
      </c>
      <c r="AH138" s="30" t="str">
        <f>IF($AB138="","",IF($AG138&lt;=0,0,ROUNDUP($AG138/HLOOKUP($AB138,'3.参照データ'!$B$5:$AI$14,9,FALSE),0)))</f>
        <v/>
      </c>
      <c r="AI138" s="30" t="str">
        <f t="shared" si="37"/>
        <v/>
      </c>
      <c r="AJ138" s="30" t="str">
        <f>IF($AB138="","",HLOOKUP($AB138,'3.参照データ'!$B$5:$AI$14,8,FALSE)+1)</f>
        <v/>
      </c>
      <c r="AK138" s="30" t="str">
        <f>IF($AB138="","",HLOOKUP($AB138,'3.参照データ'!$B$5:$AI$14,10,FALSE)+AJ138)</f>
        <v/>
      </c>
      <c r="AL138" s="35" t="str">
        <f>IF($AB138="","",INDEX('2.職務給賃金表'!$B$6:$AI$57,MATCH('1.メイン'!$AI138,'2.職務給賃金表'!$B$6:$B$57,0),MATCH('1.メイン'!$AB138,'2.職務給賃金表'!$B$6:$AI$6,0)))</f>
        <v/>
      </c>
      <c r="AM138" s="35" t="str">
        <f t="shared" ref="AM138:AM201" si="55">IF($AB138="","",$W138)</f>
        <v/>
      </c>
      <c r="AN138" s="35" t="str">
        <f t="shared" si="38"/>
        <v/>
      </c>
      <c r="AO138" s="35" t="str">
        <f t="shared" si="39"/>
        <v/>
      </c>
      <c r="AP138" s="35" t="str">
        <f t="shared" si="40"/>
        <v/>
      </c>
      <c r="AQ138" s="36" t="str">
        <f t="shared" si="41"/>
        <v/>
      </c>
      <c r="AS138" s="151" t="str">
        <f t="shared" si="42"/>
        <v/>
      </c>
      <c r="AT138" s="147" t="str">
        <f t="shared" si="43"/>
        <v/>
      </c>
      <c r="AU138" s="147" t="str">
        <f t="shared" si="44"/>
        <v/>
      </c>
      <c r="AV138" s="147" t="str">
        <f t="shared" si="45"/>
        <v/>
      </c>
      <c r="AW138" s="152" t="str">
        <f t="shared" si="52"/>
        <v/>
      </c>
      <c r="AX138" s="149" t="str">
        <f t="shared" si="53"/>
        <v/>
      </c>
      <c r="AY138" s="149" t="str">
        <f t="shared" si="46"/>
        <v/>
      </c>
      <c r="AZ138" s="149" t="str">
        <f>IF($AW138="","",HLOOKUP($AW138,'3.参照データ'!$B$5:$AI$14,8,FALSE)+1)</f>
        <v/>
      </c>
      <c r="BA138" s="149" t="str">
        <f>IF($AW138="","",HLOOKUP($AW138,'3.参照データ'!$B$5:$AI$14,10,FALSE)+AZ138)</f>
        <v/>
      </c>
      <c r="BB138" s="240" t="str">
        <f>IF($AW138="","",INDEX('2.職務給賃金表'!$B$6:$AI$57,MATCH($AY138,'2.職務給賃金表'!$B$6:$B$57,0),MATCH($AW138,'2.職務給賃金表'!$B$6:$AI$6,0)))</f>
        <v/>
      </c>
      <c r="BC138" s="245" t="str">
        <f t="shared" si="47"/>
        <v/>
      </c>
    </row>
    <row r="139" spans="1:55" x14ac:dyDescent="0.15">
      <c r="A139" s="79" t="str">
        <f>IF(C139="","",COUNTA($C$10:C139))</f>
        <v/>
      </c>
      <c r="B139" s="416"/>
      <c r="C139" s="416"/>
      <c r="D139" s="417"/>
      <c r="E139" s="417"/>
      <c r="F139" s="416"/>
      <c r="G139" s="416"/>
      <c r="H139" s="418"/>
      <c r="I139" s="418"/>
      <c r="J139" s="66" t="str">
        <f t="shared" si="48"/>
        <v/>
      </c>
      <c r="K139" s="66" t="str">
        <f t="shared" si="49"/>
        <v/>
      </c>
      <c r="L139" s="66" t="str">
        <f t="shared" si="50"/>
        <v/>
      </c>
      <c r="M139" s="66" t="str">
        <f t="shared" si="51"/>
        <v/>
      </c>
      <c r="N139" s="419"/>
      <c r="O139" s="419"/>
      <c r="P139" s="419"/>
      <c r="Q139" s="419"/>
      <c r="R139" s="69" t="str">
        <f t="shared" ref="R139:R196" si="56">IF($C139="","",SUM(N139:Q139))</f>
        <v/>
      </c>
      <c r="S139" s="420"/>
      <c r="T139" s="420"/>
      <c r="U139" s="420"/>
      <c r="V139" s="420"/>
      <c r="W139" s="73" t="str">
        <f t="shared" ref="W139:W196" si="57">IF(C139="","",SUM(S139:V139))</f>
        <v/>
      </c>
      <c r="X139" s="74" t="str">
        <f t="shared" ref="X139:X196" si="58">IF(C139="","",R139+W139)</f>
        <v/>
      </c>
      <c r="Y139" s="44" t="str">
        <f t="shared" ref="Y139:Y202" si="59">IF($C139="","",$R139)</f>
        <v/>
      </c>
      <c r="Z139" s="30" t="str">
        <f>IF($C139="","",IF($Y139="","",HLOOKUP($Y139,'3.参照データ'!$B$4:$AI$12,2,TRUE)))</f>
        <v/>
      </c>
      <c r="AA139" s="424"/>
      <c r="AB139" s="85" t="str">
        <f t="shared" ref="AB139:AB202" si="60">IF($Z139="","",IF($AA139="",$Z139,$AA139))</f>
        <v/>
      </c>
      <c r="AC139" s="34" t="str">
        <f>IF($AB139="","",($Y139-HLOOKUP($AB139,'3.参照データ'!$B$5:$AI$12,6,FALSE)))</f>
        <v/>
      </c>
      <c r="AD139" s="30" t="str">
        <f>IF($AB139="","",ROUNDUP($AC139/HLOOKUP($AB139,'3.参照データ'!$B$5:$AI$18,7,FALSE),0)+1)</f>
        <v/>
      </c>
      <c r="AE139" s="30" t="str">
        <f t="shared" si="54"/>
        <v/>
      </c>
      <c r="AF139" s="127" t="str">
        <f>IF($AB139="","",($AE139-1)*HLOOKUP($AB139,'3.参照データ'!$B$5:$AI$14,7,FALSE))</f>
        <v/>
      </c>
      <c r="AG139" s="34" t="str">
        <f t="shared" ref="AG139:AG202" si="61">IF($AB139="","",$AC139-$AF139)</f>
        <v/>
      </c>
      <c r="AH139" s="30" t="str">
        <f>IF($AB139="","",IF($AG139&lt;=0,0,ROUNDUP($AG139/HLOOKUP($AB139,'3.参照データ'!$B$5:$AI$14,9,FALSE),0)))</f>
        <v/>
      </c>
      <c r="AI139" s="30" t="str">
        <f t="shared" ref="AI139:AI202" si="62">IF($AB139="","",IF($AE139+$AH139&gt;=$AK139,$AK139,$AE139+$AH139))</f>
        <v/>
      </c>
      <c r="AJ139" s="30" t="str">
        <f>IF($AB139="","",HLOOKUP($AB139,'3.参照データ'!$B$5:$AI$14,8,FALSE)+1)</f>
        <v/>
      </c>
      <c r="AK139" s="30" t="str">
        <f>IF($AB139="","",HLOOKUP($AB139,'3.参照データ'!$B$5:$AI$14,10,FALSE)+AJ139)</f>
        <v/>
      </c>
      <c r="AL139" s="35" t="str">
        <f>IF($AB139="","",INDEX('2.職務給賃金表'!$B$6:$AI$57,MATCH('1.メイン'!$AI139,'2.職務給賃金表'!$B$6:$B$57,0),MATCH('1.メイン'!$AB139,'2.職務給賃金表'!$B$6:$AI$6,0)))</f>
        <v/>
      </c>
      <c r="AM139" s="35" t="str">
        <f t="shared" si="55"/>
        <v/>
      </c>
      <c r="AN139" s="35" t="str">
        <f t="shared" ref="AN139:AN202" si="63">IF($AB139="","",$AL139+$AM139)</f>
        <v/>
      </c>
      <c r="AO139" s="35" t="str">
        <f t="shared" ref="AO139:AO202" si="64">IF($AB139="","",IF(($Y139-$AL139)&gt;0,$Y139-$AL139,0))</f>
        <v/>
      </c>
      <c r="AP139" s="35" t="str">
        <f t="shared" ref="AP139:AP202" si="65">IF($AB139="","",$AN139+$AO139)</f>
        <v/>
      </c>
      <c r="AQ139" s="36" t="str">
        <f t="shared" ref="AQ139:AQ202" si="66">IF($AB139="","",$AP139-$X139)</f>
        <v/>
      </c>
      <c r="AS139" s="151" t="str">
        <f t="shared" ref="AS139:AS193" si="67">IF(H139="","",DATEDIF(H139-1,$AS$4,"Y"))</f>
        <v/>
      </c>
      <c r="AT139" s="147" t="str">
        <f t="shared" ref="AT139:AT193" si="68">IF(H139="","",DATEDIF(H139-1,$AS$4,"YM"))</f>
        <v/>
      </c>
      <c r="AU139" s="147" t="str">
        <f t="shared" ref="AU139:AU202" si="69">IF(I139="","",DATEDIF(I139-1,$AS$4,"Y"))</f>
        <v/>
      </c>
      <c r="AV139" s="147" t="str">
        <f t="shared" ref="AV139:AV202" si="70">IF(I139="","",DATEDIF(I139-1,$AS$4,"YM"))</f>
        <v/>
      </c>
      <c r="AW139" s="152" t="str">
        <f t="shared" si="52"/>
        <v/>
      </c>
      <c r="AX139" s="149" t="str">
        <f t="shared" si="53"/>
        <v/>
      </c>
      <c r="AY139" s="149" t="str">
        <f t="shared" ref="AY139:AY202" si="71">IF($AW139="","",IF($AX139&gt;=$BA139,$BA139,$AX139))</f>
        <v/>
      </c>
      <c r="AZ139" s="149" t="str">
        <f>IF($AW139="","",HLOOKUP($AW139,'3.参照データ'!$B$5:$AI$14,8,FALSE)+1)</f>
        <v/>
      </c>
      <c r="BA139" s="149" t="str">
        <f>IF($AW139="","",HLOOKUP($AW139,'3.参照データ'!$B$5:$AI$14,10,FALSE)+AZ139)</f>
        <v/>
      </c>
      <c r="BB139" s="240" t="str">
        <f>IF($AW139="","",INDEX('2.職務給賃金表'!$B$6:$AI$57,MATCH($AY139,'2.職務給賃金表'!$B$6:$B$57,0),MATCH($AW139,'2.職務給賃金表'!$B$6:$AI$6,0)))</f>
        <v/>
      </c>
      <c r="BC139" s="245" t="str">
        <f t="shared" ref="BC139:BC202" si="72">IF($AW139="","",$BB139-$AL139)</f>
        <v/>
      </c>
    </row>
    <row r="140" spans="1:55" x14ac:dyDescent="0.15">
      <c r="A140" s="79" t="str">
        <f>IF(C140="","",COUNTA($C$10:C140))</f>
        <v/>
      </c>
      <c r="B140" s="416"/>
      <c r="C140" s="416"/>
      <c r="D140" s="417"/>
      <c r="E140" s="417"/>
      <c r="F140" s="416"/>
      <c r="G140" s="416"/>
      <c r="H140" s="418"/>
      <c r="I140" s="418"/>
      <c r="J140" s="66" t="str">
        <f t="shared" ref="J140:J196" si="73">IF(H140="","",DATEDIF(H140-1,$J$6,"Y"))</f>
        <v/>
      </c>
      <c r="K140" s="66" t="str">
        <f t="shared" ref="K140:K196" si="74">IF(H140="","",DATEDIF(H140-1,$J$6,"YM"))</f>
        <v/>
      </c>
      <c r="L140" s="66" t="str">
        <f t="shared" ref="L140:L196" si="75">IF(I140="","",DATEDIF(I140-1,$J$6,"Y"))</f>
        <v/>
      </c>
      <c r="M140" s="66" t="str">
        <f t="shared" ref="M140:M196" si="76">IF(I140="","",DATEDIF(I140-1,$J$6,"YM"))</f>
        <v/>
      </c>
      <c r="N140" s="419"/>
      <c r="O140" s="419"/>
      <c r="P140" s="419"/>
      <c r="Q140" s="419"/>
      <c r="R140" s="69" t="str">
        <f t="shared" si="56"/>
        <v/>
      </c>
      <c r="S140" s="420"/>
      <c r="T140" s="420"/>
      <c r="U140" s="420"/>
      <c r="V140" s="420"/>
      <c r="W140" s="73" t="str">
        <f t="shared" si="57"/>
        <v/>
      </c>
      <c r="X140" s="74" t="str">
        <f t="shared" si="58"/>
        <v/>
      </c>
      <c r="Y140" s="44" t="str">
        <f t="shared" si="59"/>
        <v/>
      </c>
      <c r="Z140" s="30" t="str">
        <f>IF($C140="","",IF($Y140="","",HLOOKUP($Y140,'3.参照データ'!$B$4:$AI$12,2,TRUE)))</f>
        <v/>
      </c>
      <c r="AA140" s="424"/>
      <c r="AB140" s="85" t="str">
        <f t="shared" si="60"/>
        <v/>
      </c>
      <c r="AC140" s="34" t="str">
        <f>IF($AB140="","",($Y140-HLOOKUP($AB140,'3.参照データ'!$B$5:$AI$12,6,FALSE)))</f>
        <v/>
      </c>
      <c r="AD140" s="30" t="str">
        <f>IF($AB140="","",ROUNDUP($AC140/HLOOKUP($AB140,'3.参照データ'!$B$5:$AI$18,7,FALSE),0)+1)</f>
        <v/>
      </c>
      <c r="AE140" s="30" t="str">
        <f t="shared" si="54"/>
        <v/>
      </c>
      <c r="AF140" s="127" t="str">
        <f>IF($AB140="","",($AE140-1)*HLOOKUP($AB140,'3.参照データ'!$B$5:$AI$14,7,FALSE))</f>
        <v/>
      </c>
      <c r="AG140" s="34" t="str">
        <f t="shared" si="61"/>
        <v/>
      </c>
      <c r="AH140" s="30" t="str">
        <f>IF($AB140="","",IF($AG140&lt;=0,0,ROUNDUP($AG140/HLOOKUP($AB140,'3.参照データ'!$B$5:$AI$14,9,FALSE),0)))</f>
        <v/>
      </c>
      <c r="AI140" s="30" t="str">
        <f t="shared" si="62"/>
        <v/>
      </c>
      <c r="AJ140" s="30" t="str">
        <f>IF($AB140="","",HLOOKUP($AB140,'3.参照データ'!$B$5:$AI$14,8,FALSE)+1)</f>
        <v/>
      </c>
      <c r="AK140" s="30" t="str">
        <f>IF($AB140="","",HLOOKUP($AB140,'3.参照データ'!$B$5:$AI$14,10,FALSE)+AJ140)</f>
        <v/>
      </c>
      <c r="AL140" s="35" t="str">
        <f>IF($AB140="","",INDEX('2.職務給賃金表'!$B$6:$AI$57,MATCH('1.メイン'!$AI140,'2.職務給賃金表'!$B$6:$B$57,0),MATCH('1.メイン'!$AB140,'2.職務給賃金表'!$B$6:$AI$6,0)))</f>
        <v/>
      </c>
      <c r="AM140" s="35" t="str">
        <f t="shared" si="55"/>
        <v/>
      </c>
      <c r="AN140" s="35" t="str">
        <f t="shared" si="63"/>
        <v/>
      </c>
      <c r="AO140" s="35" t="str">
        <f t="shared" si="64"/>
        <v/>
      </c>
      <c r="AP140" s="35" t="str">
        <f t="shared" si="65"/>
        <v/>
      </c>
      <c r="AQ140" s="36" t="str">
        <f t="shared" si="66"/>
        <v/>
      </c>
      <c r="AS140" s="151" t="str">
        <f t="shared" si="67"/>
        <v/>
      </c>
      <c r="AT140" s="147" t="str">
        <f t="shared" si="68"/>
        <v/>
      </c>
      <c r="AU140" s="147" t="str">
        <f t="shared" si="69"/>
        <v/>
      </c>
      <c r="AV140" s="147" t="str">
        <f t="shared" si="70"/>
        <v/>
      </c>
      <c r="AW140" s="152" t="str">
        <f t="shared" si="52"/>
        <v/>
      </c>
      <c r="AX140" s="149" t="str">
        <f t="shared" si="53"/>
        <v/>
      </c>
      <c r="AY140" s="149" t="str">
        <f t="shared" si="71"/>
        <v/>
      </c>
      <c r="AZ140" s="149" t="str">
        <f>IF($AW140="","",HLOOKUP($AW140,'3.参照データ'!$B$5:$AI$14,8,FALSE)+1)</f>
        <v/>
      </c>
      <c r="BA140" s="149" t="str">
        <f>IF($AW140="","",HLOOKUP($AW140,'3.参照データ'!$B$5:$AI$14,10,FALSE)+AZ140)</f>
        <v/>
      </c>
      <c r="BB140" s="240" t="str">
        <f>IF($AW140="","",INDEX('2.職務給賃金表'!$B$6:$AI$57,MATCH($AY140,'2.職務給賃金表'!$B$6:$B$57,0),MATCH($AW140,'2.職務給賃金表'!$B$6:$AI$6,0)))</f>
        <v/>
      </c>
      <c r="BC140" s="245" t="str">
        <f t="shared" si="72"/>
        <v/>
      </c>
    </row>
    <row r="141" spans="1:55" x14ac:dyDescent="0.15">
      <c r="A141" s="79" t="str">
        <f>IF(C141="","",COUNTA($C$10:C141))</f>
        <v/>
      </c>
      <c r="B141" s="416"/>
      <c r="C141" s="416"/>
      <c r="D141" s="417"/>
      <c r="E141" s="417"/>
      <c r="F141" s="416"/>
      <c r="G141" s="416"/>
      <c r="H141" s="418"/>
      <c r="I141" s="418"/>
      <c r="J141" s="66" t="str">
        <f t="shared" si="73"/>
        <v/>
      </c>
      <c r="K141" s="66" t="str">
        <f t="shared" si="74"/>
        <v/>
      </c>
      <c r="L141" s="66" t="str">
        <f t="shared" si="75"/>
        <v/>
      </c>
      <c r="M141" s="66" t="str">
        <f t="shared" si="76"/>
        <v/>
      </c>
      <c r="N141" s="419"/>
      <c r="O141" s="419"/>
      <c r="P141" s="419"/>
      <c r="Q141" s="419"/>
      <c r="R141" s="69" t="str">
        <f t="shared" si="56"/>
        <v/>
      </c>
      <c r="S141" s="420"/>
      <c r="T141" s="420"/>
      <c r="U141" s="420"/>
      <c r="V141" s="420"/>
      <c r="W141" s="73" t="str">
        <f t="shared" si="57"/>
        <v/>
      </c>
      <c r="X141" s="74" t="str">
        <f t="shared" si="58"/>
        <v/>
      </c>
      <c r="Y141" s="44" t="str">
        <f t="shared" si="59"/>
        <v/>
      </c>
      <c r="Z141" s="30" t="str">
        <f>IF($C141="","",IF($Y141="","",HLOOKUP($Y141,'3.参照データ'!$B$4:$AI$12,2,TRUE)))</f>
        <v/>
      </c>
      <c r="AA141" s="424"/>
      <c r="AB141" s="85" t="str">
        <f t="shared" si="60"/>
        <v/>
      </c>
      <c r="AC141" s="34" t="str">
        <f>IF($AB141="","",($Y141-HLOOKUP($AB141,'3.参照データ'!$B$5:$AI$12,6,FALSE)))</f>
        <v/>
      </c>
      <c r="AD141" s="30" t="str">
        <f>IF($AB141="","",ROUNDUP($AC141/HLOOKUP($AB141,'3.参照データ'!$B$5:$AI$18,7,FALSE),0)+1)</f>
        <v/>
      </c>
      <c r="AE141" s="30" t="str">
        <f t="shared" si="54"/>
        <v/>
      </c>
      <c r="AF141" s="127" t="str">
        <f>IF($AB141="","",($AE141-1)*HLOOKUP($AB141,'3.参照データ'!$B$5:$AI$14,7,FALSE))</f>
        <v/>
      </c>
      <c r="AG141" s="34" t="str">
        <f t="shared" si="61"/>
        <v/>
      </c>
      <c r="AH141" s="30" t="str">
        <f>IF($AB141="","",IF($AG141&lt;=0,0,ROUNDUP($AG141/HLOOKUP($AB141,'3.参照データ'!$B$5:$AI$14,9,FALSE),0)))</f>
        <v/>
      </c>
      <c r="AI141" s="30" t="str">
        <f t="shared" si="62"/>
        <v/>
      </c>
      <c r="AJ141" s="30" t="str">
        <f>IF($AB141="","",HLOOKUP($AB141,'3.参照データ'!$B$5:$AI$14,8,FALSE)+1)</f>
        <v/>
      </c>
      <c r="AK141" s="30" t="str">
        <f>IF($AB141="","",HLOOKUP($AB141,'3.参照データ'!$B$5:$AI$14,10,FALSE)+AJ141)</f>
        <v/>
      </c>
      <c r="AL141" s="35" t="str">
        <f>IF($AB141="","",INDEX('2.職務給賃金表'!$B$6:$AI$57,MATCH('1.メイン'!$AI141,'2.職務給賃金表'!$B$6:$B$57,0),MATCH('1.メイン'!$AB141,'2.職務給賃金表'!$B$6:$AI$6,0)))</f>
        <v/>
      </c>
      <c r="AM141" s="35" t="str">
        <f t="shared" si="55"/>
        <v/>
      </c>
      <c r="AN141" s="35" t="str">
        <f t="shared" si="63"/>
        <v/>
      </c>
      <c r="AO141" s="35" t="str">
        <f t="shared" si="64"/>
        <v/>
      </c>
      <c r="AP141" s="35" t="str">
        <f t="shared" si="65"/>
        <v/>
      </c>
      <c r="AQ141" s="36" t="str">
        <f t="shared" si="66"/>
        <v/>
      </c>
      <c r="AS141" s="151" t="str">
        <f t="shared" si="67"/>
        <v/>
      </c>
      <c r="AT141" s="147" t="str">
        <f t="shared" si="68"/>
        <v/>
      </c>
      <c r="AU141" s="147" t="str">
        <f t="shared" si="69"/>
        <v/>
      </c>
      <c r="AV141" s="147" t="str">
        <f t="shared" si="70"/>
        <v/>
      </c>
      <c r="AW141" s="152" t="str">
        <f t="shared" si="52"/>
        <v/>
      </c>
      <c r="AX141" s="149" t="str">
        <f t="shared" si="53"/>
        <v/>
      </c>
      <c r="AY141" s="149" t="str">
        <f t="shared" si="71"/>
        <v/>
      </c>
      <c r="AZ141" s="149" t="str">
        <f>IF($AW141="","",HLOOKUP($AW141,'3.参照データ'!$B$5:$AI$14,8,FALSE)+1)</f>
        <v/>
      </c>
      <c r="BA141" s="149" t="str">
        <f>IF($AW141="","",HLOOKUP($AW141,'3.参照データ'!$B$5:$AI$14,10,FALSE)+AZ141)</f>
        <v/>
      </c>
      <c r="BB141" s="240" t="str">
        <f>IF($AW141="","",INDEX('2.職務給賃金表'!$B$6:$AI$57,MATCH($AY141,'2.職務給賃金表'!$B$6:$B$57,0),MATCH($AW141,'2.職務給賃金表'!$B$6:$AI$6,0)))</f>
        <v/>
      </c>
      <c r="BC141" s="245" t="str">
        <f t="shared" si="72"/>
        <v/>
      </c>
    </row>
    <row r="142" spans="1:55" x14ac:dyDescent="0.15">
      <c r="A142" s="79" t="str">
        <f>IF(C142="","",COUNTA($C$10:C142))</f>
        <v/>
      </c>
      <c r="B142" s="416"/>
      <c r="C142" s="416"/>
      <c r="D142" s="417"/>
      <c r="E142" s="417"/>
      <c r="F142" s="416"/>
      <c r="G142" s="416"/>
      <c r="H142" s="418"/>
      <c r="I142" s="418"/>
      <c r="J142" s="66" t="str">
        <f t="shared" si="73"/>
        <v/>
      </c>
      <c r="K142" s="66" t="str">
        <f t="shared" si="74"/>
        <v/>
      </c>
      <c r="L142" s="66" t="str">
        <f t="shared" si="75"/>
        <v/>
      </c>
      <c r="M142" s="66" t="str">
        <f t="shared" si="76"/>
        <v/>
      </c>
      <c r="N142" s="419"/>
      <c r="O142" s="419"/>
      <c r="P142" s="419"/>
      <c r="Q142" s="419"/>
      <c r="R142" s="69" t="str">
        <f t="shared" si="56"/>
        <v/>
      </c>
      <c r="S142" s="420"/>
      <c r="T142" s="420"/>
      <c r="U142" s="420"/>
      <c r="V142" s="420"/>
      <c r="W142" s="73" t="str">
        <f t="shared" si="57"/>
        <v/>
      </c>
      <c r="X142" s="74" t="str">
        <f t="shared" si="58"/>
        <v/>
      </c>
      <c r="Y142" s="44" t="str">
        <f t="shared" si="59"/>
        <v/>
      </c>
      <c r="Z142" s="30" t="str">
        <f>IF($C142="","",IF($Y142="","",HLOOKUP($Y142,'3.参照データ'!$B$4:$AI$12,2,TRUE)))</f>
        <v/>
      </c>
      <c r="AA142" s="424"/>
      <c r="AB142" s="85" t="str">
        <f t="shared" si="60"/>
        <v/>
      </c>
      <c r="AC142" s="34" t="str">
        <f>IF($AB142="","",($Y142-HLOOKUP($AB142,'3.参照データ'!$B$5:$AI$12,6,FALSE)))</f>
        <v/>
      </c>
      <c r="AD142" s="30" t="str">
        <f>IF($AB142="","",ROUNDUP($AC142/HLOOKUP($AB142,'3.参照データ'!$B$5:$AI$18,7,FALSE),0)+1)</f>
        <v/>
      </c>
      <c r="AE142" s="30" t="str">
        <f t="shared" si="54"/>
        <v/>
      </c>
      <c r="AF142" s="127" t="str">
        <f>IF($AB142="","",($AE142-1)*HLOOKUP($AB142,'3.参照データ'!$B$5:$AI$14,7,FALSE))</f>
        <v/>
      </c>
      <c r="AG142" s="34" t="str">
        <f t="shared" si="61"/>
        <v/>
      </c>
      <c r="AH142" s="30" t="str">
        <f>IF($AB142="","",IF($AG142&lt;=0,0,ROUNDUP($AG142/HLOOKUP($AB142,'3.参照データ'!$B$5:$AI$14,9,FALSE),0)))</f>
        <v/>
      </c>
      <c r="AI142" s="30" t="str">
        <f t="shared" si="62"/>
        <v/>
      </c>
      <c r="AJ142" s="30" t="str">
        <f>IF($AB142="","",HLOOKUP($AB142,'3.参照データ'!$B$5:$AI$14,8,FALSE)+1)</f>
        <v/>
      </c>
      <c r="AK142" s="30" t="str">
        <f>IF($AB142="","",HLOOKUP($AB142,'3.参照データ'!$B$5:$AI$14,10,FALSE)+AJ142)</f>
        <v/>
      </c>
      <c r="AL142" s="35" t="str">
        <f>IF($AB142="","",INDEX('2.職務給賃金表'!$B$6:$AI$57,MATCH('1.メイン'!$AI142,'2.職務給賃金表'!$B$6:$B$57,0),MATCH('1.メイン'!$AB142,'2.職務給賃金表'!$B$6:$AI$6,0)))</f>
        <v/>
      </c>
      <c r="AM142" s="35" t="str">
        <f t="shared" si="55"/>
        <v/>
      </c>
      <c r="AN142" s="35" t="str">
        <f t="shared" si="63"/>
        <v/>
      </c>
      <c r="AO142" s="35" t="str">
        <f t="shared" si="64"/>
        <v/>
      </c>
      <c r="AP142" s="35" t="str">
        <f t="shared" si="65"/>
        <v/>
      </c>
      <c r="AQ142" s="36" t="str">
        <f t="shared" si="66"/>
        <v/>
      </c>
      <c r="AS142" s="151" t="str">
        <f t="shared" si="67"/>
        <v/>
      </c>
      <c r="AT142" s="147" t="str">
        <f t="shared" si="68"/>
        <v/>
      </c>
      <c r="AU142" s="147" t="str">
        <f t="shared" si="69"/>
        <v/>
      </c>
      <c r="AV142" s="147" t="str">
        <f t="shared" si="70"/>
        <v/>
      </c>
      <c r="AW142" s="152" t="str">
        <f t="shared" si="52"/>
        <v/>
      </c>
      <c r="AX142" s="149" t="str">
        <f t="shared" si="53"/>
        <v/>
      </c>
      <c r="AY142" s="149" t="str">
        <f t="shared" si="71"/>
        <v/>
      </c>
      <c r="AZ142" s="149" t="str">
        <f>IF($AW142="","",HLOOKUP($AW142,'3.参照データ'!$B$5:$AI$14,8,FALSE)+1)</f>
        <v/>
      </c>
      <c r="BA142" s="149" t="str">
        <f>IF($AW142="","",HLOOKUP($AW142,'3.参照データ'!$B$5:$AI$14,10,FALSE)+AZ142)</f>
        <v/>
      </c>
      <c r="BB142" s="240" t="str">
        <f>IF($AW142="","",INDEX('2.職務給賃金表'!$B$6:$AI$57,MATCH($AY142,'2.職務給賃金表'!$B$6:$B$57,0),MATCH($AW142,'2.職務給賃金表'!$B$6:$AI$6,0)))</f>
        <v/>
      </c>
      <c r="BC142" s="245" t="str">
        <f t="shared" si="72"/>
        <v/>
      </c>
    </row>
    <row r="143" spans="1:55" x14ac:dyDescent="0.15">
      <c r="A143" s="79" t="str">
        <f>IF(C143="","",COUNTA($C$10:C143))</f>
        <v/>
      </c>
      <c r="B143" s="416"/>
      <c r="C143" s="416"/>
      <c r="D143" s="417"/>
      <c r="E143" s="417"/>
      <c r="F143" s="416"/>
      <c r="G143" s="416"/>
      <c r="H143" s="418"/>
      <c r="I143" s="418"/>
      <c r="J143" s="66" t="str">
        <f t="shared" si="73"/>
        <v/>
      </c>
      <c r="K143" s="66" t="str">
        <f t="shared" si="74"/>
        <v/>
      </c>
      <c r="L143" s="66" t="str">
        <f t="shared" si="75"/>
        <v/>
      </c>
      <c r="M143" s="66" t="str">
        <f t="shared" si="76"/>
        <v/>
      </c>
      <c r="N143" s="419"/>
      <c r="O143" s="419"/>
      <c r="P143" s="419"/>
      <c r="Q143" s="419"/>
      <c r="R143" s="69" t="str">
        <f t="shared" si="56"/>
        <v/>
      </c>
      <c r="S143" s="420"/>
      <c r="T143" s="420"/>
      <c r="U143" s="420"/>
      <c r="V143" s="420"/>
      <c r="W143" s="73" t="str">
        <f t="shared" si="57"/>
        <v/>
      </c>
      <c r="X143" s="74" t="str">
        <f t="shared" si="58"/>
        <v/>
      </c>
      <c r="Y143" s="44" t="str">
        <f t="shared" si="59"/>
        <v/>
      </c>
      <c r="Z143" s="30" t="str">
        <f>IF($C143="","",IF($Y143="","",HLOOKUP($Y143,'3.参照データ'!$B$4:$AI$12,2,TRUE)))</f>
        <v/>
      </c>
      <c r="AA143" s="424"/>
      <c r="AB143" s="85" t="str">
        <f t="shared" si="60"/>
        <v/>
      </c>
      <c r="AC143" s="34" t="str">
        <f>IF($AB143="","",($Y143-HLOOKUP($AB143,'3.参照データ'!$B$5:$AI$12,6,FALSE)))</f>
        <v/>
      </c>
      <c r="AD143" s="30" t="str">
        <f>IF($AB143="","",ROUNDUP($AC143/HLOOKUP($AB143,'3.参照データ'!$B$5:$AI$18,7,FALSE),0)+1)</f>
        <v/>
      </c>
      <c r="AE143" s="30" t="str">
        <f t="shared" si="54"/>
        <v/>
      </c>
      <c r="AF143" s="127" t="str">
        <f>IF($AB143="","",($AE143-1)*HLOOKUP($AB143,'3.参照データ'!$B$5:$AI$14,7,FALSE))</f>
        <v/>
      </c>
      <c r="AG143" s="34" t="str">
        <f t="shared" si="61"/>
        <v/>
      </c>
      <c r="AH143" s="30" t="str">
        <f>IF($AB143="","",IF($AG143&lt;=0,0,ROUNDUP($AG143/HLOOKUP($AB143,'3.参照データ'!$B$5:$AI$14,9,FALSE),0)))</f>
        <v/>
      </c>
      <c r="AI143" s="30" t="str">
        <f t="shared" si="62"/>
        <v/>
      </c>
      <c r="AJ143" s="30" t="str">
        <f>IF($AB143="","",HLOOKUP($AB143,'3.参照データ'!$B$5:$AI$14,8,FALSE)+1)</f>
        <v/>
      </c>
      <c r="AK143" s="30" t="str">
        <f>IF($AB143="","",HLOOKUP($AB143,'3.参照データ'!$B$5:$AI$14,10,FALSE)+AJ143)</f>
        <v/>
      </c>
      <c r="AL143" s="35" t="str">
        <f>IF($AB143="","",INDEX('2.職務給賃金表'!$B$6:$AI$57,MATCH('1.メイン'!$AI143,'2.職務給賃金表'!$B$6:$B$57,0),MATCH('1.メイン'!$AB143,'2.職務給賃金表'!$B$6:$AI$6,0)))</f>
        <v/>
      </c>
      <c r="AM143" s="35" t="str">
        <f t="shared" si="55"/>
        <v/>
      </c>
      <c r="AN143" s="35" t="str">
        <f t="shared" si="63"/>
        <v/>
      </c>
      <c r="AO143" s="35" t="str">
        <f t="shared" si="64"/>
        <v/>
      </c>
      <c r="AP143" s="35" t="str">
        <f t="shared" si="65"/>
        <v/>
      </c>
      <c r="AQ143" s="36" t="str">
        <f t="shared" si="66"/>
        <v/>
      </c>
      <c r="AS143" s="151" t="str">
        <f t="shared" si="67"/>
        <v/>
      </c>
      <c r="AT143" s="147" t="str">
        <f t="shared" si="68"/>
        <v/>
      </c>
      <c r="AU143" s="147" t="str">
        <f t="shared" si="69"/>
        <v/>
      </c>
      <c r="AV143" s="147" t="str">
        <f t="shared" si="70"/>
        <v/>
      </c>
      <c r="AW143" s="152" t="str">
        <f t="shared" si="52"/>
        <v/>
      </c>
      <c r="AX143" s="149" t="str">
        <f t="shared" si="53"/>
        <v/>
      </c>
      <c r="AY143" s="149" t="str">
        <f t="shared" si="71"/>
        <v/>
      </c>
      <c r="AZ143" s="149" t="str">
        <f>IF($AW143="","",HLOOKUP($AW143,'3.参照データ'!$B$5:$AI$14,8,FALSE)+1)</f>
        <v/>
      </c>
      <c r="BA143" s="149" t="str">
        <f>IF($AW143="","",HLOOKUP($AW143,'3.参照データ'!$B$5:$AI$14,10,FALSE)+AZ143)</f>
        <v/>
      </c>
      <c r="BB143" s="240" t="str">
        <f>IF($AW143="","",INDEX('2.職務給賃金表'!$B$6:$AI$57,MATCH($AY143,'2.職務給賃金表'!$B$6:$B$57,0),MATCH($AW143,'2.職務給賃金表'!$B$6:$AI$6,0)))</f>
        <v/>
      </c>
      <c r="BC143" s="245" t="str">
        <f t="shared" si="72"/>
        <v/>
      </c>
    </row>
    <row r="144" spans="1:55" x14ac:dyDescent="0.15">
      <c r="A144" s="79" t="str">
        <f>IF(C144="","",COUNTA($C$10:C144))</f>
        <v/>
      </c>
      <c r="B144" s="416"/>
      <c r="C144" s="416"/>
      <c r="D144" s="417"/>
      <c r="E144" s="417"/>
      <c r="F144" s="416"/>
      <c r="G144" s="416"/>
      <c r="H144" s="418"/>
      <c r="I144" s="418"/>
      <c r="J144" s="66" t="str">
        <f t="shared" si="73"/>
        <v/>
      </c>
      <c r="K144" s="66" t="str">
        <f t="shared" si="74"/>
        <v/>
      </c>
      <c r="L144" s="66" t="str">
        <f t="shared" si="75"/>
        <v/>
      </c>
      <c r="M144" s="66" t="str">
        <f t="shared" si="76"/>
        <v/>
      </c>
      <c r="N144" s="419"/>
      <c r="O144" s="419"/>
      <c r="P144" s="419"/>
      <c r="Q144" s="419"/>
      <c r="R144" s="69" t="str">
        <f t="shared" si="56"/>
        <v/>
      </c>
      <c r="S144" s="420"/>
      <c r="T144" s="420"/>
      <c r="U144" s="420"/>
      <c r="V144" s="420"/>
      <c r="W144" s="73" t="str">
        <f t="shared" si="57"/>
        <v/>
      </c>
      <c r="X144" s="74" t="str">
        <f t="shared" si="58"/>
        <v/>
      </c>
      <c r="Y144" s="44" t="str">
        <f t="shared" si="59"/>
        <v/>
      </c>
      <c r="Z144" s="30" t="str">
        <f>IF($C144="","",IF($Y144="","",HLOOKUP($Y144,'3.参照データ'!$B$4:$AI$12,2,TRUE)))</f>
        <v/>
      </c>
      <c r="AA144" s="424"/>
      <c r="AB144" s="85" t="str">
        <f t="shared" si="60"/>
        <v/>
      </c>
      <c r="AC144" s="34" t="str">
        <f>IF($AB144="","",($Y144-HLOOKUP($AB144,'3.参照データ'!$B$5:$AI$12,6,FALSE)))</f>
        <v/>
      </c>
      <c r="AD144" s="30" t="str">
        <f>IF($AB144="","",ROUNDUP($AC144/HLOOKUP($AB144,'3.参照データ'!$B$5:$AI$18,7,FALSE),0)+1)</f>
        <v/>
      </c>
      <c r="AE144" s="30" t="str">
        <f t="shared" si="54"/>
        <v/>
      </c>
      <c r="AF144" s="127" t="str">
        <f>IF($AB144="","",($AE144-1)*HLOOKUP($AB144,'3.参照データ'!$B$5:$AI$14,7,FALSE))</f>
        <v/>
      </c>
      <c r="AG144" s="34" t="str">
        <f t="shared" si="61"/>
        <v/>
      </c>
      <c r="AH144" s="30" t="str">
        <f>IF($AB144="","",IF($AG144&lt;=0,0,ROUNDUP($AG144/HLOOKUP($AB144,'3.参照データ'!$B$5:$AI$14,9,FALSE),0)))</f>
        <v/>
      </c>
      <c r="AI144" s="30" t="str">
        <f t="shared" si="62"/>
        <v/>
      </c>
      <c r="AJ144" s="30" t="str">
        <f>IF($AB144="","",HLOOKUP($AB144,'3.参照データ'!$B$5:$AI$14,8,FALSE)+1)</f>
        <v/>
      </c>
      <c r="AK144" s="30" t="str">
        <f>IF($AB144="","",HLOOKUP($AB144,'3.参照データ'!$B$5:$AI$14,10,FALSE)+AJ144)</f>
        <v/>
      </c>
      <c r="AL144" s="35" t="str">
        <f>IF($AB144="","",INDEX('2.職務給賃金表'!$B$6:$AI$57,MATCH('1.メイン'!$AI144,'2.職務給賃金表'!$B$6:$B$57,0),MATCH('1.メイン'!$AB144,'2.職務給賃金表'!$B$6:$AI$6,0)))</f>
        <v/>
      </c>
      <c r="AM144" s="35" t="str">
        <f t="shared" si="55"/>
        <v/>
      </c>
      <c r="AN144" s="35" t="str">
        <f t="shared" si="63"/>
        <v/>
      </c>
      <c r="AO144" s="35" t="str">
        <f t="shared" si="64"/>
        <v/>
      </c>
      <c r="AP144" s="35" t="str">
        <f t="shared" si="65"/>
        <v/>
      </c>
      <c r="AQ144" s="36" t="str">
        <f t="shared" si="66"/>
        <v/>
      </c>
      <c r="AS144" s="151" t="str">
        <f t="shared" si="67"/>
        <v/>
      </c>
      <c r="AT144" s="147" t="str">
        <f t="shared" si="68"/>
        <v/>
      </c>
      <c r="AU144" s="147" t="str">
        <f t="shared" si="69"/>
        <v/>
      </c>
      <c r="AV144" s="147" t="str">
        <f t="shared" si="70"/>
        <v/>
      </c>
      <c r="AW144" s="152" t="str">
        <f t="shared" si="52"/>
        <v/>
      </c>
      <c r="AX144" s="149" t="str">
        <f t="shared" si="53"/>
        <v/>
      </c>
      <c r="AY144" s="149" t="str">
        <f t="shared" si="71"/>
        <v/>
      </c>
      <c r="AZ144" s="149" t="str">
        <f>IF($AW144="","",HLOOKUP($AW144,'3.参照データ'!$B$5:$AI$14,8,FALSE)+1)</f>
        <v/>
      </c>
      <c r="BA144" s="149" t="str">
        <f>IF($AW144="","",HLOOKUP($AW144,'3.参照データ'!$B$5:$AI$14,10,FALSE)+AZ144)</f>
        <v/>
      </c>
      <c r="BB144" s="240" t="str">
        <f>IF($AW144="","",INDEX('2.職務給賃金表'!$B$6:$AI$57,MATCH($AY144,'2.職務給賃金表'!$B$6:$B$57,0),MATCH($AW144,'2.職務給賃金表'!$B$6:$AI$6,0)))</f>
        <v/>
      </c>
      <c r="BC144" s="245" t="str">
        <f t="shared" si="72"/>
        <v/>
      </c>
    </row>
    <row r="145" spans="1:55" x14ac:dyDescent="0.15">
      <c r="A145" s="79" t="str">
        <f>IF(C145="","",COUNTA($C$10:C145))</f>
        <v/>
      </c>
      <c r="B145" s="416"/>
      <c r="C145" s="416"/>
      <c r="D145" s="417"/>
      <c r="E145" s="417"/>
      <c r="F145" s="416"/>
      <c r="G145" s="416"/>
      <c r="H145" s="418"/>
      <c r="I145" s="418"/>
      <c r="J145" s="66" t="str">
        <f t="shared" si="73"/>
        <v/>
      </c>
      <c r="K145" s="66" t="str">
        <f t="shared" si="74"/>
        <v/>
      </c>
      <c r="L145" s="66" t="str">
        <f t="shared" si="75"/>
        <v/>
      </c>
      <c r="M145" s="66" t="str">
        <f t="shared" si="76"/>
        <v/>
      </c>
      <c r="N145" s="419"/>
      <c r="O145" s="419"/>
      <c r="P145" s="419"/>
      <c r="Q145" s="419"/>
      <c r="R145" s="69" t="str">
        <f t="shared" si="56"/>
        <v/>
      </c>
      <c r="S145" s="420"/>
      <c r="T145" s="420"/>
      <c r="U145" s="420"/>
      <c r="V145" s="420"/>
      <c r="W145" s="73" t="str">
        <f t="shared" si="57"/>
        <v/>
      </c>
      <c r="X145" s="74" t="str">
        <f t="shared" si="58"/>
        <v/>
      </c>
      <c r="Y145" s="44" t="str">
        <f t="shared" si="59"/>
        <v/>
      </c>
      <c r="Z145" s="30" t="str">
        <f>IF($C145="","",IF($Y145="","",HLOOKUP($Y145,'3.参照データ'!$B$4:$AI$12,2,TRUE)))</f>
        <v/>
      </c>
      <c r="AA145" s="424"/>
      <c r="AB145" s="85" t="str">
        <f t="shared" si="60"/>
        <v/>
      </c>
      <c r="AC145" s="34" t="str">
        <f>IF($AB145="","",($Y145-HLOOKUP($AB145,'3.参照データ'!$B$5:$AI$12,6,FALSE)))</f>
        <v/>
      </c>
      <c r="AD145" s="30" t="str">
        <f>IF($AB145="","",ROUNDUP($AC145/HLOOKUP($AB145,'3.参照データ'!$B$5:$AI$18,7,FALSE),0)+1)</f>
        <v/>
      </c>
      <c r="AE145" s="30" t="str">
        <f t="shared" si="54"/>
        <v/>
      </c>
      <c r="AF145" s="127" t="str">
        <f>IF($AB145="","",($AE145-1)*HLOOKUP($AB145,'3.参照データ'!$B$5:$AI$14,7,FALSE))</f>
        <v/>
      </c>
      <c r="AG145" s="34" t="str">
        <f t="shared" si="61"/>
        <v/>
      </c>
      <c r="AH145" s="30" t="str">
        <f>IF($AB145="","",IF($AG145&lt;=0,0,ROUNDUP($AG145/HLOOKUP($AB145,'3.参照データ'!$B$5:$AI$14,9,FALSE),0)))</f>
        <v/>
      </c>
      <c r="AI145" s="30" t="str">
        <f t="shared" si="62"/>
        <v/>
      </c>
      <c r="AJ145" s="30" t="str">
        <f>IF($AB145="","",HLOOKUP($AB145,'3.参照データ'!$B$5:$AI$14,8,FALSE)+1)</f>
        <v/>
      </c>
      <c r="AK145" s="30" t="str">
        <f>IF($AB145="","",HLOOKUP($AB145,'3.参照データ'!$B$5:$AI$14,10,FALSE)+AJ145)</f>
        <v/>
      </c>
      <c r="AL145" s="35" t="str">
        <f>IF($AB145="","",INDEX('2.職務給賃金表'!$B$6:$AI$57,MATCH('1.メイン'!$AI145,'2.職務給賃金表'!$B$6:$B$57,0),MATCH('1.メイン'!$AB145,'2.職務給賃金表'!$B$6:$AI$6,0)))</f>
        <v/>
      </c>
      <c r="AM145" s="35" t="str">
        <f t="shared" si="55"/>
        <v/>
      </c>
      <c r="AN145" s="35" t="str">
        <f t="shared" si="63"/>
        <v/>
      </c>
      <c r="AO145" s="35" t="str">
        <f t="shared" si="64"/>
        <v/>
      </c>
      <c r="AP145" s="35" t="str">
        <f t="shared" si="65"/>
        <v/>
      </c>
      <c r="AQ145" s="36" t="str">
        <f t="shared" si="66"/>
        <v/>
      </c>
      <c r="AS145" s="151" t="str">
        <f t="shared" si="67"/>
        <v/>
      </c>
      <c r="AT145" s="147" t="str">
        <f t="shared" si="68"/>
        <v/>
      </c>
      <c r="AU145" s="147" t="str">
        <f t="shared" si="69"/>
        <v/>
      </c>
      <c r="AV145" s="147" t="str">
        <f t="shared" si="70"/>
        <v/>
      </c>
      <c r="AW145" s="152" t="str">
        <f t="shared" si="52"/>
        <v/>
      </c>
      <c r="AX145" s="149" t="str">
        <f t="shared" si="53"/>
        <v/>
      </c>
      <c r="AY145" s="149" t="str">
        <f t="shared" si="71"/>
        <v/>
      </c>
      <c r="AZ145" s="149" t="str">
        <f>IF($AW145="","",HLOOKUP($AW145,'3.参照データ'!$B$5:$AI$14,8,FALSE)+1)</f>
        <v/>
      </c>
      <c r="BA145" s="149" t="str">
        <f>IF($AW145="","",HLOOKUP($AW145,'3.参照データ'!$B$5:$AI$14,10,FALSE)+AZ145)</f>
        <v/>
      </c>
      <c r="BB145" s="240" t="str">
        <f>IF($AW145="","",INDEX('2.職務給賃金表'!$B$6:$AI$57,MATCH($AY145,'2.職務給賃金表'!$B$6:$B$57,0),MATCH($AW145,'2.職務給賃金表'!$B$6:$AI$6,0)))</f>
        <v/>
      </c>
      <c r="BC145" s="245" t="str">
        <f t="shared" si="72"/>
        <v/>
      </c>
    </row>
    <row r="146" spans="1:55" x14ac:dyDescent="0.15">
      <c r="A146" s="79" t="str">
        <f>IF(C146="","",COUNTA($C$10:C146))</f>
        <v/>
      </c>
      <c r="B146" s="416"/>
      <c r="C146" s="416"/>
      <c r="D146" s="417"/>
      <c r="E146" s="417"/>
      <c r="F146" s="416"/>
      <c r="G146" s="416"/>
      <c r="H146" s="418"/>
      <c r="I146" s="418"/>
      <c r="J146" s="66" t="str">
        <f t="shared" si="73"/>
        <v/>
      </c>
      <c r="K146" s="66" t="str">
        <f t="shared" si="74"/>
        <v/>
      </c>
      <c r="L146" s="66" t="str">
        <f t="shared" si="75"/>
        <v/>
      </c>
      <c r="M146" s="66" t="str">
        <f t="shared" si="76"/>
        <v/>
      </c>
      <c r="N146" s="419"/>
      <c r="O146" s="419"/>
      <c r="P146" s="419"/>
      <c r="Q146" s="419"/>
      <c r="R146" s="69" t="str">
        <f t="shared" si="56"/>
        <v/>
      </c>
      <c r="S146" s="420"/>
      <c r="T146" s="420"/>
      <c r="U146" s="420"/>
      <c r="V146" s="420"/>
      <c r="W146" s="73" t="str">
        <f t="shared" si="57"/>
        <v/>
      </c>
      <c r="X146" s="74" t="str">
        <f t="shared" si="58"/>
        <v/>
      </c>
      <c r="Y146" s="44" t="str">
        <f t="shared" si="59"/>
        <v/>
      </c>
      <c r="Z146" s="30" t="str">
        <f>IF($C146="","",IF($Y146="","",HLOOKUP($Y146,'3.参照データ'!$B$4:$AI$12,2,TRUE)))</f>
        <v/>
      </c>
      <c r="AA146" s="424"/>
      <c r="AB146" s="85" t="str">
        <f t="shared" si="60"/>
        <v/>
      </c>
      <c r="AC146" s="34" t="str">
        <f>IF($AB146="","",($Y146-HLOOKUP($AB146,'3.参照データ'!$B$5:$AI$12,6,FALSE)))</f>
        <v/>
      </c>
      <c r="AD146" s="30" t="str">
        <f>IF($AB146="","",ROUNDUP($AC146/HLOOKUP($AB146,'3.参照データ'!$B$5:$AI$18,7,FALSE),0)+1)</f>
        <v/>
      </c>
      <c r="AE146" s="30" t="str">
        <f t="shared" si="54"/>
        <v/>
      </c>
      <c r="AF146" s="127" t="str">
        <f>IF($AB146="","",($AE146-1)*HLOOKUP($AB146,'3.参照データ'!$B$5:$AI$14,7,FALSE))</f>
        <v/>
      </c>
      <c r="AG146" s="34" t="str">
        <f t="shared" si="61"/>
        <v/>
      </c>
      <c r="AH146" s="30" t="str">
        <f>IF($AB146="","",IF($AG146&lt;=0,0,ROUNDUP($AG146/HLOOKUP($AB146,'3.参照データ'!$B$5:$AI$14,9,FALSE),0)))</f>
        <v/>
      </c>
      <c r="AI146" s="30" t="str">
        <f t="shared" si="62"/>
        <v/>
      </c>
      <c r="AJ146" s="30" t="str">
        <f>IF($AB146="","",HLOOKUP($AB146,'3.参照データ'!$B$5:$AI$14,8,FALSE)+1)</f>
        <v/>
      </c>
      <c r="AK146" s="30" t="str">
        <f>IF($AB146="","",HLOOKUP($AB146,'3.参照データ'!$B$5:$AI$14,10,FALSE)+AJ146)</f>
        <v/>
      </c>
      <c r="AL146" s="35" t="str">
        <f>IF($AB146="","",INDEX('2.職務給賃金表'!$B$6:$AI$57,MATCH('1.メイン'!$AI146,'2.職務給賃金表'!$B$6:$B$57,0),MATCH('1.メイン'!$AB146,'2.職務給賃金表'!$B$6:$AI$6,0)))</f>
        <v/>
      </c>
      <c r="AM146" s="35" t="str">
        <f t="shared" si="55"/>
        <v/>
      </c>
      <c r="AN146" s="35" t="str">
        <f t="shared" si="63"/>
        <v/>
      </c>
      <c r="AO146" s="35" t="str">
        <f t="shared" si="64"/>
        <v/>
      </c>
      <c r="AP146" s="35" t="str">
        <f t="shared" si="65"/>
        <v/>
      </c>
      <c r="AQ146" s="36" t="str">
        <f t="shared" si="66"/>
        <v/>
      </c>
      <c r="AS146" s="151" t="str">
        <f t="shared" si="67"/>
        <v/>
      </c>
      <c r="AT146" s="147" t="str">
        <f t="shared" si="68"/>
        <v/>
      </c>
      <c r="AU146" s="147" t="str">
        <f t="shared" si="69"/>
        <v/>
      </c>
      <c r="AV146" s="147" t="str">
        <f t="shared" si="70"/>
        <v/>
      </c>
      <c r="AW146" s="152" t="str">
        <f t="shared" si="52"/>
        <v/>
      </c>
      <c r="AX146" s="149" t="str">
        <f t="shared" si="53"/>
        <v/>
      </c>
      <c r="AY146" s="149" t="str">
        <f t="shared" si="71"/>
        <v/>
      </c>
      <c r="AZ146" s="149" t="str">
        <f>IF($AW146="","",HLOOKUP($AW146,'3.参照データ'!$B$5:$AI$14,8,FALSE)+1)</f>
        <v/>
      </c>
      <c r="BA146" s="149" t="str">
        <f>IF($AW146="","",HLOOKUP($AW146,'3.参照データ'!$B$5:$AI$14,10,FALSE)+AZ146)</f>
        <v/>
      </c>
      <c r="BB146" s="240" t="str">
        <f>IF($AW146="","",INDEX('2.職務給賃金表'!$B$6:$AI$57,MATCH($AY146,'2.職務給賃金表'!$B$6:$B$57,0),MATCH($AW146,'2.職務給賃金表'!$B$6:$AI$6,0)))</f>
        <v/>
      </c>
      <c r="BC146" s="245" t="str">
        <f t="shared" si="72"/>
        <v/>
      </c>
    </row>
    <row r="147" spans="1:55" x14ac:dyDescent="0.15">
      <c r="A147" s="79" t="str">
        <f>IF(C147="","",COUNTA($C$10:C147))</f>
        <v/>
      </c>
      <c r="B147" s="416"/>
      <c r="C147" s="416"/>
      <c r="D147" s="417"/>
      <c r="E147" s="417"/>
      <c r="F147" s="416"/>
      <c r="G147" s="416"/>
      <c r="H147" s="418"/>
      <c r="I147" s="418"/>
      <c r="J147" s="66" t="str">
        <f t="shared" si="73"/>
        <v/>
      </c>
      <c r="K147" s="66" t="str">
        <f t="shared" si="74"/>
        <v/>
      </c>
      <c r="L147" s="66" t="str">
        <f t="shared" si="75"/>
        <v/>
      </c>
      <c r="M147" s="66" t="str">
        <f t="shared" si="76"/>
        <v/>
      </c>
      <c r="N147" s="419"/>
      <c r="O147" s="419"/>
      <c r="P147" s="419"/>
      <c r="Q147" s="419"/>
      <c r="R147" s="69" t="str">
        <f t="shared" si="56"/>
        <v/>
      </c>
      <c r="S147" s="420"/>
      <c r="T147" s="420"/>
      <c r="U147" s="420"/>
      <c r="V147" s="420"/>
      <c r="W147" s="73" t="str">
        <f t="shared" si="57"/>
        <v/>
      </c>
      <c r="X147" s="74" t="str">
        <f t="shared" si="58"/>
        <v/>
      </c>
      <c r="Y147" s="44" t="str">
        <f t="shared" si="59"/>
        <v/>
      </c>
      <c r="Z147" s="30" t="str">
        <f>IF($C147="","",IF($Y147="","",HLOOKUP($Y147,'3.参照データ'!$B$4:$AI$12,2,TRUE)))</f>
        <v/>
      </c>
      <c r="AA147" s="424"/>
      <c r="AB147" s="85" t="str">
        <f t="shared" si="60"/>
        <v/>
      </c>
      <c r="AC147" s="34" t="str">
        <f>IF($AB147="","",($Y147-HLOOKUP($AB147,'3.参照データ'!$B$5:$AI$12,6,FALSE)))</f>
        <v/>
      </c>
      <c r="AD147" s="30" t="str">
        <f>IF($AB147="","",ROUNDUP($AC147/HLOOKUP($AB147,'3.参照データ'!$B$5:$AI$18,7,FALSE),0)+1)</f>
        <v/>
      </c>
      <c r="AE147" s="30" t="str">
        <f t="shared" si="54"/>
        <v/>
      </c>
      <c r="AF147" s="127" t="str">
        <f>IF($AB147="","",($AE147-1)*HLOOKUP($AB147,'3.参照データ'!$B$5:$AI$14,7,FALSE))</f>
        <v/>
      </c>
      <c r="AG147" s="34" t="str">
        <f t="shared" si="61"/>
        <v/>
      </c>
      <c r="AH147" s="30" t="str">
        <f>IF($AB147="","",IF($AG147&lt;=0,0,ROUNDUP($AG147/HLOOKUP($AB147,'3.参照データ'!$B$5:$AI$14,9,FALSE),0)))</f>
        <v/>
      </c>
      <c r="AI147" s="30" t="str">
        <f t="shared" si="62"/>
        <v/>
      </c>
      <c r="AJ147" s="30" t="str">
        <f>IF($AB147="","",HLOOKUP($AB147,'3.参照データ'!$B$5:$AI$14,8,FALSE)+1)</f>
        <v/>
      </c>
      <c r="AK147" s="30" t="str">
        <f>IF($AB147="","",HLOOKUP($AB147,'3.参照データ'!$B$5:$AI$14,10,FALSE)+AJ147)</f>
        <v/>
      </c>
      <c r="AL147" s="35" t="str">
        <f>IF($AB147="","",INDEX('2.職務給賃金表'!$B$6:$AI$57,MATCH('1.メイン'!$AI147,'2.職務給賃金表'!$B$6:$B$57,0),MATCH('1.メイン'!$AB147,'2.職務給賃金表'!$B$6:$AI$6,0)))</f>
        <v/>
      </c>
      <c r="AM147" s="35" t="str">
        <f t="shared" si="55"/>
        <v/>
      </c>
      <c r="AN147" s="35" t="str">
        <f t="shared" si="63"/>
        <v/>
      </c>
      <c r="AO147" s="35" t="str">
        <f t="shared" si="64"/>
        <v/>
      </c>
      <c r="AP147" s="35" t="str">
        <f t="shared" si="65"/>
        <v/>
      </c>
      <c r="AQ147" s="36" t="str">
        <f t="shared" si="66"/>
        <v/>
      </c>
      <c r="AS147" s="151" t="str">
        <f t="shared" si="67"/>
        <v/>
      </c>
      <c r="AT147" s="147" t="str">
        <f t="shared" si="68"/>
        <v/>
      </c>
      <c r="AU147" s="147" t="str">
        <f t="shared" si="69"/>
        <v/>
      </c>
      <c r="AV147" s="147" t="str">
        <f t="shared" si="70"/>
        <v/>
      </c>
      <c r="AW147" s="152" t="str">
        <f t="shared" si="52"/>
        <v/>
      </c>
      <c r="AX147" s="149" t="str">
        <f t="shared" si="53"/>
        <v/>
      </c>
      <c r="AY147" s="149" t="str">
        <f t="shared" si="71"/>
        <v/>
      </c>
      <c r="AZ147" s="149" t="str">
        <f>IF($AW147="","",HLOOKUP($AW147,'3.参照データ'!$B$5:$AI$14,8,FALSE)+1)</f>
        <v/>
      </c>
      <c r="BA147" s="149" t="str">
        <f>IF($AW147="","",HLOOKUP($AW147,'3.参照データ'!$B$5:$AI$14,10,FALSE)+AZ147)</f>
        <v/>
      </c>
      <c r="BB147" s="240" t="str">
        <f>IF($AW147="","",INDEX('2.職務給賃金表'!$B$6:$AI$57,MATCH($AY147,'2.職務給賃金表'!$B$6:$B$57,0),MATCH($AW147,'2.職務給賃金表'!$B$6:$AI$6,0)))</f>
        <v/>
      </c>
      <c r="BC147" s="245" t="str">
        <f t="shared" si="72"/>
        <v/>
      </c>
    </row>
    <row r="148" spans="1:55" x14ac:dyDescent="0.15">
      <c r="A148" s="79" t="str">
        <f>IF(C148="","",COUNTA($C$10:C148))</f>
        <v/>
      </c>
      <c r="B148" s="416"/>
      <c r="C148" s="416"/>
      <c r="D148" s="417"/>
      <c r="E148" s="417"/>
      <c r="F148" s="416"/>
      <c r="G148" s="416"/>
      <c r="H148" s="418"/>
      <c r="I148" s="418"/>
      <c r="J148" s="66" t="str">
        <f t="shared" si="73"/>
        <v/>
      </c>
      <c r="K148" s="66" t="str">
        <f t="shared" si="74"/>
        <v/>
      </c>
      <c r="L148" s="66" t="str">
        <f t="shared" si="75"/>
        <v/>
      </c>
      <c r="M148" s="66" t="str">
        <f t="shared" si="76"/>
        <v/>
      </c>
      <c r="N148" s="419"/>
      <c r="O148" s="419"/>
      <c r="P148" s="419"/>
      <c r="Q148" s="419"/>
      <c r="R148" s="69" t="str">
        <f t="shared" si="56"/>
        <v/>
      </c>
      <c r="S148" s="420"/>
      <c r="T148" s="420"/>
      <c r="U148" s="420"/>
      <c r="V148" s="420"/>
      <c r="W148" s="73" t="str">
        <f t="shared" si="57"/>
        <v/>
      </c>
      <c r="X148" s="74" t="str">
        <f t="shared" si="58"/>
        <v/>
      </c>
      <c r="Y148" s="44" t="str">
        <f t="shared" si="59"/>
        <v/>
      </c>
      <c r="Z148" s="30" t="str">
        <f>IF($C148="","",IF($Y148="","",HLOOKUP($Y148,'3.参照データ'!$B$4:$AI$12,2,TRUE)))</f>
        <v/>
      </c>
      <c r="AA148" s="424"/>
      <c r="AB148" s="85" t="str">
        <f t="shared" si="60"/>
        <v/>
      </c>
      <c r="AC148" s="34" t="str">
        <f>IF($AB148="","",($Y148-HLOOKUP($AB148,'3.参照データ'!$B$5:$AI$12,6,FALSE)))</f>
        <v/>
      </c>
      <c r="AD148" s="30" t="str">
        <f>IF($AB148="","",ROUNDUP($AC148/HLOOKUP($AB148,'3.参照データ'!$B$5:$AI$18,7,FALSE),0)+1)</f>
        <v/>
      </c>
      <c r="AE148" s="30" t="str">
        <f t="shared" si="54"/>
        <v/>
      </c>
      <c r="AF148" s="127" t="str">
        <f>IF($AB148="","",($AE148-1)*HLOOKUP($AB148,'3.参照データ'!$B$5:$AI$14,7,FALSE))</f>
        <v/>
      </c>
      <c r="AG148" s="34" t="str">
        <f t="shared" si="61"/>
        <v/>
      </c>
      <c r="AH148" s="30" t="str">
        <f>IF($AB148="","",IF($AG148&lt;=0,0,ROUNDUP($AG148/HLOOKUP($AB148,'3.参照データ'!$B$5:$AI$14,9,FALSE),0)))</f>
        <v/>
      </c>
      <c r="AI148" s="30" t="str">
        <f t="shared" si="62"/>
        <v/>
      </c>
      <c r="AJ148" s="30" t="str">
        <f>IF($AB148="","",HLOOKUP($AB148,'3.参照データ'!$B$5:$AI$14,8,FALSE)+1)</f>
        <v/>
      </c>
      <c r="AK148" s="30" t="str">
        <f>IF($AB148="","",HLOOKUP($AB148,'3.参照データ'!$B$5:$AI$14,10,FALSE)+AJ148)</f>
        <v/>
      </c>
      <c r="AL148" s="35" t="str">
        <f>IF($AB148="","",INDEX('2.職務給賃金表'!$B$6:$AI$57,MATCH('1.メイン'!$AI148,'2.職務給賃金表'!$B$6:$B$57,0),MATCH('1.メイン'!$AB148,'2.職務給賃金表'!$B$6:$AI$6,0)))</f>
        <v/>
      </c>
      <c r="AM148" s="35" t="str">
        <f t="shared" si="55"/>
        <v/>
      </c>
      <c r="AN148" s="35" t="str">
        <f t="shared" si="63"/>
        <v/>
      </c>
      <c r="AO148" s="35" t="str">
        <f t="shared" si="64"/>
        <v/>
      </c>
      <c r="AP148" s="35" t="str">
        <f t="shared" si="65"/>
        <v/>
      </c>
      <c r="AQ148" s="36" t="str">
        <f t="shared" si="66"/>
        <v/>
      </c>
      <c r="AS148" s="151" t="str">
        <f t="shared" si="67"/>
        <v/>
      </c>
      <c r="AT148" s="147" t="str">
        <f t="shared" si="68"/>
        <v/>
      </c>
      <c r="AU148" s="147" t="str">
        <f t="shared" si="69"/>
        <v/>
      </c>
      <c r="AV148" s="147" t="str">
        <f t="shared" si="70"/>
        <v/>
      </c>
      <c r="AW148" s="152" t="str">
        <f t="shared" si="52"/>
        <v/>
      </c>
      <c r="AX148" s="149" t="str">
        <f t="shared" si="53"/>
        <v/>
      </c>
      <c r="AY148" s="149" t="str">
        <f t="shared" si="71"/>
        <v/>
      </c>
      <c r="AZ148" s="149" t="str">
        <f>IF($AW148="","",HLOOKUP($AW148,'3.参照データ'!$B$5:$AI$14,8,FALSE)+1)</f>
        <v/>
      </c>
      <c r="BA148" s="149" t="str">
        <f>IF($AW148="","",HLOOKUP($AW148,'3.参照データ'!$B$5:$AI$14,10,FALSE)+AZ148)</f>
        <v/>
      </c>
      <c r="BB148" s="240" t="str">
        <f>IF($AW148="","",INDEX('2.職務給賃金表'!$B$6:$AI$57,MATCH($AY148,'2.職務給賃金表'!$B$6:$B$57,0),MATCH($AW148,'2.職務給賃金表'!$B$6:$AI$6,0)))</f>
        <v/>
      </c>
      <c r="BC148" s="245" t="str">
        <f t="shared" si="72"/>
        <v/>
      </c>
    </row>
    <row r="149" spans="1:55" x14ac:dyDescent="0.15">
      <c r="A149" s="79" t="str">
        <f>IF(C149="","",COUNTA($C$10:C149))</f>
        <v/>
      </c>
      <c r="B149" s="416"/>
      <c r="C149" s="416"/>
      <c r="D149" s="417"/>
      <c r="E149" s="417"/>
      <c r="F149" s="416"/>
      <c r="G149" s="416"/>
      <c r="H149" s="418"/>
      <c r="I149" s="418"/>
      <c r="J149" s="66" t="str">
        <f t="shared" si="73"/>
        <v/>
      </c>
      <c r="K149" s="66" t="str">
        <f t="shared" si="74"/>
        <v/>
      </c>
      <c r="L149" s="66" t="str">
        <f t="shared" si="75"/>
        <v/>
      </c>
      <c r="M149" s="66" t="str">
        <f t="shared" si="76"/>
        <v/>
      </c>
      <c r="N149" s="419"/>
      <c r="O149" s="419"/>
      <c r="P149" s="419"/>
      <c r="Q149" s="419"/>
      <c r="R149" s="69" t="str">
        <f t="shared" si="56"/>
        <v/>
      </c>
      <c r="S149" s="420"/>
      <c r="T149" s="420"/>
      <c r="U149" s="420"/>
      <c r="V149" s="420"/>
      <c r="W149" s="73" t="str">
        <f t="shared" si="57"/>
        <v/>
      </c>
      <c r="X149" s="74" t="str">
        <f t="shared" si="58"/>
        <v/>
      </c>
      <c r="Y149" s="44" t="str">
        <f t="shared" si="59"/>
        <v/>
      </c>
      <c r="Z149" s="30" t="str">
        <f>IF($C149="","",IF($Y149="","",HLOOKUP($Y149,'3.参照データ'!$B$4:$AI$12,2,TRUE)))</f>
        <v/>
      </c>
      <c r="AA149" s="424"/>
      <c r="AB149" s="85" t="str">
        <f t="shared" si="60"/>
        <v/>
      </c>
      <c r="AC149" s="34" t="str">
        <f>IF($AB149="","",($Y149-HLOOKUP($AB149,'3.参照データ'!$B$5:$AI$12,6,FALSE)))</f>
        <v/>
      </c>
      <c r="AD149" s="30" t="str">
        <f>IF($AB149="","",ROUNDUP($AC149/HLOOKUP($AB149,'3.参照データ'!$B$5:$AI$18,7,FALSE),0)+1)</f>
        <v/>
      </c>
      <c r="AE149" s="30" t="str">
        <f t="shared" si="54"/>
        <v/>
      </c>
      <c r="AF149" s="127" t="str">
        <f>IF($AB149="","",($AE149-1)*HLOOKUP($AB149,'3.参照データ'!$B$5:$AI$14,7,FALSE))</f>
        <v/>
      </c>
      <c r="AG149" s="34" t="str">
        <f t="shared" si="61"/>
        <v/>
      </c>
      <c r="AH149" s="30" t="str">
        <f>IF($AB149="","",IF($AG149&lt;=0,0,ROUNDUP($AG149/HLOOKUP($AB149,'3.参照データ'!$B$5:$AI$14,9,FALSE),0)))</f>
        <v/>
      </c>
      <c r="AI149" s="30" t="str">
        <f t="shared" si="62"/>
        <v/>
      </c>
      <c r="AJ149" s="30" t="str">
        <f>IF($AB149="","",HLOOKUP($AB149,'3.参照データ'!$B$5:$AI$14,8,FALSE)+1)</f>
        <v/>
      </c>
      <c r="AK149" s="30" t="str">
        <f>IF($AB149="","",HLOOKUP($AB149,'3.参照データ'!$B$5:$AI$14,10,FALSE)+AJ149)</f>
        <v/>
      </c>
      <c r="AL149" s="35" t="str">
        <f>IF($AB149="","",INDEX('2.職務給賃金表'!$B$6:$AI$57,MATCH('1.メイン'!$AI149,'2.職務給賃金表'!$B$6:$B$57,0),MATCH('1.メイン'!$AB149,'2.職務給賃金表'!$B$6:$AI$6,0)))</f>
        <v/>
      </c>
      <c r="AM149" s="35" t="str">
        <f t="shared" si="55"/>
        <v/>
      </c>
      <c r="AN149" s="35" t="str">
        <f t="shared" si="63"/>
        <v/>
      </c>
      <c r="AO149" s="35" t="str">
        <f t="shared" si="64"/>
        <v/>
      </c>
      <c r="AP149" s="35" t="str">
        <f t="shared" si="65"/>
        <v/>
      </c>
      <c r="AQ149" s="36" t="str">
        <f t="shared" si="66"/>
        <v/>
      </c>
      <c r="AS149" s="151" t="str">
        <f t="shared" si="67"/>
        <v/>
      </c>
      <c r="AT149" s="147" t="str">
        <f t="shared" si="68"/>
        <v/>
      </c>
      <c r="AU149" s="147" t="str">
        <f t="shared" si="69"/>
        <v/>
      </c>
      <c r="AV149" s="147" t="str">
        <f t="shared" si="70"/>
        <v/>
      </c>
      <c r="AW149" s="152" t="str">
        <f t="shared" si="52"/>
        <v/>
      </c>
      <c r="AX149" s="149" t="str">
        <f t="shared" si="53"/>
        <v/>
      </c>
      <c r="AY149" s="149" t="str">
        <f t="shared" si="71"/>
        <v/>
      </c>
      <c r="AZ149" s="149" t="str">
        <f>IF($AW149="","",HLOOKUP($AW149,'3.参照データ'!$B$5:$AI$14,8,FALSE)+1)</f>
        <v/>
      </c>
      <c r="BA149" s="149" t="str">
        <f>IF($AW149="","",HLOOKUP($AW149,'3.参照データ'!$B$5:$AI$14,10,FALSE)+AZ149)</f>
        <v/>
      </c>
      <c r="BB149" s="240" t="str">
        <f>IF($AW149="","",INDEX('2.職務給賃金表'!$B$6:$AI$57,MATCH($AY149,'2.職務給賃金表'!$B$6:$B$57,0),MATCH($AW149,'2.職務給賃金表'!$B$6:$AI$6,0)))</f>
        <v/>
      </c>
      <c r="BC149" s="245" t="str">
        <f t="shared" si="72"/>
        <v/>
      </c>
    </row>
    <row r="150" spans="1:55" x14ac:dyDescent="0.15">
      <c r="A150" s="79" t="str">
        <f>IF(C150="","",COUNTA($C$10:C150))</f>
        <v/>
      </c>
      <c r="B150" s="416"/>
      <c r="C150" s="416"/>
      <c r="D150" s="417"/>
      <c r="E150" s="417"/>
      <c r="F150" s="416"/>
      <c r="G150" s="416"/>
      <c r="H150" s="418"/>
      <c r="I150" s="418"/>
      <c r="J150" s="66" t="str">
        <f t="shared" si="73"/>
        <v/>
      </c>
      <c r="K150" s="66" t="str">
        <f t="shared" si="74"/>
        <v/>
      </c>
      <c r="L150" s="66" t="str">
        <f t="shared" si="75"/>
        <v/>
      </c>
      <c r="M150" s="66" t="str">
        <f t="shared" si="76"/>
        <v/>
      </c>
      <c r="N150" s="419"/>
      <c r="O150" s="419"/>
      <c r="P150" s="419"/>
      <c r="Q150" s="419"/>
      <c r="R150" s="69" t="str">
        <f t="shared" si="56"/>
        <v/>
      </c>
      <c r="S150" s="420"/>
      <c r="T150" s="420"/>
      <c r="U150" s="420"/>
      <c r="V150" s="420"/>
      <c r="W150" s="73" t="str">
        <f t="shared" si="57"/>
        <v/>
      </c>
      <c r="X150" s="74" t="str">
        <f t="shared" si="58"/>
        <v/>
      </c>
      <c r="Y150" s="44" t="str">
        <f t="shared" si="59"/>
        <v/>
      </c>
      <c r="Z150" s="30" t="str">
        <f>IF($C150="","",IF($Y150="","",HLOOKUP($Y150,'3.参照データ'!$B$4:$AI$12,2,TRUE)))</f>
        <v/>
      </c>
      <c r="AA150" s="424"/>
      <c r="AB150" s="85" t="str">
        <f t="shared" si="60"/>
        <v/>
      </c>
      <c r="AC150" s="34" t="str">
        <f>IF($AB150="","",($Y150-HLOOKUP($AB150,'3.参照データ'!$B$5:$AI$12,6,FALSE)))</f>
        <v/>
      </c>
      <c r="AD150" s="30" t="str">
        <f>IF($AB150="","",ROUNDUP($AC150/HLOOKUP($AB150,'3.参照データ'!$B$5:$AI$18,7,FALSE),0)+1)</f>
        <v/>
      </c>
      <c r="AE150" s="30" t="str">
        <f t="shared" si="54"/>
        <v/>
      </c>
      <c r="AF150" s="127" t="str">
        <f>IF($AB150="","",($AE150-1)*HLOOKUP($AB150,'3.参照データ'!$B$5:$AI$14,7,FALSE))</f>
        <v/>
      </c>
      <c r="AG150" s="34" t="str">
        <f t="shared" si="61"/>
        <v/>
      </c>
      <c r="AH150" s="30" t="str">
        <f>IF($AB150="","",IF($AG150&lt;=0,0,ROUNDUP($AG150/HLOOKUP($AB150,'3.参照データ'!$B$5:$AI$14,9,FALSE),0)))</f>
        <v/>
      </c>
      <c r="AI150" s="30" t="str">
        <f t="shared" si="62"/>
        <v/>
      </c>
      <c r="AJ150" s="30" t="str">
        <f>IF($AB150="","",HLOOKUP($AB150,'3.参照データ'!$B$5:$AI$14,8,FALSE)+1)</f>
        <v/>
      </c>
      <c r="AK150" s="30" t="str">
        <f>IF($AB150="","",HLOOKUP($AB150,'3.参照データ'!$B$5:$AI$14,10,FALSE)+AJ150)</f>
        <v/>
      </c>
      <c r="AL150" s="35" t="str">
        <f>IF($AB150="","",INDEX('2.職務給賃金表'!$B$6:$AI$57,MATCH('1.メイン'!$AI150,'2.職務給賃金表'!$B$6:$B$57,0),MATCH('1.メイン'!$AB150,'2.職務給賃金表'!$B$6:$AI$6,0)))</f>
        <v/>
      </c>
      <c r="AM150" s="35" t="str">
        <f t="shared" si="55"/>
        <v/>
      </c>
      <c r="AN150" s="35" t="str">
        <f t="shared" si="63"/>
        <v/>
      </c>
      <c r="AO150" s="35" t="str">
        <f t="shared" si="64"/>
        <v/>
      </c>
      <c r="AP150" s="35" t="str">
        <f t="shared" si="65"/>
        <v/>
      </c>
      <c r="AQ150" s="36" t="str">
        <f t="shared" si="66"/>
        <v/>
      </c>
      <c r="AS150" s="151" t="str">
        <f t="shared" si="67"/>
        <v/>
      </c>
      <c r="AT150" s="147" t="str">
        <f t="shared" si="68"/>
        <v/>
      </c>
      <c r="AU150" s="147" t="str">
        <f t="shared" si="69"/>
        <v/>
      </c>
      <c r="AV150" s="147" t="str">
        <f t="shared" si="70"/>
        <v/>
      </c>
      <c r="AW150" s="152" t="str">
        <f t="shared" si="52"/>
        <v/>
      </c>
      <c r="AX150" s="149" t="str">
        <f t="shared" si="53"/>
        <v/>
      </c>
      <c r="AY150" s="149" t="str">
        <f t="shared" si="71"/>
        <v/>
      </c>
      <c r="AZ150" s="149" t="str">
        <f>IF($AW150="","",HLOOKUP($AW150,'3.参照データ'!$B$5:$AI$14,8,FALSE)+1)</f>
        <v/>
      </c>
      <c r="BA150" s="149" t="str">
        <f>IF($AW150="","",HLOOKUP($AW150,'3.参照データ'!$B$5:$AI$14,10,FALSE)+AZ150)</f>
        <v/>
      </c>
      <c r="BB150" s="240" t="str">
        <f>IF($AW150="","",INDEX('2.職務給賃金表'!$B$6:$AI$57,MATCH($AY150,'2.職務給賃金表'!$B$6:$B$57,0),MATCH($AW150,'2.職務給賃金表'!$B$6:$AI$6,0)))</f>
        <v/>
      </c>
      <c r="BC150" s="245" t="str">
        <f t="shared" si="72"/>
        <v/>
      </c>
    </row>
    <row r="151" spans="1:55" x14ac:dyDescent="0.15">
      <c r="A151" s="79" t="str">
        <f>IF(C151="","",COUNTA($C$10:C151))</f>
        <v/>
      </c>
      <c r="B151" s="416"/>
      <c r="C151" s="416"/>
      <c r="D151" s="417"/>
      <c r="E151" s="417"/>
      <c r="F151" s="416"/>
      <c r="G151" s="416"/>
      <c r="H151" s="418"/>
      <c r="I151" s="418"/>
      <c r="J151" s="66" t="str">
        <f t="shared" si="73"/>
        <v/>
      </c>
      <c r="K151" s="66" t="str">
        <f t="shared" si="74"/>
        <v/>
      </c>
      <c r="L151" s="66" t="str">
        <f t="shared" si="75"/>
        <v/>
      </c>
      <c r="M151" s="66" t="str">
        <f t="shared" si="76"/>
        <v/>
      </c>
      <c r="N151" s="419"/>
      <c r="O151" s="419"/>
      <c r="P151" s="419"/>
      <c r="Q151" s="419"/>
      <c r="R151" s="69" t="str">
        <f t="shared" si="56"/>
        <v/>
      </c>
      <c r="S151" s="420"/>
      <c r="T151" s="420"/>
      <c r="U151" s="420"/>
      <c r="V151" s="420"/>
      <c r="W151" s="73" t="str">
        <f t="shared" si="57"/>
        <v/>
      </c>
      <c r="X151" s="74" t="str">
        <f t="shared" si="58"/>
        <v/>
      </c>
      <c r="Y151" s="44" t="str">
        <f t="shared" si="59"/>
        <v/>
      </c>
      <c r="Z151" s="30" t="str">
        <f>IF($C151="","",IF($Y151="","",HLOOKUP($Y151,'3.参照データ'!$B$4:$AI$12,2,TRUE)))</f>
        <v/>
      </c>
      <c r="AA151" s="424"/>
      <c r="AB151" s="85" t="str">
        <f t="shared" si="60"/>
        <v/>
      </c>
      <c r="AC151" s="34" t="str">
        <f>IF($AB151="","",($Y151-HLOOKUP($AB151,'3.参照データ'!$B$5:$AI$12,6,FALSE)))</f>
        <v/>
      </c>
      <c r="AD151" s="30" t="str">
        <f>IF($AB151="","",ROUNDUP($AC151/HLOOKUP($AB151,'3.参照データ'!$B$5:$AI$18,7,FALSE),0)+1)</f>
        <v/>
      </c>
      <c r="AE151" s="30" t="str">
        <f t="shared" si="54"/>
        <v/>
      </c>
      <c r="AF151" s="127" t="str">
        <f>IF($AB151="","",($AE151-1)*HLOOKUP($AB151,'3.参照データ'!$B$5:$AI$14,7,FALSE))</f>
        <v/>
      </c>
      <c r="AG151" s="34" t="str">
        <f t="shared" si="61"/>
        <v/>
      </c>
      <c r="AH151" s="30" t="str">
        <f>IF($AB151="","",IF($AG151&lt;=0,0,ROUNDUP($AG151/HLOOKUP($AB151,'3.参照データ'!$B$5:$AI$14,9,FALSE),0)))</f>
        <v/>
      </c>
      <c r="AI151" s="30" t="str">
        <f t="shared" si="62"/>
        <v/>
      </c>
      <c r="AJ151" s="30" t="str">
        <f>IF($AB151="","",HLOOKUP($AB151,'3.参照データ'!$B$5:$AI$14,8,FALSE)+1)</f>
        <v/>
      </c>
      <c r="AK151" s="30" t="str">
        <f>IF($AB151="","",HLOOKUP($AB151,'3.参照データ'!$B$5:$AI$14,10,FALSE)+AJ151)</f>
        <v/>
      </c>
      <c r="AL151" s="35" t="str">
        <f>IF($AB151="","",INDEX('2.職務給賃金表'!$B$6:$AI$57,MATCH('1.メイン'!$AI151,'2.職務給賃金表'!$B$6:$B$57,0),MATCH('1.メイン'!$AB151,'2.職務給賃金表'!$B$6:$AI$6,0)))</f>
        <v/>
      </c>
      <c r="AM151" s="35" t="str">
        <f t="shared" si="55"/>
        <v/>
      </c>
      <c r="AN151" s="35" t="str">
        <f t="shared" si="63"/>
        <v/>
      </c>
      <c r="AO151" s="35" t="str">
        <f t="shared" si="64"/>
        <v/>
      </c>
      <c r="AP151" s="35" t="str">
        <f t="shared" si="65"/>
        <v/>
      </c>
      <c r="AQ151" s="36" t="str">
        <f t="shared" si="66"/>
        <v/>
      </c>
      <c r="AS151" s="151" t="str">
        <f t="shared" si="67"/>
        <v/>
      </c>
      <c r="AT151" s="147" t="str">
        <f t="shared" si="68"/>
        <v/>
      </c>
      <c r="AU151" s="147" t="str">
        <f t="shared" si="69"/>
        <v/>
      </c>
      <c r="AV151" s="147" t="str">
        <f t="shared" si="70"/>
        <v/>
      </c>
      <c r="AW151" s="152" t="str">
        <f t="shared" si="52"/>
        <v/>
      </c>
      <c r="AX151" s="149" t="str">
        <f t="shared" si="53"/>
        <v/>
      </c>
      <c r="AY151" s="149" t="str">
        <f t="shared" si="71"/>
        <v/>
      </c>
      <c r="AZ151" s="149" t="str">
        <f>IF($AW151="","",HLOOKUP($AW151,'3.参照データ'!$B$5:$AI$14,8,FALSE)+1)</f>
        <v/>
      </c>
      <c r="BA151" s="149" t="str">
        <f>IF($AW151="","",HLOOKUP($AW151,'3.参照データ'!$B$5:$AI$14,10,FALSE)+AZ151)</f>
        <v/>
      </c>
      <c r="BB151" s="240" t="str">
        <f>IF($AW151="","",INDEX('2.職務給賃金表'!$B$6:$AI$57,MATCH($AY151,'2.職務給賃金表'!$B$6:$B$57,0),MATCH($AW151,'2.職務給賃金表'!$B$6:$AI$6,0)))</f>
        <v/>
      </c>
      <c r="BC151" s="245" t="str">
        <f t="shared" si="72"/>
        <v/>
      </c>
    </row>
    <row r="152" spans="1:55" x14ac:dyDescent="0.15">
      <c r="A152" s="79" t="str">
        <f>IF(C152="","",COUNTA($C$10:C152))</f>
        <v/>
      </c>
      <c r="B152" s="416"/>
      <c r="C152" s="416"/>
      <c r="D152" s="425"/>
      <c r="E152" s="425"/>
      <c r="F152" s="416"/>
      <c r="G152" s="425"/>
      <c r="H152" s="418"/>
      <c r="I152" s="418"/>
      <c r="J152" s="66" t="str">
        <f t="shared" si="73"/>
        <v/>
      </c>
      <c r="K152" s="66" t="str">
        <f t="shared" si="74"/>
        <v/>
      </c>
      <c r="L152" s="66" t="str">
        <f t="shared" si="75"/>
        <v/>
      </c>
      <c r="M152" s="66" t="str">
        <f t="shared" si="76"/>
        <v/>
      </c>
      <c r="N152" s="419"/>
      <c r="O152" s="419"/>
      <c r="P152" s="419"/>
      <c r="Q152" s="419"/>
      <c r="R152" s="69" t="str">
        <f t="shared" si="56"/>
        <v/>
      </c>
      <c r="S152" s="420"/>
      <c r="T152" s="420"/>
      <c r="U152" s="420"/>
      <c r="V152" s="420"/>
      <c r="W152" s="73" t="str">
        <f t="shared" si="57"/>
        <v/>
      </c>
      <c r="X152" s="75" t="str">
        <f t="shared" si="58"/>
        <v/>
      </c>
      <c r="Y152" s="44" t="str">
        <f t="shared" si="59"/>
        <v/>
      </c>
      <c r="Z152" s="30" t="str">
        <f>IF($C152="","",IF($Y152="","",HLOOKUP($Y152,'3.参照データ'!$B$4:$AI$12,2,TRUE)))</f>
        <v/>
      </c>
      <c r="AA152" s="424"/>
      <c r="AB152" s="85" t="str">
        <f t="shared" si="60"/>
        <v/>
      </c>
      <c r="AC152" s="34" t="str">
        <f>IF($AB152="","",($Y152-HLOOKUP($AB152,'3.参照データ'!$B$5:$AI$12,6,FALSE)))</f>
        <v/>
      </c>
      <c r="AD152" s="30" t="str">
        <f>IF($AB152="","",ROUNDUP($AC152/HLOOKUP($AB152,'3.参照データ'!$B$5:$AI$18,7,FALSE),0)+1)</f>
        <v/>
      </c>
      <c r="AE152" s="30" t="str">
        <f t="shared" si="54"/>
        <v/>
      </c>
      <c r="AF152" s="127" t="str">
        <f>IF($AB152="","",($AE152-1)*HLOOKUP($AB152,'3.参照データ'!$B$5:$AI$14,7,FALSE))</f>
        <v/>
      </c>
      <c r="AG152" s="34" t="str">
        <f t="shared" si="61"/>
        <v/>
      </c>
      <c r="AH152" s="30" t="str">
        <f>IF($AB152="","",IF($AG152&lt;=0,0,ROUNDUP($AG152/HLOOKUP($AB152,'3.参照データ'!$B$5:$AI$14,9,FALSE),0)))</f>
        <v/>
      </c>
      <c r="AI152" s="30" t="str">
        <f t="shared" si="62"/>
        <v/>
      </c>
      <c r="AJ152" s="30" t="str">
        <f>IF($AB152="","",HLOOKUP($AB152,'3.参照データ'!$B$5:$AI$14,8,FALSE)+1)</f>
        <v/>
      </c>
      <c r="AK152" s="30" t="str">
        <f>IF($AB152="","",HLOOKUP($AB152,'3.参照データ'!$B$5:$AI$14,10,FALSE)+AJ152)</f>
        <v/>
      </c>
      <c r="AL152" s="35" t="str">
        <f>IF($AB152="","",INDEX('2.職務給賃金表'!$B$6:$AI$57,MATCH('1.メイン'!$AI152,'2.職務給賃金表'!$B$6:$B$57,0),MATCH('1.メイン'!$AB152,'2.職務給賃金表'!$B$6:$AI$6,0)))</f>
        <v/>
      </c>
      <c r="AM152" s="35" t="str">
        <f t="shared" si="55"/>
        <v/>
      </c>
      <c r="AN152" s="35" t="str">
        <f t="shared" si="63"/>
        <v/>
      </c>
      <c r="AO152" s="35" t="str">
        <f t="shared" si="64"/>
        <v/>
      </c>
      <c r="AP152" s="35" t="str">
        <f t="shared" si="65"/>
        <v/>
      </c>
      <c r="AQ152" s="36" t="str">
        <f t="shared" si="66"/>
        <v/>
      </c>
      <c r="AS152" s="151" t="str">
        <f t="shared" si="67"/>
        <v/>
      </c>
      <c r="AT152" s="147" t="str">
        <f t="shared" si="68"/>
        <v/>
      </c>
      <c r="AU152" s="147" t="str">
        <f t="shared" si="69"/>
        <v/>
      </c>
      <c r="AV152" s="147" t="str">
        <f t="shared" si="70"/>
        <v/>
      </c>
      <c r="AW152" s="154" t="str">
        <f t="shared" si="52"/>
        <v/>
      </c>
      <c r="AX152" s="149" t="str">
        <f t="shared" si="53"/>
        <v/>
      </c>
      <c r="AY152" s="149" t="str">
        <f t="shared" si="71"/>
        <v/>
      </c>
      <c r="AZ152" s="149" t="str">
        <f>IF($AW152="","",HLOOKUP($AW152,'3.参照データ'!$B$5:$AI$14,8,FALSE)+1)</f>
        <v/>
      </c>
      <c r="BA152" s="149" t="str">
        <f>IF($AW152="","",HLOOKUP($AW152,'3.参照データ'!$B$5:$AI$14,10,FALSE)+AZ152)</f>
        <v/>
      </c>
      <c r="BB152" s="240" t="str">
        <f>IF($AW152="","",INDEX('2.職務給賃金表'!$B$6:$AI$57,MATCH($AY152,'2.職務給賃金表'!$B$6:$B$57,0),MATCH($AW152,'2.職務給賃金表'!$B$6:$AI$6,0)))</f>
        <v/>
      </c>
      <c r="BC152" s="245" t="str">
        <f t="shared" si="72"/>
        <v/>
      </c>
    </row>
    <row r="153" spans="1:55" x14ac:dyDescent="0.15">
      <c r="A153" s="79" t="str">
        <f>IF(C153="","",COUNTA($C$10:C153))</f>
        <v/>
      </c>
      <c r="B153" s="416"/>
      <c r="C153" s="416"/>
      <c r="D153" s="425"/>
      <c r="E153" s="425"/>
      <c r="F153" s="416"/>
      <c r="G153" s="425"/>
      <c r="H153" s="418"/>
      <c r="I153" s="418"/>
      <c r="J153" s="66" t="str">
        <f t="shared" si="73"/>
        <v/>
      </c>
      <c r="K153" s="66" t="str">
        <f t="shared" si="74"/>
        <v/>
      </c>
      <c r="L153" s="66" t="str">
        <f t="shared" si="75"/>
        <v/>
      </c>
      <c r="M153" s="66" t="str">
        <f t="shared" si="76"/>
        <v/>
      </c>
      <c r="N153" s="419"/>
      <c r="O153" s="419"/>
      <c r="P153" s="419"/>
      <c r="Q153" s="419"/>
      <c r="R153" s="69" t="str">
        <f t="shared" si="56"/>
        <v/>
      </c>
      <c r="S153" s="420"/>
      <c r="T153" s="420"/>
      <c r="U153" s="420"/>
      <c r="V153" s="420"/>
      <c r="W153" s="73" t="str">
        <f t="shared" si="57"/>
        <v/>
      </c>
      <c r="X153" s="75" t="str">
        <f t="shared" si="58"/>
        <v/>
      </c>
      <c r="Y153" s="44" t="str">
        <f t="shared" si="59"/>
        <v/>
      </c>
      <c r="Z153" s="30" t="str">
        <f>IF($C153="","",IF($Y153="","",HLOOKUP($Y153,'3.参照データ'!$B$4:$AI$12,2,TRUE)))</f>
        <v/>
      </c>
      <c r="AA153" s="424"/>
      <c r="AB153" s="85" t="str">
        <f t="shared" si="60"/>
        <v/>
      </c>
      <c r="AC153" s="34" t="str">
        <f>IF($AB153="","",($Y153-HLOOKUP($AB153,'3.参照データ'!$B$5:$AI$12,6,FALSE)))</f>
        <v/>
      </c>
      <c r="AD153" s="30" t="str">
        <f>IF($AB153="","",ROUNDUP($AC153/HLOOKUP($AB153,'3.参照データ'!$B$5:$AI$18,7,FALSE),0)+1)</f>
        <v/>
      </c>
      <c r="AE153" s="30" t="str">
        <f t="shared" si="54"/>
        <v/>
      </c>
      <c r="AF153" s="127" t="str">
        <f>IF($AB153="","",($AE153-1)*HLOOKUP($AB153,'3.参照データ'!$B$5:$AI$14,7,FALSE))</f>
        <v/>
      </c>
      <c r="AG153" s="34" t="str">
        <f t="shared" si="61"/>
        <v/>
      </c>
      <c r="AH153" s="30" t="str">
        <f>IF($AB153="","",IF($AG153&lt;=0,0,ROUNDUP($AG153/HLOOKUP($AB153,'3.参照データ'!$B$5:$AI$14,9,FALSE),0)))</f>
        <v/>
      </c>
      <c r="AI153" s="30" t="str">
        <f t="shared" si="62"/>
        <v/>
      </c>
      <c r="AJ153" s="30" t="str">
        <f>IF($AB153="","",HLOOKUP($AB153,'3.参照データ'!$B$5:$AI$14,8,FALSE)+1)</f>
        <v/>
      </c>
      <c r="AK153" s="30" t="str">
        <f>IF($AB153="","",HLOOKUP($AB153,'3.参照データ'!$B$5:$AI$14,10,FALSE)+AJ153)</f>
        <v/>
      </c>
      <c r="AL153" s="35" t="str">
        <f>IF($AB153="","",INDEX('2.職務給賃金表'!$B$6:$AI$57,MATCH('1.メイン'!$AI153,'2.職務給賃金表'!$B$6:$B$57,0),MATCH('1.メイン'!$AB153,'2.職務給賃金表'!$B$6:$AI$6,0)))</f>
        <v/>
      </c>
      <c r="AM153" s="35" t="str">
        <f t="shared" si="55"/>
        <v/>
      </c>
      <c r="AN153" s="35" t="str">
        <f t="shared" si="63"/>
        <v/>
      </c>
      <c r="AO153" s="35" t="str">
        <f t="shared" si="64"/>
        <v/>
      </c>
      <c r="AP153" s="35" t="str">
        <f t="shared" si="65"/>
        <v/>
      </c>
      <c r="AQ153" s="36" t="str">
        <f t="shared" si="66"/>
        <v/>
      </c>
      <c r="AS153" s="151" t="str">
        <f t="shared" si="67"/>
        <v/>
      </c>
      <c r="AT153" s="147" t="str">
        <f t="shared" si="68"/>
        <v/>
      </c>
      <c r="AU153" s="147" t="str">
        <f t="shared" si="69"/>
        <v/>
      </c>
      <c r="AV153" s="147" t="str">
        <f t="shared" si="70"/>
        <v/>
      </c>
      <c r="AW153" s="154" t="str">
        <f t="shared" si="52"/>
        <v/>
      </c>
      <c r="AX153" s="149" t="str">
        <f t="shared" si="53"/>
        <v/>
      </c>
      <c r="AY153" s="149" t="str">
        <f t="shared" si="71"/>
        <v/>
      </c>
      <c r="AZ153" s="149" t="str">
        <f>IF($AW153="","",HLOOKUP($AW153,'3.参照データ'!$B$5:$AI$14,8,FALSE)+1)</f>
        <v/>
      </c>
      <c r="BA153" s="149" t="str">
        <f>IF($AW153="","",HLOOKUP($AW153,'3.参照データ'!$B$5:$AI$14,10,FALSE)+AZ153)</f>
        <v/>
      </c>
      <c r="BB153" s="240" t="str">
        <f>IF($AW153="","",INDEX('2.職務給賃金表'!$B$6:$AI$57,MATCH($AY153,'2.職務給賃金表'!$B$6:$B$57,0),MATCH($AW153,'2.職務給賃金表'!$B$6:$AI$6,0)))</f>
        <v/>
      </c>
      <c r="BC153" s="245" t="str">
        <f t="shared" si="72"/>
        <v/>
      </c>
    </row>
    <row r="154" spans="1:55" x14ac:dyDescent="0.15">
      <c r="A154" s="79" t="str">
        <f>IF(C154="","",COUNTA($C$10:C154))</f>
        <v/>
      </c>
      <c r="B154" s="416"/>
      <c r="C154" s="416"/>
      <c r="D154" s="425"/>
      <c r="E154" s="425"/>
      <c r="F154" s="416"/>
      <c r="G154" s="425"/>
      <c r="H154" s="418"/>
      <c r="I154" s="418"/>
      <c r="J154" s="66" t="str">
        <f t="shared" si="73"/>
        <v/>
      </c>
      <c r="K154" s="66" t="str">
        <f t="shared" si="74"/>
        <v/>
      </c>
      <c r="L154" s="66" t="str">
        <f t="shared" si="75"/>
        <v/>
      </c>
      <c r="M154" s="66" t="str">
        <f t="shared" si="76"/>
        <v/>
      </c>
      <c r="N154" s="419"/>
      <c r="O154" s="419"/>
      <c r="P154" s="419"/>
      <c r="Q154" s="419"/>
      <c r="R154" s="69" t="str">
        <f t="shared" si="56"/>
        <v/>
      </c>
      <c r="S154" s="420"/>
      <c r="T154" s="420"/>
      <c r="U154" s="420"/>
      <c r="V154" s="420"/>
      <c r="W154" s="73" t="str">
        <f t="shared" si="57"/>
        <v/>
      </c>
      <c r="X154" s="75" t="str">
        <f t="shared" si="58"/>
        <v/>
      </c>
      <c r="Y154" s="44" t="str">
        <f t="shared" si="59"/>
        <v/>
      </c>
      <c r="Z154" s="30" t="str">
        <f>IF($C154="","",IF($Y154="","",HLOOKUP($Y154,'3.参照データ'!$B$4:$AI$12,2,TRUE)))</f>
        <v/>
      </c>
      <c r="AA154" s="424"/>
      <c r="AB154" s="85" t="str">
        <f t="shared" si="60"/>
        <v/>
      </c>
      <c r="AC154" s="34" t="str">
        <f>IF($AB154="","",($Y154-HLOOKUP($AB154,'3.参照データ'!$B$5:$AI$12,6,FALSE)))</f>
        <v/>
      </c>
      <c r="AD154" s="30" t="str">
        <f>IF($AB154="","",ROUNDUP($AC154/HLOOKUP($AB154,'3.参照データ'!$B$5:$AI$18,7,FALSE),0)+1)</f>
        <v/>
      </c>
      <c r="AE154" s="30" t="str">
        <f t="shared" si="54"/>
        <v/>
      </c>
      <c r="AF154" s="127" t="str">
        <f>IF($AB154="","",($AE154-1)*HLOOKUP($AB154,'3.参照データ'!$B$5:$AI$14,7,FALSE))</f>
        <v/>
      </c>
      <c r="AG154" s="34" t="str">
        <f t="shared" si="61"/>
        <v/>
      </c>
      <c r="AH154" s="30" t="str">
        <f>IF($AB154="","",IF($AG154&lt;=0,0,ROUNDUP($AG154/HLOOKUP($AB154,'3.参照データ'!$B$5:$AI$14,9,FALSE),0)))</f>
        <v/>
      </c>
      <c r="AI154" s="30" t="str">
        <f t="shared" si="62"/>
        <v/>
      </c>
      <c r="AJ154" s="30" t="str">
        <f>IF($AB154="","",HLOOKUP($AB154,'3.参照データ'!$B$5:$AI$14,8,FALSE)+1)</f>
        <v/>
      </c>
      <c r="AK154" s="30" t="str">
        <f>IF($AB154="","",HLOOKUP($AB154,'3.参照データ'!$B$5:$AI$14,10,FALSE)+AJ154)</f>
        <v/>
      </c>
      <c r="AL154" s="35" t="str">
        <f>IF($AB154="","",INDEX('2.職務給賃金表'!$B$6:$AI$57,MATCH('1.メイン'!$AI154,'2.職務給賃金表'!$B$6:$B$57,0),MATCH('1.メイン'!$AB154,'2.職務給賃金表'!$B$6:$AI$6,0)))</f>
        <v/>
      </c>
      <c r="AM154" s="35" t="str">
        <f t="shared" si="55"/>
        <v/>
      </c>
      <c r="AN154" s="35" t="str">
        <f t="shared" si="63"/>
        <v/>
      </c>
      <c r="AO154" s="35" t="str">
        <f t="shared" si="64"/>
        <v/>
      </c>
      <c r="AP154" s="35" t="str">
        <f t="shared" si="65"/>
        <v/>
      </c>
      <c r="AQ154" s="36" t="str">
        <f t="shared" si="66"/>
        <v/>
      </c>
      <c r="AS154" s="151" t="str">
        <f t="shared" si="67"/>
        <v/>
      </c>
      <c r="AT154" s="147" t="str">
        <f t="shared" si="68"/>
        <v/>
      </c>
      <c r="AU154" s="147" t="str">
        <f t="shared" si="69"/>
        <v/>
      </c>
      <c r="AV154" s="147" t="str">
        <f t="shared" si="70"/>
        <v/>
      </c>
      <c r="AW154" s="154" t="str">
        <f t="shared" si="52"/>
        <v/>
      </c>
      <c r="AX154" s="149" t="str">
        <f t="shared" si="53"/>
        <v/>
      </c>
      <c r="AY154" s="149" t="str">
        <f t="shared" si="71"/>
        <v/>
      </c>
      <c r="AZ154" s="149" t="str">
        <f>IF($AW154="","",HLOOKUP($AW154,'3.参照データ'!$B$5:$AI$14,8,FALSE)+1)</f>
        <v/>
      </c>
      <c r="BA154" s="149" t="str">
        <f>IF($AW154="","",HLOOKUP($AW154,'3.参照データ'!$B$5:$AI$14,10,FALSE)+AZ154)</f>
        <v/>
      </c>
      <c r="BB154" s="240" t="str">
        <f>IF($AW154="","",INDEX('2.職務給賃金表'!$B$6:$AI$57,MATCH($AY154,'2.職務給賃金表'!$B$6:$B$57,0),MATCH($AW154,'2.職務給賃金表'!$B$6:$AI$6,0)))</f>
        <v/>
      </c>
      <c r="BC154" s="245" t="str">
        <f t="shared" si="72"/>
        <v/>
      </c>
    </row>
    <row r="155" spans="1:55" x14ac:dyDescent="0.15">
      <c r="A155" s="79" t="str">
        <f>IF(C155="","",COUNTA($C$10:C155))</f>
        <v/>
      </c>
      <c r="B155" s="416"/>
      <c r="C155" s="416"/>
      <c r="D155" s="425"/>
      <c r="E155" s="425"/>
      <c r="F155" s="416"/>
      <c r="G155" s="425"/>
      <c r="H155" s="418"/>
      <c r="I155" s="418"/>
      <c r="J155" s="66" t="str">
        <f t="shared" si="73"/>
        <v/>
      </c>
      <c r="K155" s="66" t="str">
        <f t="shared" si="74"/>
        <v/>
      </c>
      <c r="L155" s="66" t="str">
        <f t="shared" si="75"/>
        <v/>
      </c>
      <c r="M155" s="66" t="str">
        <f t="shared" si="76"/>
        <v/>
      </c>
      <c r="N155" s="419"/>
      <c r="O155" s="419"/>
      <c r="P155" s="419"/>
      <c r="Q155" s="419"/>
      <c r="R155" s="69" t="str">
        <f t="shared" si="56"/>
        <v/>
      </c>
      <c r="S155" s="420"/>
      <c r="T155" s="420"/>
      <c r="U155" s="420"/>
      <c r="V155" s="420"/>
      <c r="W155" s="73" t="str">
        <f t="shared" si="57"/>
        <v/>
      </c>
      <c r="X155" s="75" t="str">
        <f t="shared" si="58"/>
        <v/>
      </c>
      <c r="Y155" s="44" t="str">
        <f t="shared" si="59"/>
        <v/>
      </c>
      <c r="Z155" s="30" t="str">
        <f>IF($C155="","",IF($Y155="","",HLOOKUP($Y155,'3.参照データ'!$B$4:$AI$12,2,TRUE)))</f>
        <v/>
      </c>
      <c r="AA155" s="424"/>
      <c r="AB155" s="85" t="str">
        <f t="shared" si="60"/>
        <v/>
      </c>
      <c r="AC155" s="34" t="str">
        <f>IF($AB155="","",($Y155-HLOOKUP($AB155,'3.参照データ'!$B$5:$AI$12,6,FALSE)))</f>
        <v/>
      </c>
      <c r="AD155" s="30" t="str">
        <f>IF($AB155="","",ROUNDUP($AC155/HLOOKUP($AB155,'3.参照データ'!$B$5:$AI$18,7,FALSE),0)+1)</f>
        <v/>
      </c>
      <c r="AE155" s="30" t="str">
        <f t="shared" si="54"/>
        <v/>
      </c>
      <c r="AF155" s="127" t="str">
        <f>IF($AB155="","",($AE155-1)*HLOOKUP($AB155,'3.参照データ'!$B$5:$AI$14,7,FALSE))</f>
        <v/>
      </c>
      <c r="AG155" s="34" t="str">
        <f t="shared" si="61"/>
        <v/>
      </c>
      <c r="AH155" s="30" t="str">
        <f>IF($AB155="","",IF($AG155&lt;=0,0,ROUNDUP($AG155/HLOOKUP($AB155,'3.参照データ'!$B$5:$AI$14,9,FALSE),0)))</f>
        <v/>
      </c>
      <c r="AI155" s="30" t="str">
        <f t="shared" si="62"/>
        <v/>
      </c>
      <c r="AJ155" s="30" t="str">
        <f>IF($AB155="","",HLOOKUP($AB155,'3.参照データ'!$B$5:$AI$14,8,FALSE)+1)</f>
        <v/>
      </c>
      <c r="AK155" s="30" t="str">
        <f>IF($AB155="","",HLOOKUP($AB155,'3.参照データ'!$B$5:$AI$14,10,FALSE)+AJ155)</f>
        <v/>
      </c>
      <c r="AL155" s="35" t="str">
        <f>IF($AB155="","",INDEX('2.職務給賃金表'!$B$6:$AI$57,MATCH('1.メイン'!$AI155,'2.職務給賃金表'!$B$6:$B$57,0),MATCH('1.メイン'!$AB155,'2.職務給賃金表'!$B$6:$AI$6,0)))</f>
        <v/>
      </c>
      <c r="AM155" s="35" t="str">
        <f t="shared" si="55"/>
        <v/>
      </c>
      <c r="AN155" s="35" t="str">
        <f t="shared" si="63"/>
        <v/>
      </c>
      <c r="AO155" s="35" t="str">
        <f t="shared" si="64"/>
        <v/>
      </c>
      <c r="AP155" s="35" t="str">
        <f t="shared" si="65"/>
        <v/>
      </c>
      <c r="AQ155" s="36" t="str">
        <f t="shared" si="66"/>
        <v/>
      </c>
      <c r="AS155" s="151" t="str">
        <f t="shared" si="67"/>
        <v/>
      </c>
      <c r="AT155" s="147" t="str">
        <f t="shared" si="68"/>
        <v/>
      </c>
      <c r="AU155" s="147" t="str">
        <f t="shared" si="69"/>
        <v/>
      </c>
      <c r="AV155" s="147" t="str">
        <f t="shared" si="70"/>
        <v/>
      </c>
      <c r="AW155" s="154" t="str">
        <f t="shared" si="52"/>
        <v/>
      </c>
      <c r="AX155" s="149" t="str">
        <f t="shared" si="53"/>
        <v/>
      </c>
      <c r="AY155" s="149" t="str">
        <f t="shared" si="71"/>
        <v/>
      </c>
      <c r="AZ155" s="149" t="str">
        <f>IF($AW155="","",HLOOKUP($AW155,'3.参照データ'!$B$5:$AI$14,8,FALSE)+1)</f>
        <v/>
      </c>
      <c r="BA155" s="149" t="str">
        <f>IF($AW155="","",HLOOKUP($AW155,'3.参照データ'!$B$5:$AI$14,10,FALSE)+AZ155)</f>
        <v/>
      </c>
      <c r="BB155" s="240" t="str">
        <f>IF($AW155="","",INDEX('2.職務給賃金表'!$B$6:$AI$57,MATCH($AY155,'2.職務給賃金表'!$B$6:$B$57,0),MATCH($AW155,'2.職務給賃金表'!$B$6:$AI$6,0)))</f>
        <v/>
      </c>
      <c r="BC155" s="245" t="str">
        <f t="shared" si="72"/>
        <v/>
      </c>
    </row>
    <row r="156" spans="1:55" x14ac:dyDescent="0.15">
      <c r="A156" s="79" t="str">
        <f>IF(C156="","",COUNTA($C$10:C156))</f>
        <v/>
      </c>
      <c r="B156" s="416"/>
      <c r="C156" s="416"/>
      <c r="D156" s="425"/>
      <c r="E156" s="425"/>
      <c r="F156" s="416"/>
      <c r="G156" s="425"/>
      <c r="H156" s="418"/>
      <c r="I156" s="418"/>
      <c r="J156" s="66" t="str">
        <f t="shared" si="73"/>
        <v/>
      </c>
      <c r="K156" s="66" t="str">
        <f t="shared" si="74"/>
        <v/>
      </c>
      <c r="L156" s="66" t="str">
        <f t="shared" si="75"/>
        <v/>
      </c>
      <c r="M156" s="66" t="str">
        <f t="shared" si="76"/>
        <v/>
      </c>
      <c r="N156" s="419"/>
      <c r="O156" s="419"/>
      <c r="P156" s="419"/>
      <c r="Q156" s="419"/>
      <c r="R156" s="69" t="str">
        <f t="shared" si="56"/>
        <v/>
      </c>
      <c r="S156" s="420"/>
      <c r="T156" s="420"/>
      <c r="U156" s="420"/>
      <c r="V156" s="420"/>
      <c r="W156" s="73" t="str">
        <f t="shared" si="57"/>
        <v/>
      </c>
      <c r="X156" s="75" t="str">
        <f t="shared" si="58"/>
        <v/>
      </c>
      <c r="Y156" s="44" t="str">
        <f t="shared" si="59"/>
        <v/>
      </c>
      <c r="Z156" s="30" t="str">
        <f>IF($C156="","",IF($Y156="","",HLOOKUP($Y156,'3.参照データ'!$B$4:$AI$12,2,TRUE)))</f>
        <v/>
      </c>
      <c r="AA156" s="424"/>
      <c r="AB156" s="85" t="str">
        <f t="shared" si="60"/>
        <v/>
      </c>
      <c r="AC156" s="34" t="str">
        <f>IF($AB156="","",($Y156-HLOOKUP($AB156,'3.参照データ'!$B$5:$AI$12,6,FALSE)))</f>
        <v/>
      </c>
      <c r="AD156" s="30" t="str">
        <f>IF($AB156="","",ROUNDUP($AC156/HLOOKUP($AB156,'3.参照データ'!$B$5:$AI$18,7,FALSE),0)+1)</f>
        <v/>
      </c>
      <c r="AE156" s="30" t="str">
        <f t="shared" si="54"/>
        <v/>
      </c>
      <c r="AF156" s="127" t="str">
        <f>IF($AB156="","",($AE156-1)*HLOOKUP($AB156,'3.参照データ'!$B$5:$AI$14,7,FALSE))</f>
        <v/>
      </c>
      <c r="AG156" s="34" t="str">
        <f t="shared" si="61"/>
        <v/>
      </c>
      <c r="AH156" s="30" t="str">
        <f>IF($AB156="","",IF($AG156&lt;=0,0,ROUNDUP($AG156/HLOOKUP($AB156,'3.参照データ'!$B$5:$AI$14,9,FALSE),0)))</f>
        <v/>
      </c>
      <c r="AI156" s="30" t="str">
        <f t="shared" si="62"/>
        <v/>
      </c>
      <c r="AJ156" s="30" t="str">
        <f>IF($AB156="","",HLOOKUP($AB156,'3.参照データ'!$B$5:$AI$14,8,FALSE)+1)</f>
        <v/>
      </c>
      <c r="AK156" s="30" t="str">
        <f>IF($AB156="","",HLOOKUP($AB156,'3.参照データ'!$B$5:$AI$14,10,FALSE)+AJ156)</f>
        <v/>
      </c>
      <c r="AL156" s="35" t="str">
        <f>IF($AB156="","",INDEX('2.職務給賃金表'!$B$6:$AI$57,MATCH('1.メイン'!$AI156,'2.職務給賃金表'!$B$6:$B$57,0),MATCH('1.メイン'!$AB156,'2.職務給賃金表'!$B$6:$AI$6,0)))</f>
        <v/>
      </c>
      <c r="AM156" s="35" t="str">
        <f t="shared" si="55"/>
        <v/>
      </c>
      <c r="AN156" s="35" t="str">
        <f t="shared" si="63"/>
        <v/>
      </c>
      <c r="AO156" s="35" t="str">
        <f t="shared" si="64"/>
        <v/>
      </c>
      <c r="AP156" s="35" t="str">
        <f t="shared" si="65"/>
        <v/>
      </c>
      <c r="AQ156" s="36" t="str">
        <f t="shared" si="66"/>
        <v/>
      </c>
      <c r="AS156" s="151" t="str">
        <f t="shared" si="67"/>
        <v/>
      </c>
      <c r="AT156" s="147" t="str">
        <f t="shared" si="68"/>
        <v/>
      </c>
      <c r="AU156" s="147" t="str">
        <f t="shared" si="69"/>
        <v/>
      </c>
      <c r="AV156" s="147" t="str">
        <f t="shared" si="70"/>
        <v/>
      </c>
      <c r="AW156" s="154" t="str">
        <f t="shared" si="52"/>
        <v/>
      </c>
      <c r="AX156" s="149" t="str">
        <f t="shared" si="53"/>
        <v/>
      </c>
      <c r="AY156" s="149" t="str">
        <f t="shared" si="71"/>
        <v/>
      </c>
      <c r="AZ156" s="149" t="str">
        <f>IF($AW156="","",HLOOKUP($AW156,'3.参照データ'!$B$5:$AI$14,8,FALSE)+1)</f>
        <v/>
      </c>
      <c r="BA156" s="149" t="str">
        <f>IF($AW156="","",HLOOKUP($AW156,'3.参照データ'!$B$5:$AI$14,10,FALSE)+AZ156)</f>
        <v/>
      </c>
      <c r="BB156" s="240" t="str">
        <f>IF($AW156="","",INDEX('2.職務給賃金表'!$B$6:$AI$57,MATCH($AY156,'2.職務給賃金表'!$B$6:$B$57,0),MATCH($AW156,'2.職務給賃金表'!$B$6:$AI$6,0)))</f>
        <v/>
      </c>
      <c r="BC156" s="245" t="str">
        <f t="shared" si="72"/>
        <v/>
      </c>
    </row>
    <row r="157" spans="1:55" x14ac:dyDescent="0.15">
      <c r="A157" s="79" t="str">
        <f>IF(C157="","",COUNTA($C$10:C157))</f>
        <v/>
      </c>
      <c r="B157" s="416"/>
      <c r="C157" s="416"/>
      <c r="D157" s="425"/>
      <c r="E157" s="425"/>
      <c r="F157" s="416"/>
      <c r="G157" s="425"/>
      <c r="H157" s="418"/>
      <c r="I157" s="418"/>
      <c r="J157" s="66" t="str">
        <f t="shared" si="73"/>
        <v/>
      </c>
      <c r="K157" s="66" t="str">
        <f t="shared" si="74"/>
        <v/>
      </c>
      <c r="L157" s="66" t="str">
        <f t="shared" si="75"/>
        <v/>
      </c>
      <c r="M157" s="66" t="str">
        <f t="shared" si="76"/>
        <v/>
      </c>
      <c r="N157" s="419"/>
      <c r="O157" s="419"/>
      <c r="P157" s="419"/>
      <c r="Q157" s="419"/>
      <c r="R157" s="69" t="str">
        <f t="shared" si="56"/>
        <v/>
      </c>
      <c r="S157" s="420"/>
      <c r="T157" s="420"/>
      <c r="U157" s="420"/>
      <c r="V157" s="420"/>
      <c r="W157" s="73" t="str">
        <f t="shared" si="57"/>
        <v/>
      </c>
      <c r="X157" s="75" t="str">
        <f t="shared" si="58"/>
        <v/>
      </c>
      <c r="Y157" s="44" t="str">
        <f t="shared" si="59"/>
        <v/>
      </c>
      <c r="Z157" s="30" t="str">
        <f>IF($C157="","",IF($Y157="","",HLOOKUP($Y157,'3.参照データ'!$B$4:$AI$12,2,TRUE)))</f>
        <v/>
      </c>
      <c r="AA157" s="424"/>
      <c r="AB157" s="85" t="str">
        <f t="shared" si="60"/>
        <v/>
      </c>
      <c r="AC157" s="34" t="str">
        <f>IF($AB157="","",($Y157-HLOOKUP($AB157,'3.参照データ'!$B$5:$AI$12,6,FALSE)))</f>
        <v/>
      </c>
      <c r="AD157" s="30" t="str">
        <f>IF($AB157="","",ROUNDUP($AC157/HLOOKUP($AB157,'3.参照データ'!$B$5:$AI$18,7,FALSE),0)+1)</f>
        <v/>
      </c>
      <c r="AE157" s="30" t="str">
        <f t="shared" si="54"/>
        <v/>
      </c>
      <c r="AF157" s="127" t="str">
        <f>IF($AB157="","",($AE157-1)*HLOOKUP($AB157,'3.参照データ'!$B$5:$AI$14,7,FALSE))</f>
        <v/>
      </c>
      <c r="AG157" s="34" t="str">
        <f t="shared" si="61"/>
        <v/>
      </c>
      <c r="AH157" s="30" t="str">
        <f>IF($AB157="","",IF($AG157&lt;=0,0,ROUNDUP($AG157/HLOOKUP($AB157,'3.参照データ'!$B$5:$AI$14,9,FALSE),0)))</f>
        <v/>
      </c>
      <c r="AI157" s="30" t="str">
        <f t="shared" si="62"/>
        <v/>
      </c>
      <c r="AJ157" s="30" t="str">
        <f>IF($AB157="","",HLOOKUP($AB157,'3.参照データ'!$B$5:$AI$14,8,FALSE)+1)</f>
        <v/>
      </c>
      <c r="AK157" s="30" t="str">
        <f>IF($AB157="","",HLOOKUP($AB157,'3.参照データ'!$B$5:$AI$14,10,FALSE)+AJ157)</f>
        <v/>
      </c>
      <c r="AL157" s="35" t="str">
        <f>IF($AB157="","",INDEX('2.職務給賃金表'!$B$6:$AI$57,MATCH('1.メイン'!$AI157,'2.職務給賃金表'!$B$6:$B$57,0),MATCH('1.メイン'!$AB157,'2.職務給賃金表'!$B$6:$AI$6,0)))</f>
        <v/>
      </c>
      <c r="AM157" s="35" t="str">
        <f t="shared" si="55"/>
        <v/>
      </c>
      <c r="AN157" s="35" t="str">
        <f t="shared" si="63"/>
        <v/>
      </c>
      <c r="AO157" s="35" t="str">
        <f t="shared" si="64"/>
        <v/>
      </c>
      <c r="AP157" s="35" t="str">
        <f t="shared" si="65"/>
        <v/>
      </c>
      <c r="AQ157" s="36" t="str">
        <f t="shared" si="66"/>
        <v/>
      </c>
      <c r="AS157" s="151" t="str">
        <f t="shared" si="67"/>
        <v/>
      </c>
      <c r="AT157" s="147" t="str">
        <f t="shared" si="68"/>
        <v/>
      </c>
      <c r="AU157" s="147" t="str">
        <f t="shared" si="69"/>
        <v/>
      </c>
      <c r="AV157" s="147" t="str">
        <f t="shared" si="70"/>
        <v/>
      </c>
      <c r="AW157" s="154" t="str">
        <f t="shared" ref="AW157:AW209" si="77">IF(AS157&gt;=$AT$6,"",AB157)</f>
        <v/>
      </c>
      <c r="AX157" s="149" t="str">
        <f t="shared" ref="AX157:AX209" si="78">IF($AW157="","",IF($AS157&gt;=$AS$6,$AI157+$AX$6,$AI157+$AX$5))</f>
        <v/>
      </c>
      <c r="AY157" s="149" t="str">
        <f t="shared" si="71"/>
        <v/>
      </c>
      <c r="AZ157" s="149" t="str">
        <f>IF($AW157="","",HLOOKUP($AW157,'3.参照データ'!$B$5:$AI$14,8,FALSE)+1)</f>
        <v/>
      </c>
      <c r="BA157" s="149" t="str">
        <f>IF($AW157="","",HLOOKUP($AW157,'3.参照データ'!$B$5:$AI$14,10,FALSE)+AZ157)</f>
        <v/>
      </c>
      <c r="BB157" s="240" t="str">
        <f>IF($AW157="","",INDEX('2.職務給賃金表'!$B$6:$AI$57,MATCH($AY157,'2.職務給賃金表'!$B$6:$B$57,0),MATCH($AW157,'2.職務給賃金表'!$B$6:$AI$6,0)))</f>
        <v/>
      </c>
      <c r="BC157" s="245" t="str">
        <f t="shared" si="72"/>
        <v/>
      </c>
    </row>
    <row r="158" spans="1:55" x14ac:dyDescent="0.15">
      <c r="A158" s="79" t="str">
        <f>IF(C158="","",COUNTA($C$10:C158))</f>
        <v/>
      </c>
      <c r="B158" s="416"/>
      <c r="C158" s="416"/>
      <c r="D158" s="425"/>
      <c r="E158" s="425"/>
      <c r="F158" s="416"/>
      <c r="G158" s="425"/>
      <c r="H158" s="418"/>
      <c r="I158" s="418"/>
      <c r="J158" s="66" t="str">
        <f t="shared" si="73"/>
        <v/>
      </c>
      <c r="K158" s="66" t="str">
        <f t="shared" si="74"/>
        <v/>
      </c>
      <c r="L158" s="66" t="str">
        <f t="shared" si="75"/>
        <v/>
      </c>
      <c r="M158" s="66" t="str">
        <f t="shared" si="76"/>
        <v/>
      </c>
      <c r="N158" s="419"/>
      <c r="O158" s="419"/>
      <c r="P158" s="419"/>
      <c r="Q158" s="419"/>
      <c r="R158" s="69" t="str">
        <f t="shared" si="56"/>
        <v/>
      </c>
      <c r="S158" s="420"/>
      <c r="T158" s="420"/>
      <c r="U158" s="420"/>
      <c r="V158" s="420"/>
      <c r="W158" s="73" t="str">
        <f t="shared" si="57"/>
        <v/>
      </c>
      <c r="X158" s="75" t="str">
        <f t="shared" si="58"/>
        <v/>
      </c>
      <c r="Y158" s="44" t="str">
        <f t="shared" si="59"/>
        <v/>
      </c>
      <c r="Z158" s="30" t="str">
        <f>IF($C158="","",IF($Y158="","",HLOOKUP($Y158,'3.参照データ'!$B$4:$AI$12,2,TRUE)))</f>
        <v/>
      </c>
      <c r="AA158" s="424"/>
      <c r="AB158" s="85" t="str">
        <f t="shared" si="60"/>
        <v/>
      </c>
      <c r="AC158" s="34" t="str">
        <f>IF($AB158="","",($Y158-HLOOKUP($AB158,'3.参照データ'!$B$5:$AI$12,6,FALSE)))</f>
        <v/>
      </c>
      <c r="AD158" s="30" t="str">
        <f>IF($AB158="","",ROUNDUP($AC158/HLOOKUP($AB158,'3.参照データ'!$B$5:$AI$18,7,FALSE),0)+1)</f>
        <v/>
      </c>
      <c r="AE158" s="30" t="str">
        <f t="shared" si="54"/>
        <v/>
      </c>
      <c r="AF158" s="127" t="str">
        <f>IF($AB158="","",($AE158-1)*HLOOKUP($AB158,'3.参照データ'!$B$5:$AI$14,7,FALSE))</f>
        <v/>
      </c>
      <c r="AG158" s="34" t="str">
        <f t="shared" si="61"/>
        <v/>
      </c>
      <c r="AH158" s="30" t="str">
        <f>IF($AB158="","",IF($AG158&lt;=0,0,ROUNDUP($AG158/HLOOKUP($AB158,'3.参照データ'!$B$5:$AI$14,9,FALSE),0)))</f>
        <v/>
      </c>
      <c r="AI158" s="30" t="str">
        <f t="shared" si="62"/>
        <v/>
      </c>
      <c r="AJ158" s="30" t="str">
        <f>IF($AB158="","",HLOOKUP($AB158,'3.参照データ'!$B$5:$AI$14,8,FALSE)+1)</f>
        <v/>
      </c>
      <c r="AK158" s="30" t="str">
        <f>IF($AB158="","",HLOOKUP($AB158,'3.参照データ'!$B$5:$AI$14,10,FALSE)+AJ158)</f>
        <v/>
      </c>
      <c r="AL158" s="35" t="str">
        <f>IF($AB158="","",INDEX('2.職務給賃金表'!$B$6:$AI$57,MATCH('1.メイン'!$AI158,'2.職務給賃金表'!$B$6:$B$57,0),MATCH('1.メイン'!$AB158,'2.職務給賃金表'!$B$6:$AI$6,0)))</f>
        <v/>
      </c>
      <c r="AM158" s="35" t="str">
        <f t="shared" si="55"/>
        <v/>
      </c>
      <c r="AN158" s="35" t="str">
        <f t="shared" si="63"/>
        <v/>
      </c>
      <c r="AO158" s="35" t="str">
        <f t="shared" si="64"/>
        <v/>
      </c>
      <c r="AP158" s="35" t="str">
        <f t="shared" si="65"/>
        <v/>
      </c>
      <c r="AQ158" s="36" t="str">
        <f t="shared" si="66"/>
        <v/>
      </c>
      <c r="AS158" s="151" t="str">
        <f t="shared" si="67"/>
        <v/>
      </c>
      <c r="AT158" s="147" t="str">
        <f t="shared" si="68"/>
        <v/>
      </c>
      <c r="AU158" s="147" t="str">
        <f t="shared" si="69"/>
        <v/>
      </c>
      <c r="AV158" s="147" t="str">
        <f t="shared" si="70"/>
        <v/>
      </c>
      <c r="AW158" s="154" t="str">
        <f t="shared" si="77"/>
        <v/>
      </c>
      <c r="AX158" s="149" t="str">
        <f t="shared" si="78"/>
        <v/>
      </c>
      <c r="AY158" s="149" t="str">
        <f t="shared" si="71"/>
        <v/>
      </c>
      <c r="AZ158" s="149" t="str">
        <f>IF($AW158="","",HLOOKUP($AW158,'3.参照データ'!$B$5:$AI$14,8,FALSE)+1)</f>
        <v/>
      </c>
      <c r="BA158" s="149" t="str">
        <f>IF($AW158="","",HLOOKUP($AW158,'3.参照データ'!$B$5:$AI$14,10,FALSE)+AZ158)</f>
        <v/>
      </c>
      <c r="BB158" s="240" t="str">
        <f>IF($AW158="","",INDEX('2.職務給賃金表'!$B$6:$AI$57,MATCH($AY158,'2.職務給賃金表'!$B$6:$B$57,0),MATCH($AW158,'2.職務給賃金表'!$B$6:$AI$6,0)))</f>
        <v/>
      </c>
      <c r="BC158" s="245" t="str">
        <f t="shared" si="72"/>
        <v/>
      </c>
    </row>
    <row r="159" spans="1:55" x14ac:dyDescent="0.15">
      <c r="A159" s="79" t="str">
        <f>IF(C159="","",COUNTA($C$10:C159))</f>
        <v/>
      </c>
      <c r="B159" s="416"/>
      <c r="C159" s="416"/>
      <c r="D159" s="425"/>
      <c r="E159" s="425"/>
      <c r="F159" s="416"/>
      <c r="G159" s="425"/>
      <c r="H159" s="418"/>
      <c r="I159" s="418"/>
      <c r="J159" s="66" t="str">
        <f t="shared" si="73"/>
        <v/>
      </c>
      <c r="K159" s="66" t="str">
        <f t="shared" si="74"/>
        <v/>
      </c>
      <c r="L159" s="66" t="str">
        <f t="shared" si="75"/>
        <v/>
      </c>
      <c r="M159" s="66" t="str">
        <f t="shared" si="76"/>
        <v/>
      </c>
      <c r="N159" s="419"/>
      <c r="O159" s="419"/>
      <c r="P159" s="419"/>
      <c r="Q159" s="419"/>
      <c r="R159" s="69" t="str">
        <f t="shared" si="56"/>
        <v/>
      </c>
      <c r="S159" s="420"/>
      <c r="T159" s="420"/>
      <c r="U159" s="420"/>
      <c r="V159" s="420"/>
      <c r="W159" s="73" t="str">
        <f t="shared" si="57"/>
        <v/>
      </c>
      <c r="X159" s="75" t="str">
        <f t="shared" si="58"/>
        <v/>
      </c>
      <c r="Y159" s="44" t="str">
        <f t="shared" si="59"/>
        <v/>
      </c>
      <c r="Z159" s="30" t="str">
        <f>IF($C159="","",IF($Y159="","",HLOOKUP($Y159,'3.参照データ'!$B$4:$AI$12,2,TRUE)))</f>
        <v/>
      </c>
      <c r="AA159" s="424"/>
      <c r="AB159" s="85" t="str">
        <f t="shared" si="60"/>
        <v/>
      </c>
      <c r="AC159" s="34" t="str">
        <f>IF($AB159="","",($Y159-HLOOKUP($AB159,'3.参照データ'!$B$5:$AI$12,6,FALSE)))</f>
        <v/>
      </c>
      <c r="AD159" s="30" t="str">
        <f>IF($AB159="","",ROUNDUP($AC159/HLOOKUP($AB159,'3.参照データ'!$B$5:$AI$18,7,FALSE),0)+1)</f>
        <v/>
      </c>
      <c r="AE159" s="30" t="str">
        <f t="shared" si="54"/>
        <v/>
      </c>
      <c r="AF159" s="127" t="str">
        <f>IF($AB159="","",($AE159-1)*HLOOKUP($AB159,'3.参照データ'!$B$5:$AI$14,7,FALSE))</f>
        <v/>
      </c>
      <c r="AG159" s="34" t="str">
        <f t="shared" si="61"/>
        <v/>
      </c>
      <c r="AH159" s="30" t="str">
        <f>IF($AB159="","",IF($AG159&lt;=0,0,ROUNDUP($AG159/HLOOKUP($AB159,'3.参照データ'!$B$5:$AI$14,9,FALSE),0)))</f>
        <v/>
      </c>
      <c r="AI159" s="30" t="str">
        <f t="shared" si="62"/>
        <v/>
      </c>
      <c r="AJ159" s="30" t="str">
        <f>IF($AB159="","",HLOOKUP($AB159,'3.参照データ'!$B$5:$AI$14,8,FALSE)+1)</f>
        <v/>
      </c>
      <c r="AK159" s="30" t="str">
        <f>IF($AB159="","",HLOOKUP($AB159,'3.参照データ'!$B$5:$AI$14,10,FALSE)+AJ159)</f>
        <v/>
      </c>
      <c r="AL159" s="35" t="str">
        <f>IF($AB159="","",INDEX('2.職務給賃金表'!$B$6:$AI$57,MATCH('1.メイン'!$AI159,'2.職務給賃金表'!$B$6:$B$57,0),MATCH('1.メイン'!$AB159,'2.職務給賃金表'!$B$6:$AI$6,0)))</f>
        <v/>
      </c>
      <c r="AM159" s="35" t="str">
        <f t="shared" si="55"/>
        <v/>
      </c>
      <c r="AN159" s="35" t="str">
        <f t="shared" si="63"/>
        <v/>
      </c>
      <c r="AO159" s="35" t="str">
        <f t="shared" si="64"/>
        <v/>
      </c>
      <c r="AP159" s="35" t="str">
        <f t="shared" si="65"/>
        <v/>
      </c>
      <c r="AQ159" s="36" t="str">
        <f t="shared" si="66"/>
        <v/>
      </c>
      <c r="AS159" s="151" t="str">
        <f t="shared" si="67"/>
        <v/>
      </c>
      <c r="AT159" s="147" t="str">
        <f t="shared" si="68"/>
        <v/>
      </c>
      <c r="AU159" s="147" t="str">
        <f t="shared" si="69"/>
        <v/>
      </c>
      <c r="AV159" s="147" t="str">
        <f t="shared" si="70"/>
        <v/>
      </c>
      <c r="AW159" s="154" t="str">
        <f t="shared" si="77"/>
        <v/>
      </c>
      <c r="AX159" s="149" t="str">
        <f t="shared" si="78"/>
        <v/>
      </c>
      <c r="AY159" s="149" t="str">
        <f t="shared" si="71"/>
        <v/>
      </c>
      <c r="AZ159" s="149" t="str">
        <f>IF($AW159="","",HLOOKUP($AW159,'3.参照データ'!$B$5:$AI$14,8,FALSE)+1)</f>
        <v/>
      </c>
      <c r="BA159" s="149" t="str">
        <f>IF($AW159="","",HLOOKUP($AW159,'3.参照データ'!$B$5:$AI$14,10,FALSE)+AZ159)</f>
        <v/>
      </c>
      <c r="BB159" s="240" t="str">
        <f>IF($AW159="","",INDEX('2.職務給賃金表'!$B$6:$AI$57,MATCH($AY159,'2.職務給賃金表'!$B$6:$B$57,0),MATCH($AW159,'2.職務給賃金表'!$B$6:$AI$6,0)))</f>
        <v/>
      </c>
      <c r="BC159" s="245" t="str">
        <f t="shared" si="72"/>
        <v/>
      </c>
    </row>
    <row r="160" spans="1:55" x14ac:dyDescent="0.15">
      <c r="A160" s="79" t="str">
        <f>IF(C160="","",COUNTA($C$10:C160))</f>
        <v/>
      </c>
      <c r="B160" s="416"/>
      <c r="C160" s="416"/>
      <c r="D160" s="425"/>
      <c r="E160" s="425"/>
      <c r="F160" s="416"/>
      <c r="G160" s="425"/>
      <c r="H160" s="418"/>
      <c r="I160" s="418"/>
      <c r="J160" s="66" t="str">
        <f t="shared" si="73"/>
        <v/>
      </c>
      <c r="K160" s="66" t="str">
        <f t="shared" si="74"/>
        <v/>
      </c>
      <c r="L160" s="66" t="str">
        <f t="shared" si="75"/>
        <v/>
      </c>
      <c r="M160" s="66" t="str">
        <f t="shared" si="76"/>
        <v/>
      </c>
      <c r="N160" s="419" t="s">
        <v>82</v>
      </c>
      <c r="O160" s="419"/>
      <c r="P160" s="419" t="s">
        <v>82</v>
      </c>
      <c r="Q160" s="419"/>
      <c r="R160" s="69" t="str">
        <f t="shared" si="56"/>
        <v/>
      </c>
      <c r="S160" s="420"/>
      <c r="T160" s="420"/>
      <c r="U160" s="420"/>
      <c r="V160" s="420"/>
      <c r="W160" s="73" t="str">
        <f t="shared" si="57"/>
        <v/>
      </c>
      <c r="X160" s="75" t="str">
        <f t="shared" si="58"/>
        <v/>
      </c>
      <c r="Y160" s="44" t="str">
        <f t="shared" si="59"/>
        <v/>
      </c>
      <c r="Z160" s="30" t="str">
        <f>IF($C160="","",IF($Y160="","",HLOOKUP($Y160,'3.参照データ'!$B$4:$AI$12,2,TRUE)))</f>
        <v/>
      </c>
      <c r="AA160" s="424"/>
      <c r="AB160" s="85" t="str">
        <f t="shared" si="60"/>
        <v/>
      </c>
      <c r="AC160" s="34" t="str">
        <f>IF($AB160="","",($Y160-HLOOKUP($AB160,'3.参照データ'!$B$5:$AI$12,6,FALSE)))</f>
        <v/>
      </c>
      <c r="AD160" s="30" t="str">
        <f>IF($AB160="","",ROUNDUP($AC160/HLOOKUP($AB160,'3.参照データ'!$B$5:$AI$18,7,FALSE),0)+1)</f>
        <v/>
      </c>
      <c r="AE160" s="30" t="str">
        <f t="shared" si="54"/>
        <v/>
      </c>
      <c r="AF160" s="127" t="str">
        <f>IF($AB160="","",($AE160-1)*HLOOKUP($AB160,'3.参照データ'!$B$5:$AI$14,7,FALSE))</f>
        <v/>
      </c>
      <c r="AG160" s="34" t="str">
        <f t="shared" si="61"/>
        <v/>
      </c>
      <c r="AH160" s="30" t="str">
        <f>IF($AB160="","",IF($AG160&lt;=0,0,ROUNDUP($AG160/HLOOKUP($AB160,'3.参照データ'!$B$5:$AI$14,9,FALSE),0)))</f>
        <v/>
      </c>
      <c r="AI160" s="30" t="str">
        <f t="shared" si="62"/>
        <v/>
      </c>
      <c r="AJ160" s="30" t="str">
        <f>IF($AB160="","",HLOOKUP($AB160,'3.参照データ'!$B$5:$AI$14,8,FALSE)+1)</f>
        <v/>
      </c>
      <c r="AK160" s="30" t="str">
        <f>IF($AB160="","",HLOOKUP($AB160,'3.参照データ'!$B$5:$AI$14,10,FALSE)+AJ160)</f>
        <v/>
      </c>
      <c r="AL160" s="35" t="str">
        <f>IF($AB160="","",INDEX('2.職務給賃金表'!$B$6:$AI$57,MATCH('1.メイン'!$AI160,'2.職務給賃金表'!$B$6:$B$57,0),MATCH('1.メイン'!$AB160,'2.職務給賃金表'!$B$6:$AI$6,0)))</f>
        <v/>
      </c>
      <c r="AM160" s="35" t="str">
        <f t="shared" si="55"/>
        <v/>
      </c>
      <c r="AN160" s="35" t="str">
        <f t="shared" si="63"/>
        <v/>
      </c>
      <c r="AO160" s="35" t="str">
        <f t="shared" si="64"/>
        <v/>
      </c>
      <c r="AP160" s="35" t="str">
        <f t="shared" si="65"/>
        <v/>
      </c>
      <c r="AQ160" s="36" t="str">
        <f t="shared" si="66"/>
        <v/>
      </c>
      <c r="AS160" s="151" t="str">
        <f t="shared" si="67"/>
        <v/>
      </c>
      <c r="AT160" s="147" t="str">
        <f t="shared" si="68"/>
        <v/>
      </c>
      <c r="AU160" s="147" t="str">
        <f t="shared" si="69"/>
        <v/>
      </c>
      <c r="AV160" s="147" t="str">
        <f t="shared" si="70"/>
        <v/>
      </c>
      <c r="AW160" s="154" t="str">
        <f t="shared" si="77"/>
        <v/>
      </c>
      <c r="AX160" s="149" t="str">
        <f t="shared" si="78"/>
        <v/>
      </c>
      <c r="AY160" s="149" t="str">
        <f t="shared" si="71"/>
        <v/>
      </c>
      <c r="AZ160" s="149" t="str">
        <f>IF($AW160="","",HLOOKUP($AW160,'3.参照データ'!$B$5:$AI$14,8,FALSE)+1)</f>
        <v/>
      </c>
      <c r="BA160" s="149" t="str">
        <f>IF($AW160="","",HLOOKUP($AW160,'3.参照データ'!$B$5:$AI$14,10,FALSE)+AZ160)</f>
        <v/>
      </c>
      <c r="BB160" s="240" t="str">
        <f>IF($AW160="","",INDEX('2.職務給賃金表'!$B$6:$AI$57,MATCH($AY160,'2.職務給賃金表'!$B$6:$B$57,0),MATCH($AW160,'2.職務給賃金表'!$B$6:$AI$6,0)))</f>
        <v/>
      </c>
      <c r="BC160" s="245" t="str">
        <f t="shared" si="72"/>
        <v/>
      </c>
    </row>
    <row r="161" spans="1:55" x14ac:dyDescent="0.15">
      <c r="A161" s="79" t="str">
        <f>IF(C161="","",COUNTA($C$10:C161))</f>
        <v/>
      </c>
      <c r="B161" s="416"/>
      <c r="C161" s="416"/>
      <c r="D161" s="425"/>
      <c r="E161" s="425"/>
      <c r="F161" s="416"/>
      <c r="G161" s="425"/>
      <c r="H161" s="418"/>
      <c r="I161" s="418"/>
      <c r="J161" s="66" t="str">
        <f t="shared" si="73"/>
        <v/>
      </c>
      <c r="K161" s="66" t="str">
        <f t="shared" si="74"/>
        <v/>
      </c>
      <c r="L161" s="66" t="str">
        <f t="shared" si="75"/>
        <v/>
      </c>
      <c r="M161" s="66" t="str">
        <f t="shared" si="76"/>
        <v/>
      </c>
      <c r="N161" s="419" t="s">
        <v>82</v>
      </c>
      <c r="O161" s="419"/>
      <c r="P161" s="419" t="s">
        <v>82</v>
      </c>
      <c r="Q161" s="419"/>
      <c r="R161" s="69" t="str">
        <f t="shared" si="56"/>
        <v/>
      </c>
      <c r="S161" s="420"/>
      <c r="T161" s="420"/>
      <c r="U161" s="420"/>
      <c r="V161" s="420"/>
      <c r="W161" s="73" t="str">
        <f t="shared" si="57"/>
        <v/>
      </c>
      <c r="X161" s="75" t="str">
        <f t="shared" si="58"/>
        <v/>
      </c>
      <c r="Y161" s="44" t="str">
        <f t="shared" si="59"/>
        <v/>
      </c>
      <c r="Z161" s="30" t="str">
        <f>IF($C161="","",IF($Y161="","",HLOOKUP($Y161,'3.参照データ'!$B$4:$AI$12,2,TRUE)))</f>
        <v/>
      </c>
      <c r="AA161" s="424"/>
      <c r="AB161" s="85" t="str">
        <f t="shared" si="60"/>
        <v/>
      </c>
      <c r="AC161" s="34" t="str">
        <f>IF($AB161="","",($Y161-HLOOKUP($AB161,'3.参照データ'!$B$5:$AI$12,6,FALSE)))</f>
        <v/>
      </c>
      <c r="AD161" s="30" t="str">
        <f>IF($AB161="","",ROUNDUP($AC161/HLOOKUP($AB161,'3.参照データ'!$B$5:$AI$18,7,FALSE),0)+1)</f>
        <v/>
      </c>
      <c r="AE161" s="30" t="str">
        <f t="shared" si="54"/>
        <v/>
      </c>
      <c r="AF161" s="127" t="str">
        <f>IF($AB161="","",($AE161-1)*HLOOKUP($AB161,'3.参照データ'!$B$5:$AI$14,7,FALSE))</f>
        <v/>
      </c>
      <c r="AG161" s="34" t="str">
        <f t="shared" si="61"/>
        <v/>
      </c>
      <c r="AH161" s="30" t="str">
        <f>IF($AB161="","",IF($AG161&lt;=0,0,ROUNDUP($AG161/HLOOKUP($AB161,'3.参照データ'!$B$5:$AI$14,9,FALSE),0)))</f>
        <v/>
      </c>
      <c r="AI161" s="30" t="str">
        <f t="shared" si="62"/>
        <v/>
      </c>
      <c r="AJ161" s="30" t="str">
        <f>IF($AB161="","",HLOOKUP($AB161,'3.参照データ'!$B$5:$AI$14,8,FALSE)+1)</f>
        <v/>
      </c>
      <c r="AK161" s="30" t="str">
        <f>IF($AB161="","",HLOOKUP($AB161,'3.参照データ'!$B$5:$AI$14,10,FALSE)+AJ161)</f>
        <v/>
      </c>
      <c r="AL161" s="35" t="str">
        <f>IF($AB161="","",INDEX('2.職務給賃金表'!$B$6:$AI$57,MATCH('1.メイン'!$AI161,'2.職務給賃金表'!$B$6:$B$57,0),MATCH('1.メイン'!$AB161,'2.職務給賃金表'!$B$6:$AI$6,0)))</f>
        <v/>
      </c>
      <c r="AM161" s="35" t="str">
        <f t="shared" si="55"/>
        <v/>
      </c>
      <c r="AN161" s="35" t="str">
        <f t="shared" si="63"/>
        <v/>
      </c>
      <c r="AO161" s="35" t="str">
        <f t="shared" si="64"/>
        <v/>
      </c>
      <c r="AP161" s="35" t="str">
        <f t="shared" si="65"/>
        <v/>
      </c>
      <c r="AQ161" s="36" t="str">
        <f t="shared" si="66"/>
        <v/>
      </c>
      <c r="AS161" s="151" t="str">
        <f t="shared" si="67"/>
        <v/>
      </c>
      <c r="AT161" s="147" t="str">
        <f t="shared" si="68"/>
        <v/>
      </c>
      <c r="AU161" s="147" t="str">
        <f t="shared" si="69"/>
        <v/>
      </c>
      <c r="AV161" s="147" t="str">
        <f t="shared" si="70"/>
        <v/>
      </c>
      <c r="AW161" s="154" t="str">
        <f t="shared" si="77"/>
        <v/>
      </c>
      <c r="AX161" s="149" t="str">
        <f t="shared" si="78"/>
        <v/>
      </c>
      <c r="AY161" s="149" t="str">
        <f t="shared" si="71"/>
        <v/>
      </c>
      <c r="AZ161" s="149" t="str">
        <f>IF($AW161="","",HLOOKUP($AW161,'3.参照データ'!$B$5:$AI$14,8,FALSE)+1)</f>
        <v/>
      </c>
      <c r="BA161" s="149" t="str">
        <f>IF($AW161="","",HLOOKUP($AW161,'3.参照データ'!$B$5:$AI$14,10,FALSE)+AZ161)</f>
        <v/>
      </c>
      <c r="BB161" s="240" t="str">
        <f>IF($AW161="","",INDEX('2.職務給賃金表'!$B$6:$AI$57,MATCH($AY161,'2.職務給賃金表'!$B$6:$B$57,0),MATCH($AW161,'2.職務給賃金表'!$B$6:$AI$6,0)))</f>
        <v/>
      </c>
      <c r="BC161" s="245" t="str">
        <f t="shared" si="72"/>
        <v/>
      </c>
    </row>
    <row r="162" spans="1:55" x14ac:dyDescent="0.15">
      <c r="A162" s="79" t="str">
        <f>IF(C162="","",COUNTA($C$10:C162))</f>
        <v/>
      </c>
      <c r="B162" s="416"/>
      <c r="C162" s="416"/>
      <c r="D162" s="425"/>
      <c r="E162" s="425"/>
      <c r="F162" s="416"/>
      <c r="G162" s="425"/>
      <c r="H162" s="418"/>
      <c r="I162" s="418"/>
      <c r="J162" s="66" t="str">
        <f t="shared" si="73"/>
        <v/>
      </c>
      <c r="K162" s="66" t="str">
        <f t="shared" si="74"/>
        <v/>
      </c>
      <c r="L162" s="66" t="str">
        <f t="shared" si="75"/>
        <v/>
      </c>
      <c r="M162" s="66" t="str">
        <f t="shared" si="76"/>
        <v/>
      </c>
      <c r="N162" s="419" t="s">
        <v>82</v>
      </c>
      <c r="O162" s="419"/>
      <c r="P162" s="419" t="s">
        <v>82</v>
      </c>
      <c r="Q162" s="419"/>
      <c r="R162" s="69" t="str">
        <f t="shared" si="56"/>
        <v/>
      </c>
      <c r="S162" s="420"/>
      <c r="T162" s="420"/>
      <c r="U162" s="420"/>
      <c r="V162" s="420"/>
      <c r="W162" s="73" t="str">
        <f t="shared" si="57"/>
        <v/>
      </c>
      <c r="X162" s="75" t="str">
        <f t="shared" si="58"/>
        <v/>
      </c>
      <c r="Y162" s="44" t="str">
        <f t="shared" si="59"/>
        <v/>
      </c>
      <c r="Z162" s="30" t="str">
        <f>IF($C162="","",IF($Y162="","",HLOOKUP($Y162,'3.参照データ'!$B$4:$AI$12,2,TRUE)))</f>
        <v/>
      </c>
      <c r="AA162" s="424"/>
      <c r="AB162" s="85" t="str">
        <f t="shared" si="60"/>
        <v/>
      </c>
      <c r="AC162" s="34" t="str">
        <f>IF($AB162="","",($Y162-HLOOKUP($AB162,'3.参照データ'!$B$5:$AI$12,6,FALSE)))</f>
        <v/>
      </c>
      <c r="AD162" s="30" t="str">
        <f>IF($AB162="","",ROUNDUP($AC162/HLOOKUP($AB162,'3.参照データ'!$B$5:$AI$18,7,FALSE),0)+1)</f>
        <v/>
      </c>
      <c r="AE162" s="30" t="str">
        <f t="shared" si="54"/>
        <v/>
      </c>
      <c r="AF162" s="127" t="str">
        <f>IF($AB162="","",($AE162-1)*HLOOKUP($AB162,'3.参照データ'!$B$5:$AI$14,7,FALSE))</f>
        <v/>
      </c>
      <c r="AG162" s="34" t="str">
        <f t="shared" si="61"/>
        <v/>
      </c>
      <c r="AH162" s="30" t="str">
        <f>IF($AB162="","",IF($AG162&lt;=0,0,ROUNDUP($AG162/HLOOKUP($AB162,'3.参照データ'!$B$5:$AI$14,9,FALSE),0)))</f>
        <v/>
      </c>
      <c r="AI162" s="30" t="str">
        <f t="shared" si="62"/>
        <v/>
      </c>
      <c r="AJ162" s="30" t="str">
        <f>IF($AB162="","",HLOOKUP($AB162,'3.参照データ'!$B$5:$AI$14,8,FALSE)+1)</f>
        <v/>
      </c>
      <c r="AK162" s="30" t="str">
        <f>IF($AB162="","",HLOOKUP($AB162,'3.参照データ'!$B$5:$AI$14,10,FALSE)+AJ162)</f>
        <v/>
      </c>
      <c r="AL162" s="35" t="str">
        <f>IF($AB162="","",INDEX('2.職務給賃金表'!$B$6:$AI$57,MATCH('1.メイン'!$AI162,'2.職務給賃金表'!$B$6:$B$57,0),MATCH('1.メイン'!$AB162,'2.職務給賃金表'!$B$6:$AI$6,0)))</f>
        <v/>
      </c>
      <c r="AM162" s="35" t="str">
        <f t="shared" si="55"/>
        <v/>
      </c>
      <c r="AN162" s="35" t="str">
        <f t="shared" si="63"/>
        <v/>
      </c>
      <c r="AO162" s="35" t="str">
        <f t="shared" si="64"/>
        <v/>
      </c>
      <c r="AP162" s="35" t="str">
        <f t="shared" si="65"/>
        <v/>
      </c>
      <c r="AQ162" s="36" t="str">
        <f t="shared" si="66"/>
        <v/>
      </c>
      <c r="AS162" s="151" t="str">
        <f t="shared" si="67"/>
        <v/>
      </c>
      <c r="AT162" s="147" t="str">
        <f t="shared" si="68"/>
        <v/>
      </c>
      <c r="AU162" s="147" t="str">
        <f t="shared" si="69"/>
        <v/>
      </c>
      <c r="AV162" s="147" t="str">
        <f t="shared" si="70"/>
        <v/>
      </c>
      <c r="AW162" s="154" t="str">
        <f t="shared" si="77"/>
        <v/>
      </c>
      <c r="AX162" s="149" t="str">
        <f t="shared" si="78"/>
        <v/>
      </c>
      <c r="AY162" s="149" t="str">
        <f t="shared" si="71"/>
        <v/>
      </c>
      <c r="AZ162" s="149" t="str">
        <f>IF($AW162="","",HLOOKUP($AW162,'3.参照データ'!$B$5:$AI$14,8,FALSE)+1)</f>
        <v/>
      </c>
      <c r="BA162" s="149" t="str">
        <f>IF($AW162="","",HLOOKUP($AW162,'3.参照データ'!$B$5:$AI$14,10,FALSE)+AZ162)</f>
        <v/>
      </c>
      <c r="BB162" s="240" t="str">
        <f>IF($AW162="","",INDEX('2.職務給賃金表'!$B$6:$AI$57,MATCH($AY162,'2.職務給賃金表'!$B$6:$B$57,0),MATCH($AW162,'2.職務給賃金表'!$B$6:$AI$6,0)))</f>
        <v/>
      </c>
      <c r="BC162" s="245" t="str">
        <f t="shared" si="72"/>
        <v/>
      </c>
    </row>
    <row r="163" spans="1:55" x14ac:dyDescent="0.15">
      <c r="A163" s="79" t="str">
        <f>IF(C163="","",COUNTA($C$10:C163))</f>
        <v/>
      </c>
      <c r="B163" s="416"/>
      <c r="C163" s="416"/>
      <c r="D163" s="425"/>
      <c r="E163" s="425"/>
      <c r="F163" s="416"/>
      <c r="G163" s="425"/>
      <c r="H163" s="418"/>
      <c r="I163" s="418"/>
      <c r="J163" s="66" t="str">
        <f t="shared" si="73"/>
        <v/>
      </c>
      <c r="K163" s="66" t="str">
        <f t="shared" si="74"/>
        <v/>
      </c>
      <c r="L163" s="66" t="str">
        <f t="shared" si="75"/>
        <v/>
      </c>
      <c r="M163" s="66" t="str">
        <f t="shared" si="76"/>
        <v/>
      </c>
      <c r="N163" s="419" t="s">
        <v>82</v>
      </c>
      <c r="O163" s="419"/>
      <c r="P163" s="419" t="s">
        <v>82</v>
      </c>
      <c r="Q163" s="419"/>
      <c r="R163" s="69" t="str">
        <f t="shared" si="56"/>
        <v/>
      </c>
      <c r="S163" s="420"/>
      <c r="T163" s="420"/>
      <c r="U163" s="420"/>
      <c r="V163" s="420"/>
      <c r="W163" s="73" t="str">
        <f t="shared" si="57"/>
        <v/>
      </c>
      <c r="X163" s="75" t="str">
        <f t="shared" si="58"/>
        <v/>
      </c>
      <c r="Y163" s="44" t="str">
        <f t="shared" si="59"/>
        <v/>
      </c>
      <c r="Z163" s="30" t="str">
        <f>IF($C163="","",IF($Y163="","",HLOOKUP($Y163,'3.参照データ'!$B$4:$AI$12,2,TRUE)))</f>
        <v/>
      </c>
      <c r="AA163" s="424"/>
      <c r="AB163" s="85" t="str">
        <f t="shared" si="60"/>
        <v/>
      </c>
      <c r="AC163" s="34" t="str">
        <f>IF($AB163="","",($Y163-HLOOKUP($AB163,'3.参照データ'!$B$5:$AI$12,6,FALSE)))</f>
        <v/>
      </c>
      <c r="AD163" s="30" t="str">
        <f>IF($AB163="","",ROUNDUP($AC163/HLOOKUP($AB163,'3.参照データ'!$B$5:$AI$18,7,FALSE),0)+1)</f>
        <v/>
      </c>
      <c r="AE163" s="30" t="str">
        <f t="shared" si="54"/>
        <v/>
      </c>
      <c r="AF163" s="127" t="str">
        <f>IF($AB163="","",($AE163-1)*HLOOKUP($AB163,'3.参照データ'!$B$5:$AI$14,7,FALSE))</f>
        <v/>
      </c>
      <c r="AG163" s="34" t="str">
        <f t="shared" si="61"/>
        <v/>
      </c>
      <c r="AH163" s="30" t="str">
        <f>IF($AB163="","",IF($AG163&lt;=0,0,ROUNDUP($AG163/HLOOKUP($AB163,'3.参照データ'!$B$5:$AI$14,9,FALSE),0)))</f>
        <v/>
      </c>
      <c r="AI163" s="30" t="str">
        <f t="shared" si="62"/>
        <v/>
      </c>
      <c r="AJ163" s="30" t="str">
        <f>IF($AB163="","",HLOOKUP($AB163,'3.参照データ'!$B$5:$AI$14,8,FALSE)+1)</f>
        <v/>
      </c>
      <c r="AK163" s="30" t="str">
        <f>IF($AB163="","",HLOOKUP($AB163,'3.参照データ'!$B$5:$AI$14,10,FALSE)+AJ163)</f>
        <v/>
      </c>
      <c r="AL163" s="35" t="str">
        <f>IF($AB163="","",INDEX('2.職務給賃金表'!$B$6:$AI$57,MATCH('1.メイン'!$AI163,'2.職務給賃金表'!$B$6:$B$57,0),MATCH('1.メイン'!$AB163,'2.職務給賃金表'!$B$6:$AI$6,0)))</f>
        <v/>
      </c>
      <c r="AM163" s="35" t="str">
        <f t="shared" si="55"/>
        <v/>
      </c>
      <c r="AN163" s="35" t="str">
        <f t="shared" si="63"/>
        <v/>
      </c>
      <c r="AO163" s="35" t="str">
        <f t="shared" si="64"/>
        <v/>
      </c>
      <c r="AP163" s="35" t="str">
        <f t="shared" si="65"/>
        <v/>
      </c>
      <c r="AQ163" s="36" t="str">
        <f t="shared" si="66"/>
        <v/>
      </c>
      <c r="AS163" s="151" t="str">
        <f t="shared" si="67"/>
        <v/>
      </c>
      <c r="AT163" s="147" t="str">
        <f t="shared" si="68"/>
        <v/>
      </c>
      <c r="AU163" s="147" t="str">
        <f t="shared" si="69"/>
        <v/>
      </c>
      <c r="AV163" s="147" t="str">
        <f t="shared" si="70"/>
        <v/>
      </c>
      <c r="AW163" s="154" t="str">
        <f t="shared" si="77"/>
        <v/>
      </c>
      <c r="AX163" s="149" t="str">
        <f t="shared" si="78"/>
        <v/>
      </c>
      <c r="AY163" s="149" t="str">
        <f t="shared" si="71"/>
        <v/>
      </c>
      <c r="AZ163" s="149" t="str">
        <f>IF($AW163="","",HLOOKUP($AW163,'3.参照データ'!$B$5:$AI$14,8,FALSE)+1)</f>
        <v/>
      </c>
      <c r="BA163" s="149" t="str">
        <f>IF($AW163="","",HLOOKUP($AW163,'3.参照データ'!$B$5:$AI$14,10,FALSE)+AZ163)</f>
        <v/>
      </c>
      <c r="BB163" s="240" t="str">
        <f>IF($AW163="","",INDEX('2.職務給賃金表'!$B$6:$AI$57,MATCH($AY163,'2.職務給賃金表'!$B$6:$B$57,0),MATCH($AW163,'2.職務給賃金表'!$B$6:$AI$6,0)))</f>
        <v/>
      </c>
      <c r="BC163" s="245" t="str">
        <f t="shared" si="72"/>
        <v/>
      </c>
    </row>
    <row r="164" spans="1:55" x14ac:dyDescent="0.15">
      <c r="A164" s="79" t="str">
        <f>IF(C164="","",COUNTA($C$10:C164))</f>
        <v/>
      </c>
      <c r="B164" s="416"/>
      <c r="C164" s="416"/>
      <c r="D164" s="425"/>
      <c r="E164" s="425"/>
      <c r="F164" s="416"/>
      <c r="G164" s="425"/>
      <c r="H164" s="418"/>
      <c r="I164" s="418"/>
      <c r="J164" s="66" t="str">
        <f t="shared" si="73"/>
        <v/>
      </c>
      <c r="K164" s="66" t="str">
        <f t="shared" si="74"/>
        <v/>
      </c>
      <c r="L164" s="66" t="str">
        <f t="shared" si="75"/>
        <v/>
      </c>
      <c r="M164" s="66" t="str">
        <f t="shared" si="76"/>
        <v/>
      </c>
      <c r="N164" s="419" t="s">
        <v>82</v>
      </c>
      <c r="O164" s="419"/>
      <c r="P164" s="419" t="s">
        <v>82</v>
      </c>
      <c r="Q164" s="419"/>
      <c r="R164" s="69" t="str">
        <f t="shared" si="56"/>
        <v/>
      </c>
      <c r="S164" s="420"/>
      <c r="T164" s="420"/>
      <c r="U164" s="420"/>
      <c r="V164" s="420"/>
      <c r="W164" s="73" t="str">
        <f t="shared" si="57"/>
        <v/>
      </c>
      <c r="X164" s="75" t="str">
        <f t="shared" si="58"/>
        <v/>
      </c>
      <c r="Y164" s="44" t="str">
        <f t="shared" si="59"/>
        <v/>
      </c>
      <c r="Z164" s="30" t="str">
        <f>IF($C164="","",IF($Y164="","",HLOOKUP($Y164,'3.参照データ'!$B$4:$AI$12,2,TRUE)))</f>
        <v/>
      </c>
      <c r="AA164" s="424"/>
      <c r="AB164" s="85" t="str">
        <f t="shared" si="60"/>
        <v/>
      </c>
      <c r="AC164" s="34" t="str">
        <f>IF($AB164="","",($Y164-HLOOKUP($AB164,'3.参照データ'!$B$5:$AI$12,6,FALSE)))</f>
        <v/>
      </c>
      <c r="AD164" s="30" t="str">
        <f>IF($AB164="","",ROUNDUP($AC164/HLOOKUP($AB164,'3.参照データ'!$B$5:$AI$18,7,FALSE),0)+1)</f>
        <v/>
      </c>
      <c r="AE164" s="30" t="str">
        <f t="shared" si="54"/>
        <v/>
      </c>
      <c r="AF164" s="127" t="str">
        <f>IF($AB164="","",($AE164-1)*HLOOKUP($AB164,'3.参照データ'!$B$5:$AI$14,7,FALSE))</f>
        <v/>
      </c>
      <c r="AG164" s="34" t="str">
        <f t="shared" si="61"/>
        <v/>
      </c>
      <c r="AH164" s="30" t="str">
        <f>IF($AB164="","",IF($AG164&lt;=0,0,ROUNDUP($AG164/HLOOKUP($AB164,'3.参照データ'!$B$5:$AI$14,9,FALSE),0)))</f>
        <v/>
      </c>
      <c r="AI164" s="30" t="str">
        <f t="shared" si="62"/>
        <v/>
      </c>
      <c r="AJ164" s="30" t="str">
        <f>IF($AB164="","",HLOOKUP($AB164,'3.参照データ'!$B$5:$AI$14,8,FALSE)+1)</f>
        <v/>
      </c>
      <c r="AK164" s="30" t="str">
        <f>IF($AB164="","",HLOOKUP($AB164,'3.参照データ'!$B$5:$AI$14,10,FALSE)+AJ164)</f>
        <v/>
      </c>
      <c r="AL164" s="35" t="str">
        <f>IF($AB164="","",INDEX('2.職務給賃金表'!$B$6:$AI$57,MATCH('1.メイン'!$AI164,'2.職務給賃金表'!$B$6:$B$57,0),MATCH('1.メイン'!$AB164,'2.職務給賃金表'!$B$6:$AI$6,0)))</f>
        <v/>
      </c>
      <c r="AM164" s="35" t="str">
        <f t="shared" si="55"/>
        <v/>
      </c>
      <c r="AN164" s="35" t="str">
        <f t="shared" si="63"/>
        <v/>
      </c>
      <c r="AO164" s="35" t="str">
        <f t="shared" si="64"/>
        <v/>
      </c>
      <c r="AP164" s="35" t="str">
        <f t="shared" si="65"/>
        <v/>
      </c>
      <c r="AQ164" s="36" t="str">
        <f t="shared" si="66"/>
        <v/>
      </c>
      <c r="AS164" s="151" t="str">
        <f t="shared" si="67"/>
        <v/>
      </c>
      <c r="AT164" s="147" t="str">
        <f t="shared" si="68"/>
        <v/>
      </c>
      <c r="AU164" s="147" t="str">
        <f t="shared" si="69"/>
        <v/>
      </c>
      <c r="AV164" s="147" t="str">
        <f t="shared" si="70"/>
        <v/>
      </c>
      <c r="AW164" s="154" t="str">
        <f t="shared" si="77"/>
        <v/>
      </c>
      <c r="AX164" s="149" t="str">
        <f t="shared" si="78"/>
        <v/>
      </c>
      <c r="AY164" s="149" t="str">
        <f t="shared" si="71"/>
        <v/>
      </c>
      <c r="AZ164" s="149" t="str">
        <f>IF($AW164="","",HLOOKUP($AW164,'3.参照データ'!$B$5:$AI$14,8,FALSE)+1)</f>
        <v/>
      </c>
      <c r="BA164" s="149" t="str">
        <f>IF($AW164="","",HLOOKUP($AW164,'3.参照データ'!$B$5:$AI$14,10,FALSE)+AZ164)</f>
        <v/>
      </c>
      <c r="BB164" s="240" t="str">
        <f>IF($AW164="","",INDEX('2.職務給賃金表'!$B$6:$AI$57,MATCH($AY164,'2.職務給賃金表'!$B$6:$B$57,0),MATCH($AW164,'2.職務給賃金表'!$B$6:$AI$6,0)))</f>
        <v/>
      </c>
      <c r="BC164" s="245" t="str">
        <f t="shared" si="72"/>
        <v/>
      </c>
    </row>
    <row r="165" spans="1:55" x14ac:dyDescent="0.15">
      <c r="A165" s="79" t="str">
        <f>IF(C165="","",COUNTA($C$10:C165))</f>
        <v/>
      </c>
      <c r="B165" s="416"/>
      <c r="C165" s="416"/>
      <c r="D165" s="425"/>
      <c r="E165" s="425"/>
      <c r="F165" s="416"/>
      <c r="G165" s="425"/>
      <c r="H165" s="418"/>
      <c r="I165" s="418"/>
      <c r="J165" s="66" t="str">
        <f t="shared" si="73"/>
        <v/>
      </c>
      <c r="K165" s="66" t="str">
        <f t="shared" si="74"/>
        <v/>
      </c>
      <c r="L165" s="66" t="str">
        <f t="shared" si="75"/>
        <v/>
      </c>
      <c r="M165" s="66" t="str">
        <f t="shared" si="76"/>
        <v/>
      </c>
      <c r="N165" s="419" t="s">
        <v>82</v>
      </c>
      <c r="O165" s="419"/>
      <c r="P165" s="419" t="s">
        <v>82</v>
      </c>
      <c r="Q165" s="419"/>
      <c r="R165" s="69" t="str">
        <f t="shared" si="56"/>
        <v/>
      </c>
      <c r="S165" s="420"/>
      <c r="T165" s="420"/>
      <c r="U165" s="420"/>
      <c r="V165" s="420"/>
      <c r="W165" s="73" t="str">
        <f t="shared" si="57"/>
        <v/>
      </c>
      <c r="X165" s="75" t="str">
        <f t="shared" si="58"/>
        <v/>
      </c>
      <c r="Y165" s="44" t="str">
        <f t="shared" si="59"/>
        <v/>
      </c>
      <c r="Z165" s="30" t="str">
        <f>IF($C165="","",IF($Y165="","",HLOOKUP($Y165,'3.参照データ'!$B$4:$AI$12,2,TRUE)))</f>
        <v/>
      </c>
      <c r="AA165" s="424"/>
      <c r="AB165" s="85" t="str">
        <f t="shared" si="60"/>
        <v/>
      </c>
      <c r="AC165" s="34" t="str">
        <f>IF($AB165="","",($Y165-HLOOKUP($AB165,'3.参照データ'!$B$5:$AI$12,6,FALSE)))</f>
        <v/>
      </c>
      <c r="AD165" s="30" t="str">
        <f>IF($AB165="","",ROUNDUP($AC165/HLOOKUP($AB165,'3.参照データ'!$B$5:$AI$18,7,FALSE),0)+1)</f>
        <v/>
      </c>
      <c r="AE165" s="30" t="str">
        <f t="shared" si="54"/>
        <v/>
      </c>
      <c r="AF165" s="127" t="str">
        <f>IF($AB165="","",($AE165-1)*HLOOKUP($AB165,'3.参照データ'!$B$5:$AI$14,7,FALSE))</f>
        <v/>
      </c>
      <c r="AG165" s="34" t="str">
        <f t="shared" si="61"/>
        <v/>
      </c>
      <c r="AH165" s="30" t="str">
        <f>IF($AB165="","",IF($AG165&lt;=0,0,ROUNDUP($AG165/HLOOKUP($AB165,'3.参照データ'!$B$5:$AI$14,9,FALSE),0)))</f>
        <v/>
      </c>
      <c r="AI165" s="30" t="str">
        <f t="shared" si="62"/>
        <v/>
      </c>
      <c r="AJ165" s="30" t="str">
        <f>IF($AB165="","",HLOOKUP($AB165,'3.参照データ'!$B$5:$AI$14,8,FALSE)+1)</f>
        <v/>
      </c>
      <c r="AK165" s="30" t="str">
        <f>IF($AB165="","",HLOOKUP($AB165,'3.参照データ'!$B$5:$AI$14,10,FALSE)+AJ165)</f>
        <v/>
      </c>
      <c r="AL165" s="35" t="str">
        <f>IF($AB165="","",INDEX('2.職務給賃金表'!$B$6:$AI$57,MATCH('1.メイン'!$AI165,'2.職務給賃金表'!$B$6:$B$57,0),MATCH('1.メイン'!$AB165,'2.職務給賃金表'!$B$6:$AI$6,0)))</f>
        <v/>
      </c>
      <c r="AM165" s="35" t="str">
        <f t="shared" si="55"/>
        <v/>
      </c>
      <c r="AN165" s="35" t="str">
        <f t="shared" si="63"/>
        <v/>
      </c>
      <c r="AO165" s="35" t="str">
        <f t="shared" si="64"/>
        <v/>
      </c>
      <c r="AP165" s="35" t="str">
        <f t="shared" si="65"/>
        <v/>
      </c>
      <c r="AQ165" s="36" t="str">
        <f t="shared" si="66"/>
        <v/>
      </c>
      <c r="AS165" s="151" t="str">
        <f t="shared" si="67"/>
        <v/>
      </c>
      <c r="AT165" s="147" t="str">
        <f t="shared" si="68"/>
        <v/>
      </c>
      <c r="AU165" s="147" t="str">
        <f t="shared" si="69"/>
        <v/>
      </c>
      <c r="AV165" s="147" t="str">
        <f t="shared" si="70"/>
        <v/>
      </c>
      <c r="AW165" s="154" t="str">
        <f t="shared" si="77"/>
        <v/>
      </c>
      <c r="AX165" s="149" t="str">
        <f t="shared" si="78"/>
        <v/>
      </c>
      <c r="AY165" s="149" t="str">
        <f t="shared" si="71"/>
        <v/>
      </c>
      <c r="AZ165" s="149" t="str">
        <f>IF($AW165="","",HLOOKUP($AW165,'3.参照データ'!$B$5:$AI$14,8,FALSE)+1)</f>
        <v/>
      </c>
      <c r="BA165" s="149" t="str">
        <f>IF($AW165="","",HLOOKUP($AW165,'3.参照データ'!$B$5:$AI$14,10,FALSE)+AZ165)</f>
        <v/>
      </c>
      <c r="BB165" s="240" t="str">
        <f>IF($AW165="","",INDEX('2.職務給賃金表'!$B$6:$AI$57,MATCH($AY165,'2.職務給賃金表'!$B$6:$B$57,0),MATCH($AW165,'2.職務給賃金表'!$B$6:$AI$6,0)))</f>
        <v/>
      </c>
      <c r="BC165" s="245" t="str">
        <f t="shared" si="72"/>
        <v/>
      </c>
    </row>
    <row r="166" spans="1:55" x14ac:dyDescent="0.15">
      <c r="A166" s="79" t="str">
        <f>IF(C166="","",COUNTA($C$10:C166))</f>
        <v/>
      </c>
      <c r="B166" s="416"/>
      <c r="C166" s="416"/>
      <c r="D166" s="425"/>
      <c r="E166" s="425"/>
      <c r="F166" s="416"/>
      <c r="G166" s="425"/>
      <c r="H166" s="418"/>
      <c r="I166" s="418"/>
      <c r="J166" s="66" t="str">
        <f t="shared" si="73"/>
        <v/>
      </c>
      <c r="K166" s="66" t="str">
        <f t="shared" si="74"/>
        <v/>
      </c>
      <c r="L166" s="66" t="str">
        <f t="shared" si="75"/>
        <v/>
      </c>
      <c r="M166" s="66" t="str">
        <f t="shared" si="76"/>
        <v/>
      </c>
      <c r="N166" s="419" t="s">
        <v>82</v>
      </c>
      <c r="O166" s="419"/>
      <c r="P166" s="419" t="s">
        <v>82</v>
      </c>
      <c r="Q166" s="419"/>
      <c r="R166" s="69" t="str">
        <f t="shared" si="56"/>
        <v/>
      </c>
      <c r="S166" s="420"/>
      <c r="T166" s="420"/>
      <c r="U166" s="420"/>
      <c r="V166" s="420"/>
      <c r="W166" s="73" t="str">
        <f t="shared" si="57"/>
        <v/>
      </c>
      <c r="X166" s="75" t="str">
        <f t="shared" si="58"/>
        <v/>
      </c>
      <c r="Y166" s="44" t="str">
        <f t="shared" si="59"/>
        <v/>
      </c>
      <c r="Z166" s="30" t="str">
        <f>IF($C166="","",IF($Y166="","",HLOOKUP($Y166,'3.参照データ'!$B$4:$AI$12,2,TRUE)))</f>
        <v/>
      </c>
      <c r="AA166" s="424"/>
      <c r="AB166" s="85" t="str">
        <f t="shared" si="60"/>
        <v/>
      </c>
      <c r="AC166" s="34" t="str">
        <f>IF($AB166="","",($Y166-HLOOKUP($AB166,'3.参照データ'!$B$5:$AI$12,6,FALSE)))</f>
        <v/>
      </c>
      <c r="AD166" s="30" t="str">
        <f>IF($AB166="","",ROUNDUP($AC166/HLOOKUP($AB166,'3.参照データ'!$B$5:$AI$18,7,FALSE),0)+1)</f>
        <v/>
      </c>
      <c r="AE166" s="30" t="str">
        <f t="shared" si="54"/>
        <v/>
      </c>
      <c r="AF166" s="127" t="str">
        <f>IF($AB166="","",($AE166-1)*HLOOKUP($AB166,'3.参照データ'!$B$5:$AI$14,7,FALSE))</f>
        <v/>
      </c>
      <c r="AG166" s="34" t="str">
        <f t="shared" si="61"/>
        <v/>
      </c>
      <c r="AH166" s="30" t="str">
        <f>IF($AB166="","",IF($AG166&lt;=0,0,ROUNDUP($AG166/HLOOKUP($AB166,'3.参照データ'!$B$5:$AI$14,9,FALSE),0)))</f>
        <v/>
      </c>
      <c r="AI166" s="30" t="str">
        <f t="shared" si="62"/>
        <v/>
      </c>
      <c r="AJ166" s="30" t="str">
        <f>IF($AB166="","",HLOOKUP($AB166,'3.参照データ'!$B$5:$AI$14,8,FALSE)+1)</f>
        <v/>
      </c>
      <c r="AK166" s="30" t="str">
        <f>IF($AB166="","",HLOOKUP($AB166,'3.参照データ'!$B$5:$AI$14,10,FALSE)+AJ166)</f>
        <v/>
      </c>
      <c r="AL166" s="35" t="str">
        <f>IF($AB166="","",INDEX('2.職務給賃金表'!$B$6:$AI$57,MATCH('1.メイン'!$AI166,'2.職務給賃金表'!$B$6:$B$57,0),MATCH('1.メイン'!$AB166,'2.職務給賃金表'!$B$6:$AI$6,0)))</f>
        <v/>
      </c>
      <c r="AM166" s="35" t="str">
        <f t="shared" si="55"/>
        <v/>
      </c>
      <c r="AN166" s="35" t="str">
        <f t="shared" si="63"/>
        <v/>
      </c>
      <c r="AO166" s="35" t="str">
        <f t="shared" si="64"/>
        <v/>
      </c>
      <c r="AP166" s="35" t="str">
        <f t="shared" si="65"/>
        <v/>
      </c>
      <c r="AQ166" s="36" t="str">
        <f t="shared" si="66"/>
        <v/>
      </c>
      <c r="AS166" s="151" t="str">
        <f t="shared" si="67"/>
        <v/>
      </c>
      <c r="AT166" s="147" t="str">
        <f t="shared" si="68"/>
        <v/>
      </c>
      <c r="AU166" s="147" t="str">
        <f t="shared" si="69"/>
        <v/>
      </c>
      <c r="AV166" s="147" t="str">
        <f t="shared" si="70"/>
        <v/>
      </c>
      <c r="AW166" s="154" t="str">
        <f t="shared" si="77"/>
        <v/>
      </c>
      <c r="AX166" s="149" t="str">
        <f t="shared" si="78"/>
        <v/>
      </c>
      <c r="AY166" s="149" t="str">
        <f t="shared" si="71"/>
        <v/>
      </c>
      <c r="AZ166" s="149" t="str">
        <f>IF($AW166="","",HLOOKUP($AW166,'3.参照データ'!$B$5:$AI$14,8,FALSE)+1)</f>
        <v/>
      </c>
      <c r="BA166" s="149" t="str">
        <f>IF($AW166="","",HLOOKUP($AW166,'3.参照データ'!$B$5:$AI$14,10,FALSE)+AZ166)</f>
        <v/>
      </c>
      <c r="BB166" s="240" t="str">
        <f>IF($AW166="","",INDEX('2.職務給賃金表'!$B$6:$AI$57,MATCH($AY166,'2.職務給賃金表'!$B$6:$B$57,0),MATCH($AW166,'2.職務給賃金表'!$B$6:$AI$6,0)))</f>
        <v/>
      </c>
      <c r="BC166" s="245" t="str">
        <f t="shared" si="72"/>
        <v/>
      </c>
    </row>
    <row r="167" spans="1:55" x14ac:dyDescent="0.15">
      <c r="A167" s="79" t="str">
        <f>IF(C167="","",COUNTA($C$10:C167))</f>
        <v/>
      </c>
      <c r="B167" s="416"/>
      <c r="C167" s="416"/>
      <c r="D167" s="425"/>
      <c r="E167" s="425"/>
      <c r="F167" s="416"/>
      <c r="G167" s="425"/>
      <c r="H167" s="418"/>
      <c r="I167" s="418"/>
      <c r="J167" s="66" t="str">
        <f t="shared" si="73"/>
        <v/>
      </c>
      <c r="K167" s="66" t="str">
        <f t="shared" si="74"/>
        <v/>
      </c>
      <c r="L167" s="66" t="str">
        <f t="shared" si="75"/>
        <v/>
      </c>
      <c r="M167" s="66" t="str">
        <f t="shared" si="76"/>
        <v/>
      </c>
      <c r="N167" s="419" t="s">
        <v>82</v>
      </c>
      <c r="O167" s="419"/>
      <c r="P167" s="419" t="s">
        <v>82</v>
      </c>
      <c r="Q167" s="419"/>
      <c r="R167" s="69" t="str">
        <f t="shared" si="56"/>
        <v/>
      </c>
      <c r="S167" s="420"/>
      <c r="T167" s="420"/>
      <c r="U167" s="420"/>
      <c r="V167" s="420"/>
      <c r="W167" s="73" t="str">
        <f t="shared" si="57"/>
        <v/>
      </c>
      <c r="X167" s="75" t="str">
        <f t="shared" si="58"/>
        <v/>
      </c>
      <c r="Y167" s="44" t="str">
        <f t="shared" si="59"/>
        <v/>
      </c>
      <c r="Z167" s="30" t="str">
        <f>IF($C167="","",IF($Y167="","",HLOOKUP($Y167,'3.参照データ'!$B$4:$AI$12,2,TRUE)))</f>
        <v/>
      </c>
      <c r="AA167" s="424"/>
      <c r="AB167" s="85" t="str">
        <f t="shared" si="60"/>
        <v/>
      </c>
      <c r="AC167" s="34" t="str">
        <f>IF($AB167="","",($Y167-HLOOKUP($AB167,'3.参照データ'!$B$5:$AI$12,6,FALSE)))</f>
        <v/>
      </c>
      <c r="AD167" s="30" t="str">
        <f>IF($AB167="","",ROUNDUP($AC167/HLOOKUP($AB167,'3.参照データ'!$B$5:$AI$18,7,FALSE),0)+1)</f>
        <v/>
      </c>
      <c r="AE167" s="30" t="str">
        <f t="shared" si="54"/>
        <v/>
      </c>
      <c r="AF167" s="127" t="str">
        <f>IF($AB167="","",($AE167-1)*HLOOKUP($AB167,'3.参照データ'!$B$5:$AI$14,7,FALSE))</f>
        <v/>
      </c>
      <c r="AG167" s="34" t="str">
        <f t="shared" si="61"/>
        <v/>
      </c>
      <c r="AH167" s="30" t="str">
        <f>IF($AB167="","",IF($AG167&lt;=0,0,ROUNDUP($AG167/HLOOKUP($AB167,'3.参照データ'!$B$5:$AI$14,9,FALSE),0)))</f>
        <v/>
      </c>
      <c r="AI167" s="30" t="str">
        <f t="shared" si="62"/>
        <v/>
      </c>
      <c r="AJ167" s="30" t="str">
        <f>IF($AB167="","",HLOOKUP($AB167,'3.参照データ'!$B$5:$AI$14,8,FALSE)+1)</f>
        <v/>
      </c>
      <c r="AK167" s="30" t="str">
        <f>IF($AB167="","",HLOOKUP($AB167,'3.参照データ'!$B$5:$AI$14,10,FALSE)+AJ167)</f>
        <v/>
      </c>
      <c r="AL167" s="35" t="str">
        <f>IF($AB167="","",INDEX('2.職務給賃金表'!$B$6:$AI$57,MATCH('1.メイン'!$AI167,'2.職務給賃金表'!$B$6:$B$57,0),MATCH('1.メイン'!$AB167,'2.職務給賃金表'!$B$6:$AI$6,0)))</f>
        <v/>
      </c>
      <c r="AM167" s="35" t="str">
        <f t="shared" si="55"/>
        <v/>
      </c>
      <c r="AN167" s="35" t="str">
        <f t="shared" si="63"/>
        <v/>
      </c>
      <c r="AO167" s="35" t="str">
        <f t="shared" si="64"/>
        <v/>
      </c>
      <c r="AP167" s="35" t="str">
        <f t="shared" si="65"/>
        <v/>
      </c>
      <c r="AQ167" s="36" t="str">
        <f t="shared" si="66"/>
        <v/>
      </c>
      <c r="AS167" s="151" t="str">
        <f t="shared" si="67"/>
        <v/>
      </c>
      <c r="AT167" s="147" t="str">
        <f t="shared" si="68"/>
        <v/>
      </c>
      <c r="AU167" s="147" t="str">
        <f t="shared" si="69"/>
        <v/>
      </c>
      <c r="AV167" s="147" t="str">
        <f t="shared" si="70"/>
        <v/>
      </c>
      <c r="AW167" s="154" t="str">
        <f t="shared" si="77"/>
        <v/>
      </c>
      <c r="AX167" s="149" t="str">
        <f t="shared" si="78"/>
        <v/>
      </c>
      <c r="AY167" s="149" t="str">
        <f t="shared" si="71"/>
        <v/>
      </c>
      <c r="AZ167" s="149" t="str">
        <f>IF($AW167="","",HLOOKUP($AW167,'3.参照データ'!$B$5:$AI$14,8,FALSE)+1)</f>
        <v/>
      </c>
      <c r="BA167" s="149" t="str">
        <f>IF($AW167="","",HLOOKUP($AW167,'3.参照データ'!$B$5:$AI$14,10,FALSE)+AZ167)</f>
        <v/>
      </c>
      <c r="BB167" s="240" t="str">
        <f>IF($AW167="","",INDEX('2.職務給賃金表'!$B$6:$AI$57,MATCH($AY167,'2.職務給賃金表'!$B$6:$B$57,0),MATCH($AW167,'2.職務給賃金表'!$B$6:$AI$6,0)))</f>
        <v/>
      </c>
      <c r="BC167" s="245" t="str">
        <f t="shared" si="72"/>
        <v/>
      </c>
    </row>
    <row r="168" spans="1:55" x14ac:dyDescent="0.15">
      <c r="A168" s="79" t="str">
        <f>IF(C168="","",COUNTA($C$10:C168))</f>
        <v/>
      </c>
      <c r="B168" s="416"/>
      <c r="C168" s="416"/>
      <c r="D168" s="425"/>
      <c r="E168" s="425"/>
      <c r="F168" s="416"/>
      <c r="G168" s="425"/>
      <c r="H168" s="418"/>
      <c r="I168" s="418"/>
      <c r="J168" s="66" t="str">
        <f t="shared" si="73"/>
        <v/>
      </c>
      <c r="K168" s="66" t="str">
        <f t="shared" si="74"/>
        <v/>
      </c>
      <c r="L168" s="66" t="str">
        <f t="shared" si="75"/>
        <v/>
      </c>
      <c r="M168" s="66" t="str">
        <f t="shared" si="76"/>
        <v/>
      </c>
      <c r="N168" s="419" t="s">
        <v>82</v>
      </c>
      <c r="O168" s="419"/>
      <c r="P168" s="419" t="s">
        <v>82</v>
      </c>
      <c r="Q168" s="419"/>
      <c r="R168" s="69" t="str">
        <f t="shared" si="56"/>
        <v/>
      </c>
      <c r="S168" s="420"/>
      <c r="T168" s="420"/>
      <c r="U168" s="420"/>
      <c r="V168" s="420"/>
      <c r="W168" s="73" t="str">
        <f t="shared" si="57"/>
        <v/>
      </c>
      <c r="X168" s="75" t="str">
        <f t="shared" si="58"/>
        <v/>
      </c>
      <c r="Y168" s="44" t="str">
        <f t="shared" si="59"/>
        <v/>
      </c>
      <c r="Z168" s="30" t="str">
        <f>IF($C168="","",IF($Y168="","",HLOOKUP($Y168,'3.参照データ'!$B$4:$AI$12,2,TRUE)))</f>
        <v/>
      </c>
      <c r="AA168" s="424"/>
      <c r="AB168" s="85" t="str">
        <f t="shared" si="60"/>
        <v/>
      </c>
      <c r="AC168" s="34" t="str">
        <f>IF($AB168="","",($Y168-HLOOKUP($AB168,'3.参照データ'!$B$5:$AI$12,6,FALSE)))</f>
        <v/>
      </c>
      <c r="AD168" s="30" t="str">
        <f>IF($AB168="","",ROUNDUP($AC168/HLOOKUP($AB168,'3.参照データ'!$B$5:$AI$18,7,FALSE),0)+1)</f>
        <v/>
      </c>
      <c r="AE168" s="30" t="str">
        <f t="shared" si="54"/>
        <v/>
      </c>
      <c r="AF168" s="127" t="str">
        <f>IF($AB168="","",($AE168-1)*HLOOKUP($AB168,'3.参照データ'!$B$5:$AI$14,7,FALSE))</f>
        <v/>
      </c>
      <c r="AG168" s="34" t="str">
        <f t="shared" si="61"/>
        <v/>
      </c>
      <c r="AH168" s="30" t="str">
        <f>IF($AB168="","",IF($AG168&lt;=0,0,ROUNDUP($AG168/HLOOKUP($AB168,'3.参照データ'!$B$5:$AI$14,9,FALSE),0)))</f>
        <v/>
      </c>
      <c r="AI168" s="30" t="str">
        <f t="shared" si="62"/>
        <v/>
      </c>
      <c r="AJ168" s="30" t="str">
        <f>IF($AB168="","",HLOOKUP($AB168,'3.参照データ'!$B$5:$AI$14,8,FALSE)+1)</f>
        <v/>
      </c>
      <c r="AK168" s="30" t="str">
        <f>IF($AB168="","",HLOOKUP($AB168,'3.参照データ'!$B$5:$AI$14,10,FALSE)+AJ168)</f>
        <v/>
      </c>
      <c r="AL168" s="35" t="str">
        <f>IF($AB168="","",INDEX('2.職務給賃金表'!$B$6:$AI$57,MATCH('1.メイン'!$AI168,'2.職務給賃金表'!$B$6:$B$57,0),MATCH('1.メイン'!$AB168,'2.職務給賃金表'!$B$6:$AI$6,0)))</f>
        <v/>
      </c>
      <c r="AM168" s="35" t="str">
        <f t="shared" si="55"/>
        <v/>
      </c>
      <c r="AN168" s="35" t="str">
        <f t="shared" si="63"/>
        <v/>
      </c>
      <c r="AO168" s="35" t="str">
        <f t="shared" si="64"/>
        <v/>
      </c>
      <c r="AP168" s="35" t="str">
        <f t="shared" si="65"/>
        <v/>
      </c>
      <c r="AQ168" s="36" t="str">
        <f t="shared" si="66"/>
        <v/>
      </c>
      <c r="AS168" s="151" t="str">
        <f t="shared" si="67"/>
        <v/>
      </c>
      <c r="AT168" s="147" t="str">
        <f t="shared" si="68"/>
        <v/>
      </c>
      <c r="AU168" s="147" t="str">
        <f t="shared" si="69"/>
        <v/>
      </c>
      <c r="AV168" s="147" t="str">
        <f t="shared" si="70"/>
        <v/>
      </c>
      <c r="AW168" s="154" t="str">
        <f t="shared" si="77"/>
        <v/>
      </c>
      <c r="AX168" s="149" t="str">
        <f t="shared" si="78"/>
        <v/>
      </c>
      <c r="AY168" s="149" t="str">
        <f t="shared" si="71"/>
        <v/>
      </c>
      <c r="AZ168" s="149" t="str">
        <f>IF($AW168="","",HLOOKUP($AW168,'3.参照データ'!$B$5:$AI$14,8,FALSE)+1)</f>
        <v/>
      </c>
      <c r="BA168" s="149" t="str">
        <f>IF($AW168="","",HLOOKUP($AW168,'3.参照データ'!$B$5:$AI$14,10,FALSE)+AZ168)</f>
        <v/>
      </c>
      <c r="BB168" s="240" t="str">
        <f>IF($AW168="","",INDEX('2.職務給賃金表'!$B$6:$AI$57,MATCH($AY168,'2.職務給賃金表'!$B$6:$B$57,0),MATCH($AW168,'2.職務給賃金表'!$B$6:$AI$6,0)))</f>
        <v/>
      </c>
      <c r="BC168" s="245" t="str">
        <f t="shared" si="72"/>
        <v/>
      </c>
    </row>
    <row r="169" spans="1:55" x14ac:dyDescent="0.15">
      <c r="A169" s="79" t="str">
        <f>IF(C169="","",COUNTA($C$10:C169))</f>
        <v/>
      </c>
      <c r="B169" s="416"/>
      <c r="C169" s="416"/>
      <c r="D169" s="425"/>
      <c r="E169" s="425"/>
      <c r="F169" s="416"/>
      <c r="G169" s="425"/>
      <c r="H169" s="418"/>
      <c r="I169" s="418"/>
      <c r="J169" s="66" t="str">
        <f t="shared" si="73"/>
        <v/>
      </c>
      <c r="K169" s="66" t="str">
        <f t="shared" si="74"/>
        <v/>
      </c>
      <c r="L169" s="66" t="str">
        <f t="shared" si="75"/>
        <v/>
      </c>
      <c r="M169" s="66" t="str">
        <f t="shared" si="76"/>
        <v/>
      </c>
      <c r="N169" s="419" t="s">
        <v>82</v>
      </c>
      <c r="O169" s="419"/>
      <c r="P169" s="419" t="s">
        <v>82</v>
      </c>
      <c r="Q169" s="419"/>
      <c r="R169" s="69" t="str">
        <f t="shared" si="56"/>
        <v/>
      </c>
      <c r="S169" s="420"/>
      <c r="T169" s="420"/>
      <c r="U169" s="420"/>
      <c r="V169" s="420"/>
      <c r="W169" s="73" t="str">
        <f t="shared" si="57"/>
        <v/>
      </c>
      <c r="X169" s="75" t="str">
        <f t="shared" si="58"/>
        <v/>
      </c>
      <c r="Y169" s="44" t="str">
        <f t="shared" si="59"/>
        <v/>
      </c>
      <c r="Z169" s="30" t="str">
        <f>IF($C169="","",IF($Y169="","",HLOOKUP($Y169,'3.参照データ'!$B$4:$AI$12,2,TRUE)))</f>
        <v/>
      </c>
      <c r="AA169" s="424"/>
      <c r="AB169" s="85" t="str">
        <f t="shared" si="60"/>
        <v/>
      </c>
      <c r="AC169" s="34" t="str">
        <f>IF($AB169="","",($Y169-HLOOKUP($AB169,'3.参照データ'!$B$5:$AI$12,6,FALSE)))</f>
        <v/>
      </c>
      <c r="AD169" s="30" t="str">
        <f>IF($AB169="","",ROUNDUP($AC169/HLOOKUP($AB169,'3.参照データ'!$B$5:$AI$18,7,FALSE),0)+1)</f>
        <v/>
      </c>
      <c r="AE169" s="30" t="str">
        <f t="shared" si="54"/>
        <v/>
      </c>
      <c r="AF169" s="127" t="str">
        <f>IF($AB169="","",($AE169-1)*HLOOKUP($AB169,'3.参照データ'!$B$5:$AI$14,7,FALSE))</f>
        <v/>
      </c>
      <c r="AG169" s="34" t="str">
        <f t="shared" si="61"/>
        <v/>
      </c>
      <c r="AH169" s="30" t="str">
        <f>IF($AB169="","",IF($AG169&lt;=0,0,ROUNDUP($AG169/HLOOKUP($AB169,'3.参照データ'!$B$5:$AI$14,9,FALSE),0)))</f>
        <v/>
      </c>
      <c r="AI169" s="30" t="str">
        <f t="shared" si="62"/>
        <v/>
      </c>
      <c r="AJ169" s="30" t="str">
        <f>IF($AB169="","",HLOOKUP($AB169,'3.参照データ'!$B$5:$AI$14,8,FALSE)+1)</f>
        <v/>
      </c>
      <c r="AK169" s="30" t="str">
        <f>IF($AB169="","",HLOOKUP($AB169,'3.参照データ'!$B$5:$AI$14,10,FALSE)+AJ169)</f>
        <v/>
      </c>
      <c r="AL169" s="35" t="str">
        <f>IF($AB169="","",INDEX('2.職務給賃金表'!$B$6:$AI$57,MATCH('1.メイン'!$AI169,'2.職務給賃金表'!$B$6:$B$57,0),MATCH('1.メイン'!$AB169,'2.職務給賃金表'!$B$6:$AI$6,0)))</f>
        <v/>
      </c>
      <c r="AM169" s="35" t="str">
        <f t="shared" si="55"/>
        <v/>
      </c>
      <c r="AN169" s="35" t="str">
        <f t="shared" si="63"/>
        <v/>
      </c>
      <c r="AO169" s="35" t="str">
        <f t="shared" si="64"/>
        <v/>
      </c>
      <c r="AP169" s="35" t="str">
        <f t="shared" si="65"/>
        <v/>
      </c>
      <c r="AQ169" s="36" t="str">
        <f t="shared" si="66"/>
        <v/>
      </c>
      <c r="AS169" s="151" t="str">
        <f t="shared" si="67"/>
        <v/>
      </c>
      <c r="AT169" s="147" t="str">
        <f t="shared" si="68"/>
        <v/>
      </c>
      <c r="AU169" s="147" t="str">
        <f t="shared" si="69"/>
        <v/>
      </c>
      <c r="AV169" s="147" t="str">
        <f t="shared" si="70"/>
        <v/>
      </c>
      <c r="AW169" s="154" t="str">
        <f t="shared" si="77"/>
        <v/>
      </c>
      <c r="AX169" s="149" t="str">
        <f t="shared" si="78"/>
        <v/>
      </c>
      <c r="AY169" s="149" t="str">
        <f t="shared" si="71"/>
        <v/>
      </c>
      <c r="AZ169" s="149" t="str">
        <f>IF($AW169="","",HLOOKUP($AW169,'3.参照データ'!$B$5:$AI$14,8,FALSE)+1)</f>
        <v/>
      </c>
      <c r="BA169" s="149" t="str">
        <f>IF($AW169="","",HLOOKUP($AW169,'3.参照データ'!$B$5:$AI$14,10,FALSE)+AZ169)</f>
        <v/>
      </c>
      <c r="BB169" s="240" t="str">
        <f>IF($AW169="","",INDEX('2.職務給賃金表'!$B$6:$AI$57,MATCH($AY169,'2.職務給賃金表'!$B$6:$B$57,0),MATCH($AW169,'2.職務給賃金表'!$B$6:$AI$6,0)))</f>
        <v/>
      </c>
      <c r="BC169" s="245" t="str">
        <f t="shared" si="72"/>
        <v/>
      </c>
    </row>
    <row r="170" spans="1:55" x14ac:dyDescent="0.15">
      <c r="A170" s="79" t="str">
        <f>IF(C170="","",COUNTA($C$10:C170))</f>
        <v/>
      </c>
      <c r="B170" s="416"/>
      <c r="C170" s="416"/>
      <c r="D170" s="425"/>
      <c r="E170" s="425"/>
      <c r="F170" s="416"/>
      <c r="G170" s="425"/>
      <c r="H170" s="418"/>
      <c r="I170" s="418"/>
      <c r="J170" s="66" t="str">
        <f t="shared" si="73"/>
        <v/>
      </c>
      <c r="K170" s="66" t="str">
        <f t="shared" si="74"/>
        <v/>
      </c>
      <c r="L170" s="66" t="str">
        <f t="shared" si="75"/>
        <v/>
      </c>
      <c r="M170" s="66" t="str">
        <f t="shared" si="76"/>
        <v/>
      </c>
      <c r="N170" s="419" t="s">
        <v>82</v>
      </c>
      <c r="O170" s="419"/>
      <c r="P170" s="419" t="s">
        <v>82</v>
      </c>
      <c r="Q170" s="419"/>
      <c r="R170" s="69" t="str">
        <f t="shared" si="56"/>
        <v/>
      </c>
      <c r="S170" s="420"/>
      <c r="T170" s="420"/>
      <c r="U170" s="420"/>
      <c r="V170" s="420"/>
      <c r="W170" s="73" t="str">
        <f t="shared" si="57"/>
        <v/>
      </c>
      <c r="X170" s="75" t="str">
        <f t="shared" si="58"/>
        <v/>
      </c>
      <c r="Y170" s="44" t="str">
        <f t="shared" si="59"/>
        <v/>
      </c>
      <c r="Z170" s="30" t="str">
        <f>IF($C170="","",IF($Y170="","",HLOOKUP($Y170,'3.参照データ'!$B$4:$AI$12,2,TRUE)))</f>
        <v/>
      </c>
      <c r="AA170" s="424"/>
      <c r="AB170" s="85" t="str">
        <f t="shared" si="60"/>
        <v/>
      </c>
      <c r="AC170" s="34" t="str">
        <f>IF($AB170="","",($Y170-HLOOKUP($AB170,'3.参照データ'!$B$5:$AI$12,6,FALSE)))</f>
        <v/>
      </c>
      <c r="AD170" s="30" t="str">
        <f>IF($AB170="","",ROUNDUP($AC170/HLOOKUP($AB170,'3.参照データ'!$B$5:$AI$18,7,FALSE),0)+1)</f>
        <v/>
      </c>
      <c r="AE170" s="30" t="str">
        <f t="shared" si="54"/>
        <v/>
      </c>
      <c r="AF170" s="127" t="str">
        <f>IF($AB170="","",($AE170-1)*HLOOKUP($AB170,'3.参照データ'!$B$5:$AI$14,7,FALSE))</f>
        <v/>
      </c>
      <c r="AG170" s="34" t="str">
        <f t="shared" si="61"/>
        <v/>
      </c>
      <c r="AH170" s="30" t="str">
        <f>IF($AB170="","",IF($AG170&lt;=0,0,ROUNDUP($AG170/HLOOKUP($AB170,'3.参照データ'!$B$5:$AI$14,9,FALSE),0)))</f>
        <v/>
      </c>
      <c r="AI170" s="30" t="str">
        <f t="shared" si="62"/>
        <v/>
      </c>
      <c r="AJ170" s="30" t="str">
        <f>IF($AB170="","",HLOOKUP($AB170,'3.参照データ'!$B$5:$AI$14,8,FALSE)+1)</f>
        <v/>
      </c>
      <c r="AK170" s="30" t="str">
        <f>IF($AB170="","",HLOOKUP($AB170,'3.参照データ'!$B$5:$AI$14,10,FALSE)+AJ170)</f>
        <v/>
      </c>
      <c r="AL170" s="35" t="str">
        <f>IF($AB170="","",INDEX('2.職務給賃金表'!$B$6:$AI$57,MATCH('1.メイン'!$AI170,'2.職務給賃金表'!$B$6:$B$57,0),MATCH('1.メイン'!$AB170,'2.職務給賃金表'!$B$6:$AI$6,0)))</f>
        <v/>
      </c>
      <c r="AM170" s="35" t="str">
        <f t="shared" si="55"/>
        <v/>
      </c>
      <c r="AN170" s="35" t="str">
        <f t="shared" si="63"/>
        <v/>
      </c>
      <c r="AO170" s="35" t="str">
        <f t="shared" si="64"/>
        <v/>
      </c>
      <c r="AP170" s="35" t="str">
        <f t="shared" si="65"/>
        <v/>
      </c>
      <c r="AQ170" s="36" t="str">
        <f t="shared" si="66"/>
        <v/>
      </c>
      <c r="AS170" s="151" t="str">
        <f t="shared" si="67"/>
        <v/>
      </c>
      <c r="AT170" s="147" t="str">
        <f t="shared" si="68"/>
        <v/>
      </c>
      <c r="AU170" s="147" t="str">
        <f t="shared" si="69"/>
        <v/>
      </c>
      <c r="AV170" s="147" t="str">
        <f t="shared" si="70"/>
        <v/>
      </c>
      <c r="AW170" s="154" t="str">
        <f t="shared" si="77"/>
        <v/>
      </c>
      <c r="AX170" s="149" t="str">
        <f t="shared" si="78"/>
        <v/>
      </c>
      <c r="AY170" s="149" t="str">
        <f t="shared" si="71"/>
        <v/>
      </c>
      <c r="AZ170" s="149" t="str">
        <f>IF($AW170="","",HLOOKUP($AW170,'3.参照データ'!$B$5:$AI$14,8,FALSE)+1)</f>
        <v/>
      </c>
      <c r="BA170" s="149" t="str">
        <f>IF($AW170="","",HLOOKUP($AW170,'3.参照データ'!$B$5:$AI$14,10,FALSE)+AZ170)</f>
        <v/>
      </c>
      <c r="BB170" s="240" t="str">
        <f>IF($AW170="","",INDEX('2.職務給賃金表'!$B$6:$AI$57,MATCH($AY170,'2.職務給賃金表'!$B$6:$B$57,0),MATCH($AW170,'2.職務給賃金表'!$B$6:$AI$6,0)))</f>
        <v/>
      </c>
      <c r="BC170" s="245" t="str">
        <f t="shared" si="72"/>
        <v/>
      </c>
    </row>
    <row r="171" spans="1:55" x14ac:dyDescent="0.15">
      <c r="A171" s="79" t="str">
        <f>IF(C171="","",COUNTA($C$10:C171))</f>
        <v/>
      </c>
      <c r="B171" s="416"/>
      <c r="C171" s="416"/>
      <c r="D171" s="425"/>
      <c r="E171" s="425"/>
      <c r="F171" s="416"/>
      <c r="G171" s="425"/>
      <c r="H171" s="418"/>
      <c r="I171" s="418"/>
      <c r="J171" s="66" t="str">
        <f t="shared" si="73"/>
        <v/>
      </c>
      <c r="K171" s="66" t="str">
        <f t="shared" si="74"/>
        <v/>
      </c>
      <c r="L171" s="66" t="str">
        <f t="shared" si="75"/>
        <v/>
      </c>
      <c r="M171" s="66" t="str">
        <f t="shared" si="76"/>
        <v/>
      </c>
      <c r="N171" s="419" t="s">
        <v>82</v>
      </c>
      <c r="O171" s="419"/>
      <c r="P171" s="419" t="s">
        <v>82</v>
      </c>
      <c r="Q171" s="419"/>
      <c r="R171" s="69" t="str">
        <f t="shared" si="56"/>
        <v/>
      </c>
      <c r="S171" s="420"/>
      <c r="T171" s="420"/>
      <c r="U171" s="420"/>
      <c r="V171" s="420"/>
      <c r="W171" s="73" t="str">
        <f t="shared" si="57"/>
        <v/>
      </c>
      <c r="X171" s="75" t="str">
        <f t="shared" si="58"/>
        <v/>
      </c>
      <c r="Y171" s="44" t="str">
        <f t="shared" si="59"/>
        <v/>
      </c>
      <c r="Z171" s="30" t="str">
        <f>IF($C171="","",IF($Y171="","",HLOOKUP($Y171,'3.参照データ'!$B$4:$AI$12,2,TRUE)))</f>
        <v/>
      </c>
      <c r="AA171" s="424"/>
      <c r="AB171" s="85" t="str">
        <f t="shared" si="60"/>
        <v/>
      </c>
      <c r="AC171" s="34" t="str">
        <f>IF($AB171="","",($Y171-HLOOKUP($AB171,'3.参照データ'!$B$5:$AI$12,6,FALSE)))</f>
        <v/>
      </c>
      <c r="AD171" s="30" t="str">
        <f>IF($AB171="","",ROUNDUP($AC171/HLOOKUP($AB171,'3.参照データ'!$B$5:$AI$18,7,FALSE),0)+1)</f>
        <v/>
      </c>
      <c r="AE171" s="30" t="str">
        <f t="shared" si="54"/>
        <v/>
      </c>
      <c r="AF171" s="127" t="str">
        <f>IF($AB171="","",($AE171-1)*HLOOKUP($AB171,'3.参照データ'!$B$5:$AI$14,7,FALSE))</f>
        <v/>
      </c>
      <c r="AG171" s="34" t="str">
        <f t="shared" si="61"/>
        <v/>
      </c>
      <c r="AH171" s="30" t="str">
        <f>IF($AB171="","",IF($AG171&lt;=0,0,ROUNDUP($AG171/HLOOKUP($AB171,'3.参照データ'!$B$5:$AI$14,9,FALSE),0)))</f>
        <v/>
      </c>
      <c r="AI171" s="30" t="str">
        <f t="shared" si="62"/>
        <v/>
      </c>
      <c r="AJ171" s="30" t="str">
        <f>IF($AB171="","",HLOOKUP($AB171,'3.参照データ'!$B$5:$AI$14,8,FALSE)+1)</f>
        <v/>
      </c>
      <c r="AK171" s="30" t="str">
        <f>IF($AB171="","",HLOOKUP($AB171,'3.参照データ'!$B$5:$AI$14,10,FALSE)+AJ171)</f>
        <v/>
      </c>
      <c r="AL171" s="35" t="str">
        <f>IF($AB171="","",INDEX('2.職務給賃金表'!$B$6:$AI$57,MATCH('1.メイン'!$AI171,'2.職務給賃金表'!$B$6:$B$57,0),MATCH('1.メイン'!$AB171,'2.職務給賃金表'!$B$6:$AI$6,0)))</f>
        <v/>
      </c>
      <c r="AM171" s="35" t="str">
        <f t="shared" si="55"/>
        <v/>
      </c>
      <c r="AN171" s="35" t="str">
        <f t="shared" si="63"/>
        <v/>
      </c>
      <c r="AO171" s="35" t="str">
        <f t="shared" si="64"/>
        <v/>
      </c>
      <c r="AP171" s="35" t="str">
        <f t="shared" si="65"/>
        <v/>
      </c>
      <c r="AQ171" s="36" t="str">
        <f t="shared" si="66"/>
        <v/>
      </c>
      <c r="AS171" s="151" t="str">
        <f t="shared" si="67"/>
        <v/>
      </c>
      <c r="AT171" s="147" t="str">
        <f t="shared" si="68"/>
        <v/>
      </c>
      <c r="AU171" s="147" t="str">
        <f t="shared" si="69"/>
        <v/>
      </c>
      <c r="AV171" s="147" t="str">
        <f t="shared" si="70"/>
        <v/>
      </c>
      <c r="AW171" s="154" t="str">
        <f t="shared" si="77"/>
        <v/>
      </c>
      <c r="AX171" s="149" t="str">
        <f t="shared" si="78"/>
        <v/>
      </c>
      <c r="AY171" s="149" t="str">
        <f t="shared" si="71"/>
        <v/>
      </c>
      <c r="AZ171" s="149" t="str">
        <f>IF($AW171="","",HLOOKUP($AW171,'3.参照データ'!$B$5:$AI$14,8,FALSE)+1)</f>
        <v/>
      </c>
      <c r="BA171" s="149" t="str">
        <f>IF($AW171="","",HLOOKUP($AW171,'3.参照データ'!$B$5:$AI$14,10,FALSE)+AZ171)</f>
        <v/>
      </c>
      <c r="BB171" s="240" t="str">
        <f>IF($AW171="","",INDEX('2.職務給賃金表'!$B$6:$AI$57,MATCH($AY171,'2.職務給賃金表'!$B$6:$B$57,0),MATCH($AW171,'2.職務給賃金表'!$B$6:$AI$6,0)))</f>
        <v/>
      </c>
      <c r="BC171" s="245" t="str">
        <f t="shared" si="72"/>
        <v/>
      </c>
    </row>
    <row r="172" spans="1:55" x14ac:dyDescent="0.15">
      <c r="A172" s="79" t="str">
        <f>IF(C172="","",COUNTA($C$10:C172))</f>
        <v/>
      </c>
      <c r="B172" s="416"/>
      <c r="C172" s="416"/>
      <c r="D172" s="425"/>
      <c r="E172" s="425"/>
      <c r="F172" s="416"/>
      <c r="G172" s="425"/>
      <c r="H172" s="418"/>
      <c r="I172" s="418"/>
      <c r="J172" s="66" t="str">
        <f t="shared" si="73"/>
        <v/>
      </c>
      <c r="K172" s="66" t="str">
        <f t="shared" si="74"/>
        <v/>
      </c>
      <c r="L172" s="66" t="str">
        <f t="shared" si="75"/>
        <v/>
      </c>
      <c r="M172" s="66" t="str">
        <f t="shared" si="76"/>
        <v/>
      </c>
      <c r="N172" s="419" t="str">
        <f>IF(C172="","",VLOOKUP(J172,#REF!,2))</f>
        <v/>
      </c>
      <c r="O172" s="419"/>
      <c r="P172" s="419" t="str">
        <f>IF(D172="","",INDEX(#REF!,MATCH('1.メイン'!G172,#REF!,0),MATCH('1.メイン'!E172,#REF!,0)))</f>
        <v/>
      </c>
      <c r="Q172" s="419"/>
      <c r="R172" s="69" t="str">
        <f t="shared" si="56"/>
        <v/>
      </c>
      <c r="S172" s="420"/>
      <c r="T172" s="420"/>
      <c r="U172" s="420"/>
      <c r="V172" s="420"/>
      <c r="W172" s="73" t="str">
        <f t="shared" si="57"/>
        <v/>
      </c>
      <c r="X172" s="75" t="str">
        <f t="shared" si="58"/>
        <v/>
      </c>
      <c r="Y172" s="44" t="str">
        <f t="shared" si="59"/>
        <v/>
      </c>
      <c r="Z172" s="30" t="str">
        <f>IF($C172="","",IF($Y172="","",HLOOKUP($Y172,'3.参照データ'!$B$4:$AI$12,2,TRUE)))</f>
        <v/>
      </c>
      <c r="AA172" s="424"/>
      <c r="AB172" s="85" t="str">
        <f t="shared" si="60"/>
        <v/>
      </c>
      <c r="AC172" s="34" t="str">
        <f>IF($AB172="","",($Y172-HLOOKUP($AB172,'3.参照データ'!$B$5:$AI$12,6,FALSE)))</f>
        <v/>
      </c>
      <c r="AD172" s="30" t="str">
        <f>IF($AB172="","",ROUNDUP($AC172/HLOOKUP($AB172,'3.参照データ'!$B$5:$AI$18,7,FALSE),0)+1)</f>
        <v/>
      </c>
      <c r="AE172" s="30" t="str">
        <f t="shared" si="54"/>
        <v/>
      </c>
      <c r="AF172" s="127" t="str">
        <f>IF($AB172="","",($AE172-1)*HLOOKUP($AB172,'3.参照データ'!$B$5:$AI$14,7,FALSE))</f>
        <v/>
      </c>
      <c r="AG172" s="34" t="str">
        <f t="shared" si="61"/>
        <v/>
      </c>
      <c r="AH172" s="30" t="str">
        <f>IF($AB172="","",IF($AG172&lt;=0,0,ROUNDUP($AG172/HLOOKUP($AB172,'3.参照データ'!$B$5:$AI$14,9,FALSE),0)))</f>
        <v/>
      </c>
      <c r="AI172" s="30" t="str">
        <f t="shared" si="62"/>
        <v/>
      </c>
      <c r="AJ172" s="30" t="str">
        <f>IF($AB172="","",HLOOKUP($AB172,'3.参照データ'!$B$5:$AI$14,8,FALSE)+1)</f>
        <v/>
      </c>
      <c r="AK172" s="30" t="str">
        <f>IF($AB172="","",HLOOKUP($AB172,'3.参照データ'!$B$5:$AI$14,10,FALSE)+AJ172)</f>
        <v/>
      </c>
      <c r="AL172" s="35" t="str">
        <f>IF($AB172="","",INDEX('2.職務給賃金表'!$B$6:$AI$57,MATCH('1.メイン'!$AI172,'2.職務給賃金表'!$B$6:$B$57,0),MATCH('1.メイン'!$AB172,'2.職務給賃金表'!$B$6:$AI$6,0)))</f>
        <v/>
      </c>
      <c r="AM172" s="35" t="str">
        <f t="shared" si="55"/>
        <v/>
      </c>
      <c r="AN172" s="35" t="str">
        <f t="shared" si="63"/>
        <v/>
      </c>
      <c r="AO172" s="35" t="str">
        <f t="shared" si="64"/>
        <v/>
      </c>
      <c r="AP172" s="35" t="str">
        <f t="shared" si="65"/>
        <v/>
      </c>
      <c r="AQ172" s="36" t="str">
        <f t="shared" si="66"/>
        <v/>
      </c>
      <c r="AS172" s="151" t="str">
        <f t="shared" si="67"/>
        <v/>
      </c>
      <c r="AT172" s="147" t="str">
        <f t="shared" si="68"/>
        <v/>
      </c>
      <c r="AU172" s="147" t="str">
        <f t="shared" si="69"/>
        <v/>
      </c>
      <c r="AV172" s="147" t="str">
        <f t="shared" si="70"/>
        <v/>
      </c>
      <c r="AW172" s="154" t="str">
        <f t="shared" si="77"/>
        <v/>
      </c>
      <c r="AX172" s="149" t="str">
        <f t="shared" si="78"/>
        <v/>
      </c>
      <c r="AY172" s="149" t="str">
        <f t="shared" si="71"/>
        <v/>
      </c>
      <c r="AZ172" s="149" t="str">
        <f>IF($AW172="","",HLOOKUP($AW172,'3.参照データ'!$B$5:$AI$14,8,FALSE)+1)</f>
        <v/>
      </c>
      <c r="BA172" s="149" t="str">
        <f>IF($AW172="","",HLOOKUP($AW172,'3.参照データ'!$B$5:$AI$14,10,FALSE)+AZ172)</f>
        <v/>
      </c>
      <c r="BB172" s="240" t="str">
        <f>IF($AW172="","",INDEX('2.職務給賃金表'!$B$6:$AI$57,MATCH($AY172,'2.職務給賃金表'!$B$6:$B$57,0),MATCH($AW172,'2.職務給賃金表'!$B$6:$AI$6,0)))</f>
        <v/>
      </c>
      <c r="BC172" s="245" t="str">
        <f t="shared" si="72"/>
        <v/>
      </c>
    </row>
    <row r="173" spans="1:55" x14ac:dyDescent="0.15">
      <c r="A173" s="79" t="str">
        <f>IF(C173="","",COUNTA($C$10:C173))</f>
        <v/>
      </c>
      <c r="B173" s="416"/>
      <c r="C173" s="416"/>
      <c r="D173" s="425"/>
      <c r="E173" s="425"/>
      <c r="F173" s="416"/>
      <c r="G173" s="425"/>
      <c r="H173" s="418"/>
      <c r="I173" s="418"/>
      <c r="J173" s="66" t="str">
        <f t="shared" si="73"/>
        <v/>
      </c>
      <c r="K173" s="66" t="str">
        <f t="shared" si="74"/>
        <v/>
      </c>
      <c r="L173" s="66" t="str">
        <f t="shared" si="75"/>
        <v/>
      </c>
      <c r="M173" s="66" t="str">
        <f t="shared" si="76"/>
        <v/>
      </c>
      <c r="N173" s="419" t="str">
        <f>IF(C173="","",VLOOKUP(J173,#REF!,2))</f>
        <v/>
      </c>
      <c r="O173" s="419"/>
      <c r="P173" s="419" t="str">
        <f>IF(D173="","",INDEX(#REF!,MATCH('1.メイン'!G173,#REF!,0),MATCH('1.メイン'!E173,#REF!,0)))</f>
        <v/>
      </c>
      <c r="Q173" s="419"/>
      <c r="R173" s="69" t="str">
        <f t="shared" si="56"/>
        <v/>
      </c>
      <c r="S173" s="420"/>
      <c r="T173" s="420"/>
      <c r="U173" s="420"/>
      <c r="V173" s="420"/>
      <c r="W173" s="73" t="str">
        <f t="shared" si="57"/>
        <v/>
      </c>
      <c r="X173" s="75" t="str">
        <f t="shared" si="58"/>
        <v/>
      </c>
      <c r="Y173" s="44" t="str">
        <f t="shared" si="59"/>
        <v/>
      </c>
      <c r="Z173" s="30" t="str">
        <f>IF($C173="","",IF($Y173="","",HLOOKUP($Y173,'3.参照データ'!$B$4:$AI$12,2,TRUE)))</f>
        <v/>
      </c>
      <c r="AA173" s="424"/>
      <c r="AB173" s="85" t="str">
        <f t="shared" si="60"/>
        <v/>
      </c>
      <c r="AC173" s="34" t="str">
        <f>IF($AB173="","",($Y173-HLOOKUP($AB173,'3.参照データ'!$B$5:$AI$12,6,FALSE)))</f>
        <v/>
      </c>
      <c r="AD173" s="30" t="str">
        <f>IF($AB173="","",ROUNDUP($AC173/HLOOKUP($AB173,'3.参照データ'!$B$5:$AI$18,7,FALSE),0)+1)</f>
        <v/>
      </c>
      <c r="AE173" s="30" t="str">
        <f t="shared" si="54"/>
        <v/>
      </c>
      <c r="AF173" s="127" t="str">
        <f>IF($AB173="","",($AE173-1)*HLOOKUP($AB173,'3.参照データ'!$B$5:$AI$14,7,FALSE))</f>
        <v/>
      </c>
      <c r="AG173" s="34" t="str">
        <f t="shared" si="61"/>
        <v/>
      </c>
      <c r="AH173" s="30" t="str">
        <f>IF($AB173="","",IF($AG173&lt;=0,0,ROUNDUP($AG173/HLOOKUP($AB173,'3.参照データ'!$B$5:$AI$14,9,FALSE),0)))</f>
        <v/>
      </c>
      <c r="AI173" s="30" t="str">
        <f t="shared" si="62"/>
        <v/>
      </c>
      <c r="AJ173" s="30" t="str">
        <f>IF($AB173="","",HLOOKUP($AB173,'3.参照データ'!$B$5:$AI$14,8,FALSE)+1)</f>
        <v/>
      </c>
      <c r="AK173" s="30" t="str">
        <f>IF($AB173="","",HLOOKUP($AB173,'3.参照データ'!$B$5:$AI$14,10,FALSE)+AJ173)</f>
        <v/>
      </c>
      <c r="AL173" s="35" t="str">
        <f>IF($AB173="","",INDEX('2.職務給賃金表'!$B$6:$AI$57,MATCH('1.メイン'!$AI173,'2.職務給賃金表'!$B$6:$B$57,0),MATCH('1.メイン'!$AB173,'2.職務給賃金表'!$B$6:$AI$6,0)))</f>
        <v/>
      </c>
      <c r="AM173" s="35" t="str">
        <f t="shared" si="55"/>
        <v/>
      </c>
      <c r="AN173" s="35" t="str">
        <f t="shared" si="63"/>
        <v/>
      </c>
      <c r="AO173" s="35" t="str">
        <f t="shared" si="64"/>
        <v/>
      </c>
      <c r="AP173" s="35" t="str">
        <f t="shared" si="65"/>
        <v/>
      </c>
      <c r="AQ173" s="36" t="str">
        <f t="shared" si="66"/>
        <v/>
      </c>
      <c r="AS173" s="151" t="str">
        <f t="shared" si="67"/>
        <v/>
      </c>
      <c r="AT173" s="147" t="str">
        <f t="shared" si="68"/>
        <v/>
      </c>
      <c r="AU173" s="147" t="str">
        <f t="shared" si="69"/>
        <v/>
      </c>
      <c r="AV173" s="147" t="str">
        <f t="shared" si="70"/>
        <v/>
      </c>
      <c r="AW173" s="154" t="str">
        <f t="shared" si="77"/>
        <v/>
      </c>
      <c r="AX173" s="149" t="str">
        <f t="shared" si="78"/>
        <v/>
      </c>
      <c r="AY173" s="149" t="str">
        <f t="shared" si="71"/>
        <v/>
      </c>
      <c r="AZ173" s="149" t="str">
        <f>IF($AW173="","",HLOOKUP($AW173,'3.参照データ'!$B$5:$AI$14,8,FALSE)+1)</f>
        <v/>
      </c>
      <c r="BA173" s="149" t="str">
        <f>IF($AW173="","",HLOOKUP($AW173,'3.参照データ'!$B$5:$AI$14,10,FALSE)+AZ173)</f>
        <v/>
      </c>
      <c r="BB173" s="240" t="str">
        <f>IF($AW173="","",INDEX('2.職務給賃金表'!$B$6:$AI$57,MATCH($AY173,'2.職務給賃金表'!$B$6:$B$57,0),MATCH($AW173,'2.職務給賃金表'!$B$6:$AI$6,0)))</f>
        <v/>
      </c>
      <c r="BC173" s="245" t="str">
        <f t="shared" si="72"/>
        <v/>
      </c>
    </row>
    <row r="174" spans="1:55" x14ac:dyDescent="0.15">
      <c r="A174" s="79" t="str">
        <f>IF(C174="","",COUNTA($C$10:C174))</f>
        <v/>
      </c>
      <c r="B174" s="416"/>
      <c r="C174" s="416"/>
      <c r="D174" s="425"/>
      <c r="E174" s="425"/>
      <c r="F174" s="416"/>
      <c r="G174" s="425"/>
      <c r="H174" s="418"/>
      <c r="I174" s="418"/>
      <c r="J174" s="66" t="str">
        <f t="shared" si="73"/>
        <v/>
      </c>
      <c r="K174" s="66" t="str">
        <f t="shared" si="74"/>
        <v/>
      </c>
      <c r="L174" s="66" t="str">
        <f t="shared" si="75"/>
        <v/>
      </c>
      <c r="M174" s="66" t="str">
        <f t="shared" si="76"/>
        <v/>
      </c>
      <c r="N174" s="419" t="str">
        <f>IF(C174="","",VLOOKUP(J174,#REF!,2))</f>
        <v/>
      </c>
      <c r="O174" s="419"/>
      <c r="P174" s="419" t="str">
        <f>IF(D174="","",INDEX(#REF!,MATCH('1.メイン'!G174,#REF!,0),MATCH('1.メイン'!E174,#REF!,0)))</f>
        <v/>
      </c>
      <c r="Q174" s="419"/>
      <c r="R174" s="69" t="str">
        <f t="shared" si="56"/>
        <v/>
      </c>
      <c r="S174" s="420"/>
      <c r="T174" s="420"/>
      <c r="U174" s="420"/>
      <c r="V174" s="420"/>
      <c r="W174" s="73" t="str">
        <f t="shared" si="57"/>
        <v/>
      </c>
      <c r="X174" s="75" t="str">
        <f t="shared" si="58"/>
        <v/>
      </c>
      <c r="Y174" s="44" t="str">
        <f t="shared" si="59"/>
        <v/>
      </c>
      <c r="Z174" s="30" t="str">
        <f>IF($C174="","",IF($Y174="","",HLOOKUP($Y174,'3.参照データ'!$B$4:$AI$12,2,TRUE)))</f>
        <v/>
      </c>
      <c r="AA174" s="424"/>
      <c r="AB174" s="85" t="str">
        <f t="shared" si="60"/>
        <v/>
      </c>
      <c r="AC174" s="34" t="str">
        <f>IF($AB174="","",($Y174-HLOOKUP($AB174,'3.参照データ'!$B$5:$AI$12,6,FALSE)))</f>
        <v/>
      </c>
      <c r="AD174" s="30" t="str">
        <f>IF($AB174="","",ROUNDUP($AC174/HLOOKUP($AB174,'3.参照データ'!$B$5:$AI$18,7,FALSE),0)+1)</f>
        <v/>
      </c>
      <c r="AE174" s="30" t="str">
        <f t="shared" si="54"/>
        <v/>
      </c>
      <c r="AF174" s="127" t="str">
        <f>IF($AB174="","",($AE174-1)*HLOOKUP($AB174,'3.参照データ'!$B$5:$AI$14,7,FALSE))</f>
        <v/>
      </c>
      <c r="AG174" s="34" t="str">
        <f t="shared" si="61"/>
        <v/>
      </c>
      <c r="AH174" s="30" t="str">
        <f>IF($AB174="","",IF($AG174&lt;=0,0,ROUNDUP($AG174/HLOOKUP($AB174,'3.参照データ'!$B$5:$AI$14,9,FALSE),0)))</f>
        <v/>
      </c>
      <c r="AI174" s="30" t="str">
        <f t="shared" si="62"/>
        <v/>
      </c>
      <c r="AJ174" s="30" t="str">
        <f>IF($AB174="","",HLOOKUP($AB174,'3.参照データ'!$B$5:$AI$14,8,FALSE)+1)</f>
        <v/>
      </c>
      <c r="AK174" s="30" t="str">
        <f>IF($AB174="","",HLOOKUP($AB174,'3.参照データ'!$B$5:$AI$14,10,FALSE)+AJ174)</f>
        <v/>
      </c>
      <c r="AL174" s="35" t="str">
        <f>IF($AB174="","",INDEX('2.職務給賃金表'!$B$6:$AI$57,MATCH('1.メイン'!$AI174,'2.職務給賃金表'!$B$6:$B$57,0),MATCH('1.メイン'!$AB174,'2.職務給賃金表'!$B$6:$AI$6,0)))</f>
        <v/>
      </c>
      <c r="AM174" s="35" t="str">
        <f t="shared" si="55"/>
        <v/>
      </c>
      <c r="AN174" s="35" t="str">
        <f t="shared" si="63"/>
        <v/>
      </c>
      <c r="AO174" s="35" t="str">
        <f t="shared" si="64"/>
        <v/>
      </c>
      <c r="AP174" s="35" t="str">
        <f t="shared" si="65"/>
        <v/>
      </c>
      <c r="AQ174" s="36" t="str">
        <f t="shared" si="66"/>
        <v/>
      </c>
      <c r="AS174" s="151" t="str">
        <f t="shared" si="67"/>
        <v/>
      </c>
      <c r="AT174" s="147" t="str">
        <f t="shared" si="68"/>
        <v/>
      </c>
      <c r="AU174" s="147" t="str">
        <f t="shared" si="69"/>
        <v/>
      </c>
      <c r="AV174" s="147" t="str">
        <f t="shared" si="70"/>
        <v/>
      </c>
      <c r="AW174" s="154" t="str">
        <f t="shared" si="77"/>
        <v/>
      </c>
      <c r="AX174" s="149" t="str">
        <f t="shared" si="78"/>
        <v/>
      </c>
      <c r="AY174" s="149" t="str">
        <f t="shared" si="71"/>
        <v/>
      </c>
      <c r="AZ174" s="149" t="str">
        <f>IF($AW174="","",HLOOKUP($AW174,'3.参照データ'!$B$5:$AI$14,8,FALSE)+1)</f>
        <v/>
      </c>
      <c r="BA174" s="149" t="str">
        <f>IF($AW174="","",HLOOKUP($AW174,'3.参照データ'!$B$5:$AI$14,10,FALSE)+AZ174)</f>
        <v/>
      </c>
      <c r="BB174" s="240" t="str">
        <f>IF($AW174="","",INDEX('2.職務給賃金表'!$B$6:$AI$57,MATCH($AY174,'2.職務給賃金表'!$B$6:$B$57,0),MATCH($AW174,'2.職務給賃金表'!$B$6:$AI$6,0)))</f>
        <v/>
      </c>
      <c r="BC174" s="245" t="str">
        <f t="shared" si="72"/>
        <v/>
      </c>
    </row>
    <row r="175" spans="1:55" x14ac:dyDescent="0.15">
      <c r="A175" s="79" t="str">
        <f>IF(C175="","",COUNTA($C$10:C175))</f>
        <v/>
      </c>
      <c r="B175" s="416"/>
      <c r="C175" s="416"/>
      <c r="D175" s="425"/>
      <c r="E175" s="425"/>
      <c r="F175" s="416"/>
      <c r="G175" s="425"/>
      <c r="H175" s="418"/>
      <c r="I175" s="418"/>
      <c r="J175" s="66" t="str">
        <f t="shared" si="73"/>
        <v/>
      </c>
      <c r="K175" s="66" t="str">
        <f t="shared" si="74"/>
        <v/>
      </c>
      <c r="L175" s="66" t="str">
        <f t="shared" si="75"/>
        <v/>
      </c>
      <c r="M175" s="66" t="str">
        <f t="shared" si="76"/>
        <v/>
      </c>
      <c r="N175" s="419" t="str">
        <f>IF(C175="","",VLOOKUP(J175,#REF!,2))</f>
        <v/>
      </c>
      <c r="O175" s="419"/>
      <c r="P175" s="419" t="str">
        <f>IF(D175="","",INDEX(#REF!,MATCH('1.メイン'!G175,#REF!,0),MATCH('1.メイン'!E175,#REF!,0)))</f>
        <v/>
      </c>
      <c r="Q175" s="419"/>
      <c r="R175" s="69" t="str">
        <f t="shared" si="56"/>
        <v/>
      </c>
      <c r="S175" s="420"/>
      <c r="T175" s="420"/>
      <c r="U175" s="420"/>
      <c r="V175" s="420"/>
      <c r="W175" s="73" t="str">
        <f t="shared" si="57"/>
        <v/>
      </c>
      <c r="X175" s="75" t="str">
        <f t="shared" si="58"/>
        <v/>
      </c>
      <c r="Y175" s="44" t="str">
        <f t="shared" si="59"/>
        <v/>
      </c>
      <c r="Z175" s="30" t="str">
        <f>IF($C175="","",IF($Y175="","",HLOOKUP($Y175,'3.参照データ'!$B$4:$AI$12,2,TRUE)))</f>
        <v/>
      </c>
      <c r="AA175" s="424"/>
      <c r="AB175" s="85" t="str">
        <f t="shared" si="60"/>
        <v/>
      </c>
      <c r="AC175" s="34" t="str">
        <f>IF($AB175="","",($Y175-HLOOKUP($AB175,'3.参照データ'!$B$5:$AI$12,6,FALSE)))</f>
        <v/>
      </c>
      <c r="AD175" s="30" t="str">
        <f>IF($AB175="","",ROUNDUP($AC175/HLOOKUP($AB175,'3.参照データ'!$B$5:$AI$18,7,FALSE),0)+1)</f>
        <v/>
      </c>
      <c r="AE175" s="30" t="str">
        <f t="shared" si="54"/>
        <v/>
      </c>
      <c r="AF175" s="127" t="str">
        <f>IF($AB175="","",($AE175-1)*HLOOKUP($AB175,'3.参照データ'!$B$5:$AI$14,7,FALSE))</f>
        <v/>
      </c>
      <c r="AG175" s="34" t="str">
        <f t="shared" si="61"/>
        <v/>
      </c>
      <c r="AH175" s="30" t="str">
        <f>IF($AB175="","",IF($AG175&lt;=0,0,ROUNDUP($AG175/HLOOKUP($AB175,'3.参照データ'!$B$5:$AI$14,9,FALSE),0)))</f>
        <v/>
      </c>
      <c r="AI175" s="30" t="str">
        <f t="shared" si="62"/>
        <v/>
      </c>
      <c r="AJ175" s="30" t="str">
        <f>IF($AB175="","",HLOOKUP($AB175,'3.参照データ'!$B$5:$AI$14,8,FALSE)+1)</f>
        <v/>
      </c>
      <c r="AK175" s="30" t="str">
        <f>IF($AB175="","",HLOOKUP($AB175,'3.参照データ'!$B$5:$AI$14,10,FALSE)+AJ175)</f>
        <v/>
      </c>
      <c r="AL175" s="35" t="str">
        <f>IF($AB175="","",INDEX('2.職務給賃金表'!$B$6:$AI$57,MATCH('1.メイン'!$AI175,'2.職務給賃金表'!$B$6:$B$57,0),MATCH('1.メイン'!$AB175,'2.職務給賃金表'!$B$6:$AI$6,0)))</f>
        <v/>
      </c>
      <c r="AM175" s="35" t="str">
        <f t="shared" si="55"/>
        <v/>
      </c>
      <c r="AN175" s="35" t="str">
        <f t="shared" si="63"/>
        <v/>
      </c>
      <c r="AO175" s="35" t="str">
        <f t="shared" si="64"/>
        <v/>
      </c>
      <c r="AP175" s="35" t="str">
        <f t="shared" si="65"/>
        <v/>
      </c>
      <c r="AQ175" s="36" t="str">
        <f t="shared" si="66"/>
        <v/>
      </c>
      <c r="AS175" s="151" t="str">
        <f t="shared" si="67"/>
        <v/>
      </c>
      <c r="AT175" s="147" t="str">
        <f t="shared" si="68"/>
        <v/>
      </c>
      <c r="AU175" s="147" t="str">
        <f t="shared" si="69"/>
        <v/>
      </c>
      <c r="AV175" s="147" t="str">
        <f t="shared" si="70"/>
        <v/>
      </c>
      <c r="AW175" s="154" t="str">
        <f t="shared" si="77"/>
        <v/>
      </c>
      <c r="AX175" s="149" t="str">
        <f t="shared" si="78"/>
        <v/>
      </c>
      <c r="AY175" s="149" t="str">
        <f t="shared" si="71"/>
        <v/>
      </c>
      <c r="AZ175" s="149" t="str">
        <f>IF($AW175="","",HLOOKUP($AW175,'3.参照データ'!$B$5:$AI$14,8,FALSE)+1)</f>
        <v/>
      </c>
      <c r="BA175" s="149" t="str">
        <f>IF($AW175="","",HLOOKUP($AW175,'3.参照データ'!$B$5:$AI$14,10,FALSE)+AZ175)</f>
        <v/>
      </c>
      <c r="BB175" s="240" t="str">
        <f>IF($AW175="","",INDEX('2.職務給賃金表'!$B$6:$AI$57,MATCH($AY175,'2.職務給賃金表'!$B$6:$B$57,0),MATCH($AW175,'2.職務給賃金表'!$B$6:$AI$6,0)))</f>
        <v/>
      </c>
      <c r="BC175" s="245" t="str">
        <f t="shared" si="72"/>
        <v/>
      </c>
    </row>
    <row r="176" spans="1:55" x14ac:dyDescent="0.15">
      <c r="A176" s="79" t="str">
        <f>IF(C176="","",COUNTA($C$10:C176))</f>
        <v/>
      </c>
      <c r="B176" s="416"/>
      <c r="C176" s="416"/>
      <c r="D176" s="425"/>
      <c r="E176" s="425"/>
      <c r="F176" s="416"/>
      <c r="G176" s="425"/>
      <c r="H176" s="418"/>
      <c r="I176" s="418"/>
      <c r="J176" s="66" t="str">
        <f t="shared" si="73"/>
        <v/>
      </c>
      <c r="K176" s="66" t="str">
        <f t="shared" si="74"/>
        <v/>
      </c>
      <c r="L176" s="66" t="str">
        <f t="shared" si="75"/>
        <v/>
      </c>
      <c r="M176" s="66" t="str">
        <f t="shared" si="76"/>
        <v/>
      </c>
      <c r="N176" s="419" t="str">
        <f>IF(C176="","",VLOOKUP(J176,#REF!,2))</f>
        <v/>
      </c>
      <c r="O176" s="419"/>
      <c r="P176" s="419" t="str">
        <f>IF(D176="","",INDEX(#REF!,MATCH('1.メイン'!G176,#REF!,0),MATCH('1.メイン'!E176,#REF!,0)))</f>
        <v/>
      </c>
      <c r="Q176" s="419"/>
      <c r="R176" s="69" t="str">
        <f t="shared" si="56"/>
        <v/>
      </c>
      <c r="S176" s="420"/>
      <c r="T176" s="420"/>
      <c r="U176" s="420"/>
      <c r="V176" s="420"/>
      <c r="W176" s="73" t="str">
        <f t="shared" si="57"/>
        <v/>
      </c>
      <c r="X176" s="75" t="str">
        <f t="shared" si="58"/>
        <v/>
      </c>
      <c r="Y176" s="44" t="str">
        <f t="shared" si="59"/>
        <v/>
      </c>
      <c r="Z176" s="30" t="str">
        <f>IF($C176="","",IF($Y176="","",HLOOKUP($Y176,'3.参照データ'!$B$4:$AI$12,2,TRUE)))</f>
        <v/>
      </c>
      <c r="AA176" s="424"/>
      <c r="AB176" s="85" t="str">
        <f t="shared" si="60"/>
        <v/>
      </c>
      <c r="AC176" s="34" t="str">
        <f>IF($AB176="","",($Y176-HLOOKUP($AB176,'3.参照データ'!$B$5:$AI$12,6,FALSE)))</f>
        <v/>
      </c>
      <c r="AD176" s="30" t="str">
        <f>IF($AB176="","",ROUNDUP($AC176/HLOOKUP($AB176,'3.参照データ'!$B$5:$AI$18,7,FALSE),0)+1)</f>
        <v/>
      </c>
      <c r="AE176" s="30" t="str">
        <f t="shared" si="54"/>
        <v/>
      </c>
      <c r="AF176" s="127" t="str">
        <f>IF($AB176="","",($AE176-1)*HLOOKUP($AB176,'3.参照データ'!$B$5:$AI$14,7,FALSE))</f>
        <v/>
      </c>
      <c r="AG176" s="34" t="str">
        <f t="shared" si="61"/>
        <v/>
      </c>
      <c r="AH176" s="30" t="str">
        <f>IF($AB176="","",IF($AG176&lt;=0,0,ROUNDUP($AG176/HLOOKUP($AB176,'3.参照データ'!$B$5:$AI$14,9,FALSE),0)))</f>
        <v/>
      </c>
      <c r="AI176" s="30" t="str">
        <f t="shared" si="62"/>
        <v/>
      </c>
      <c r="AJ176" s="30" t="str">
        <f>IF($AB176="","",HLOOKUP($AB176,'3.参照データ'!$B$5:$AI$14,8,FALSE)+1)</f>
        <v/>
      </c>
      <c r="AK176" s="30" t="str">
        <f>IF($AB176="","",HLOOKUP($AB176,'3.参照データ'!$B$5:$AI$14,10,FALSE)+AJ176)</f>
        <v/>
      </c>
      <c r="AL176" s="35" t="str">
        <f>IF($AB176="","",INDEX('2.職務給賃金表'!$B$6:$AI$57,MATCH('1.メイン'!$AI176,'2.職務給賃金表'!$B$6:$B$57,0),MATCH('1.メイン'!$AB176,'2.職務給賃金表'!$B$6:$AI$6,0)))</f>
        <v/>
      </c>
      <c r="AM176" s="35" t="str">
        <f t="shared" si="55"/>
        <v/>
      </c>
      <c r="AN176" s="35" t="str">
        <f t="shared" si="63"/>
        <v/>
      </c>
      <c r="AO176" s="35" t="str">
        <f t="shared" si="64"/>
        <v/>
      </c>
      <c r="AP176" s="35" t="str">
        <f t="shared" si="65"/>
        <v/>
      </c>
      <c r="AQ176" s="36" t="str">
        <f t="shared" si="66"/>
        <v/>
      </c>
      <c r="AS176" s="151" t="str">
        <f t="shared" si="67"/>
        <v/>
      </c>
      <c r="AT176" s="147" t="str">
        <f t="shared" si="68"/>
        <v/>
      </c>
      <c r="AU176" s="147" t="str">
        <f t="shared" si="69"/>
        <v/>
      </c>
      <c r="AV176" s="147" t="str">
        <f t="shared" si="70"/>
        <v/>
      </c>
      <c r="AW176" s="154" t="str">
        <f t="shared" si="77"/>
        <v/>
      </c>
      <c r="AX176" s="149" t="str">
        <f t="shared" si="78"/>
        <v/>
      </c>
      <c r="AY176" s="149" t="str">
        <f t="shared" si="71"/>
        <v/>
      </c>
      <c r="AZ176" s="149" t="str">
        <f>IF($AW176="","",HLOOKUP($AW176,'3.参照データ'!$B$5:$AI$14,8,FALSE)+1)</f>
        <v/>
      </c>
      <c r="BA176" s="149" t="str">
        <f>IF($AW176="","",HLOOKUP($AW176,'3.参照データ'!$B$5:$AI$14,10,FALSE)+AZ176)</f>
        <v/>
      </c>
      <c r="BB176" s="240" t="str">
        <f>IF($AW176="","",INDEX('2.職務給賃金表'!$B$6:$AI$57,MATCH($AY176,'2.職務給賃金表'!$B$6:$B$57,0),MATCH($AW176,'2.職務給賃金表'!$B$6:$AI$6,0)))</f>
        <v/>
      </c>
      <c r="BC176" s="245" t="str">
        <f t="shared" si="72"/>
        <v/>
      </c>
    </row>
    <row r="177" spans="1:55" x14ac:dyDescent="0.15">
      <c r="A177" s="79" t="str">
        <f>IF(C177="","",COUNTA($C$10:C177))</f>
        <v/>
      </c>
      <c r="B177" s="416"/>
      <c r="C177" s="416"/>
      <c r="D177" s="425"/>
      <c r="E177" s="425"/>
      <c r="F177" s="416"/>
      <c r="G177" s="425"/>
      <c r="H177" s="418"/>
      <c r="I177" s="418"/>
      <c r="J177" s="66" t="str">
        <f t="shared" si="73"/>
        <v/>
      </c>
      <c r="K177" s="66" t="str">
        <f t="shared" si="74"/>
        <v/>
      </c>
      <c r="L177" s="66" t="str">
        <f t="shared" si="75"/>
        <v/>
      </c>
      <c r="M177" s="66" t="str">
        <f t="shared" si="76"/>
        <v/>
      </c>
      <c r="N177" s="419" t="str">
        <f>IF(C177="","",VLOOKUP(J177,#REF!,2))</f>
        <v/>
      </c>
      <c r="O177" s="419"/>
      <c r="P177" s="419" t="str">
        <f>IF(D177="","",INDEX(#REF!,MATCH('1.メイン'!G177,#REF!,0),MATCH('1.メイン'!E177,#REF!,0)))</f>
        <v/>
      </c>
      <c r="Q177" s="419"/>
      <c r="R177" s="69" t="str">
        <f t="shared" si="56"/>
        <v/>
      </c>
      <c r="S177" s="420"/>
      <c r="T177" s="420"/>
      <c r="U177" s="420"/>
      <c r="V177" s="420"/>
      <c r="W177" s="73" t="str">
        <f t="shared" si="57"/>
        <v/>
      </c>
      <c r="X177" s="75" t="str">
        <f t="shared" si="58"/>
        <v/>
      </c>
      <c r="Y177" s="44" t="str">
        <f t="shared" si="59"/>
        <v/>
      </c>
      <c r="Z177" s="30" t="str">
        <f>IF($C177="","",IF($Y177="","",HLOOKUP($Y177,'3.参照データ'!$B$4:$AI$12,2,TRUE)))</f>
        <v/>
      </c>
      <c r="AA177" s="424"/>
      <c r="AB177" s="85" t="str">
        <f t="shared" si="60"/>
        <v/>
      </c>
      <c r="AC177" s="34" t="str">
        <f>IF($AB177="","",($Y177-HLOOKUP($AB177,'3.参照データ'!$B$5:$AI$12,6,FALSE)))</f>
        <v/>
      </c>
      <c r="AD177" s="30" t="str">
        <f>IF($AB177="","",ROUNDUP($AC177/HLOOKUP($AB177,'3.参照データ'!$B$5:$AI$18,7,FALSE),0)+1)</f>
        <v/>
      </c>
      <c r="AE177" s="30" t="str">
        <f t="shared" si="54"/>
        <v/>
      </c>
      <c r="AF177" s="127" t="str">
        <f>IF($AB177="","",($AE177-1)*HLOOKUP($AB177,'3.参照データ'!$B$5:$AI$14,7,FALSE))</f>
        <v/>
      </c>
      <c r="AG177" s="34" t="str">
        <f t="shared" si="61"/>
        <v/>
      </c>
      <c r="AH177" s="30" t="str">
        <f>IF($AB177="","",IF($AG177&lt;=0,0,ROUNDUP($AG177/HLOOKUP($AB177,'3.参照データ'!$B$5:$AI$14,9,FALSE),0)))</f>
        <v/>
      </c>
      <c r="AI177" s="30" t="str">
        <f t="shared" si="62"/>
        <v/>
      </c>
      <c r="AJ177" s="30" t="str">
        <f>IF($AB177="","",HLOOKUP($AB177,'3.参照データ'!$B$5:$AI$14,8,FALSE)+1)</f>
        <v/>
      </c>
      <c r="AK177" s="30" t="str">
        <f>IF($AB177="","",HLOOKUP($AB177,'3.参照データ'!$B$5:$AI$14,10,FALSE)+AJ177)</f>
        <v/>
      </c>
      <c r="AL177" s="35" t="str">
        <f>IF($AB177="","",INDEX('2.職務給賃金表'!$B$6:$AI$57,MATCH('1.メイン'!$AI177,'2.職務給賃金表'!$B$6:$B$57,0),MATCH('1.メイン'!$AB177,'2.職務給賃金表'!$B$6:$AI$6,0)))</f>
        <v/>
      </c>
      <c r="AM177" s="35" t="str">
        <f t="shared" si="55"/>
        <v/>
      </c>
      <c r="AN177" s="35" t="str">
        <f t="shared" si="63"/>
        <v/>
      </c>
      <c r="AO177" s="35" t="str">
        <f t="shared" si="64"/>
        <v/>
      </c>
      <c r="AP177" s="35" t="str">
        <f t="shared" si="65"/>
        <v/>
      </c>
      <c r="AQ177" s="36" t="str">
        <f t="shared" si="66"/>
        <v/>
      </c>
      <c r="AS177" s="151" t="str">
        <f t="shared" si="67"/>
        <v/>
      </c>
      <c r="AT177" s="147" t="str">
        <f t="shared" si="68"/>
        <v/>
      </c>
      <c r="AU177" s="147" t="str">
        <f t="shared" si="69"/>
        <v/>
      </c>
      <c r="AV177" s="147" t="str">
        <f t="shared" si="70"/>
        <v/>
      </c>
      <c r="AW177" s="154" t="str">
        <f t="shared" si="77"/>
        <v/>
      </c>
      <c r="AX177" s="149" t="str">
        <f t="shared" si="78"/>
        <v/>
      </c>
      <c r="AY177" s="149" t="str">
        <f t="shared" si="71"/>
        <v/>
      </c>
      <c r="AZ177" s="149" t="str">
        <f>IF($AW177="","",HLOOKUP($AW177,'3.参照データ'!$B$5:$AI$14,8,FALSE)+1)</f>
        <v/>
      </c>
      <c r="BA177" s="149" t="str">
        <f>IF($AW177="","",HLOOKUP($AW177,'3.参照データ'!$B$5:$AI$14,10,FALSE)+AZ177)</f>
        <v/>
      </c>
      <c r="BB177" s="240" t="str">
        <f>IF($AW177="","",INDEX('2.職務給賃金表'!$B$6:$AI$57,MATCH($AY177,'2.職務給賃金表'!$B$6:$B$57,0),MATCH($AW177,'2.職務給賃金表'!$B$6:$AI$6,0)))</f>
        <v/>
      </c>
      <c r="BC177" s="245" t="str">
        <f t="shared" si="72"/>
        <v/>
      </c>
    </row>
    <row r="178" spans="1:55" x14ac:dyDescent="0.15">
      <c r="A178" s="79" t="str">
        <f>IF(C178="","",COUNTA($C$10:C178))</f>
        <v/>
      </c>
      <c r="B178" s="416"/>
      <c r="C178" s="416"/>
      <c r="D178" s="425"/>
      <c r="E178" s="425"/>
      <c r="F178" s="416"/>
      <c r="G178" s="425"/>
      <c r="H178" s="418"/>
      <c r="I178" s="418"/>
      <c r="J178" s="66" t="str">
        <f t="shared" si="73"/>
        <v/>
      </c>
      <c r="K178" s="66" t="str">
        <f t="shared" si="74"/>
        <v/>
      </c>
      <c r="L178" s="66" t="str">
        <f t="shared" si="75"/>
        <v/>
      </c>
      <c r="M178" s="66" t="str">
        <f t="shared" si="76"/>
        <v/>
      </c>
      <c r="N178" s="419" t="str">
        <f>IF(C178="","",VLOOKUP(J178,#REF!,2))</f>
        <v/>
      </c>
      <c r="O178" s="419"/>
      <c r="P178" s="419" t="str">
        <f>IF(D178="","",INDEX(#REF!,MATCH('1.メイン'!G178,#REF!,0),MATCH('1.メイン'!E178,#REF!,0)))</f>
        <v/>
      </c>
      <c r="Q178" s="419"/>
      <c r="R178" s="69" t="str">
        <f t="shared" si="56"/>
        <v/>
      </c>
      <c r="S178" s="420"/>
      <c r="T178" s="420"/>
      <c r="U178" s="420"/>
      <c r="V178" s="420"/>
      <c r="W178" s="73" t="str">
        <f t="shared" si="57"/>
        <v/>
      </c>
      <c r="X178" s="75" t="str">
        <f t="shared" si="58"/>
        <v/>
      </c>
      <c r="Y178" s="44" t="str">
        <f t="shared" si="59"/>
        <v/>
      </c>
      <c r="Z178" s="30" t="str">
        <f>IF($C178="","",IF($Y178="","",HLOOKUP($Y178,'3.参照データ'!$B$4:$AI$12,2,TRUE)))</f>
        <v/>
      </c>
      <c r="AA178" s="424"/>
      <c r="AB178" s="85" t="str">
        <f t="shared" si="60"/>
        <v/>
      </c>
      <c r="AC178" s="34" t="str">
        <f>IF($AB178="","",($Y178-HLOOKUP($AB178,'3.参照データ'!$B$5:$AI$12,6,FALSE)))</f>
        <v/>
      </c>
      <c r="AD178" s="30" t="str">
        <f>IF($AB178="","",ROUNDUP($AC178/HLOOKUP($AB178,'3.参照データ'!$B$5:$AI$18,7,FALSE),0)+1)</f>
        <v/>
      </c>
      <c r="AE178" s="30" t="str">
        <f t="shared" si="54"/>
        <v/>
      </c>
      <c r="AF178" s="127" t="str">
        <f>IF($AB178="","",($AE178-1)*HLOOKUP($AB178,'3.参照データ'!$B$5:$AI$14,7,FALSE))</f>
        <v/>
      </c>
      <c r="AG178" s="34" t="str">
        <f t="shared" si="61"/>
        <v/>
      </c>
      <c r="AH178" s="30" t="str">
        <f>IF($AB178="","",IF($AG178&lt;=0,0,ROUNDUP($AG178/HLOOKUP($AB178,'3.参照データ'!$B$5:$AI$14,9,FALSE),0)))</f>
        <v/>
      </c>
      <c r="AI178" s="30" t="str">
        <f t="shared" si="62"/>
        <v/>
      </c>
      <c r="AJ178" s="30" t="str">
        <f>IF($AB178="","",HLOOKUP($AB178,'3.参照データ'!$B$5:$AI$14,8,FALSE)+1)</f>
        <v/>
      </c>
      <c r="AK178" s="30" t="str">
        <f>IF($AB178="","",HLOOKUP($AB178,'3.参照データ'!$B$5:$AI$14,10,FALSE)+AJ178)</f>
        <v/>
      </c>
      <c r="AL178" s="35" t="str">
        <f>IF($AB178="","",INDEX('2.職務給賃金表'!$B$6:$AI$57,MATCH('1.メイン'!$AI178,'2.職務給賃金表'!$B$6:$B$57,0),MATCH('1.メイン'!$AB178,'2.職務給賃金表'!$B$6:$AI$6,0)))</f>
        <v/>
      </c>
      <c r="AM178" s="35" t="str">
        <f t="shared" si="55"/>
        <v/>
      </c>
      <c r="AN178" s="35" t="str">
        <f t="shared" si="63"/>
        <v/>
      </c>
      <c r="AO178" s="35" t="str">
        <f t="shared" si="64"/>
        <v/>
      </c>
      <c r="AP178" s="35" t="str">
        <f t="shared" si="65"/>
        <v/>
      </c>
      <c r="AQ178" s="36" t="str">
        <f t="shared" si="66"/>
        <v/>
      </c>
      <c r="AS178" s="151" t="str">
        <f t="shared" si="67"/>
        <v/>
      </c>
      <c r="AT178" s="147" t="str">
        <f t="shared" si="68"/>
        <v/>
      </c>
      <c r="AU178" s="147" t="str">
        <f t="shared" si="69"/>
        <v/>
      </c>
      <c r="AV178" s="147" t="str">
        <f t="shared" si="70"/>
        <v/>
      </c>
      <c r="AW178" s="154" t="str">
        <f t="shared" si="77"/>
        <v/>
      </c>
      <c r="AX178" s="149" t="str">
        <f t="shared" si="78"/>
        <v/>
      </c>
      <c r="AY178" s="149" t="str">
        <f t="shared" si="71"/>
        <v/>
      </c>
      <c r="AZ178" s="149" t="str">
        <f>IF($AW178="","",HLOOKUP($AW178,'3.参照データ'!$B$5:$AI$14,8,FALSE)+1)</f>
        <v/>
      </c>
      <c r="BA178" s="149" t="str">
        <f>IF($AW178="","",HLOOKUP($AW178,'3.参照データ'!$B$5:$AI$14,10,FALSE)+AZ178)</f>
        <v/>
      </c>
      <c r="BB178" s="240" t="str">
        <f>IF($AW178="","",INDEX('2.職務給賃金表'!$B$6:$AI$57,MATCH($AY178,'2.職務給賃金表'!$B$6:$B$57,0),MATCH($AW178,'2.職務給賃金表'!$B$6:$AI$6,0)))</f>
        <v/>
      </c>
      <c r="BC178" s="245" t="str">
        <f t="shared" si="72"/>
        <v/>
      </c>
    </row>
    <row r="179" spans="1:55" x14ac:dyDescent="0.15">
      <c r="A179" s="79" t="str">
        <f>IF(C179="","",COUNTA($C$10:C179))</f>
        <v/>
      </c>
      <c r="B179" s="416"/>
      <c r="C179" s="416"/>
      <c r="D179" s="425"/>
      <c r="E179" s="425"/>
      <c r="F179" s="416"/>
      <c r="G179" s="425"/>
      <c r="H179" s="418"/>
      <c r="I179" s="418"/>
      <c r="J179" s="66" t="str">
        <f t="shared" si="73"/>
        <v/>
      </c>
      <c r="K179" s="66" t="str">
        <f t="shared" si="74"/>
        <v/>
      </c>
      <c r="L179" s="66" t="str">
        <f t="shared" si="75"/>
        <v/>
      </c>
      <c r="M179" s="66" t="str">
        <f t="shared" si="76"/>
        <v/>
      </c>
      <c r="N179" s="419" t="str">
        <f>IF(C179="","",VLOOKUP(J179,#REF!,2))</f>
        <v/>
      </c>
      <c r="O179" s="419"/>
      <c r="P179" s="419" t="str">
        <f>IF(D179="","",INDEX(#REF!,MATCH('1.メイン'!G179,#REF!,0),MATCH('1.メイン'!E179,#REF!,0)))</f>
        <v/>
      </c>
      <c r="Q179" s="419"/>
      <c r="R179" s="69" t="str">
        <f t="shared" si="56"/>
        <v/>
      </c>
      <c r="S179" s="420"/>
      <c r="T179" s="420"/>
      <c r="U179" s="420"/>
      <c r="V179" s="420"/>
      <c r="W179" s="73" t="str">
        <f t="shared" si="57"/>
        <v/>
      </c>
      <c r="X179" s="75" t="str">
        <f t="shared" si="58"/>
        <v/>
      </c>
      <c r="Y179" s="44" t="str">
        <f t="shared" si="59"/>
        <v/>
      </c>
      <c r="Z179" s="30" t="str">
        <f>IF($C179="","",IF($Y179="","",HLOOKUP($Y179,'3.参照データ'!$B$4:$AI$12,2,TRUE)))</f>
        <v/>
      </c>
      <c r="AA179" s="424"/>
      <c r="AB179" s="85" t="str">
        <f t="shared" si="60"/>
        <v/>
      </c>
      <c r="AC179" s="34" t="str">
        <f>IF($AB179="","",($Y179-HLOOKUP($AB179,'3.参照データ'!$B$5:$AI$12,6,FALSE)))</f>
        <v/>
      </c>
      <c r="AD179" s="30" t="str">
        <f>IF($AB179="","",ROUNDUP($AC179/HLOOKUP($AB179,'3.参照データ'!$B$5:$AI$18,7,FALSE),0)+1)</f>
        <v/>
      </c>
      <c r="AE179" s="30" t="str">
        <f t="shared" si="54"/>
        <v/>
      </c>
      <c r="AF179" s="127" t="str">
        <f>IF($AB179="","",($AE179-1)*HLOOKUP($AB179,'3.参照データ'!$B$5:$AI$14,7,FALSE))</f>
        <v/>
      </c>
      <c r="AG179" s="34" t="str">
        <f t="shared" si="61"/>
        <v/>
      </c>
      <c r="AH179" s="30" t="str">
        <f>IF($AB179="","",IF($AG179&lt;=0,0,ROUNDUP($AG179/HLOOKUP($AB179,'3.参照データ'!$B$5:$AI$14,9,FALSE),0)))</f>
        <v/>
      </c>
      <c r="AI179" s="30" t="str">
        <f t="shared" si="62"/>
        <v/>
      </c>
      <c r="AJ179" s="30" t="str">
        <f>IF($AB179="","",HLOOKUP($AB179,'3.参照データ'!$B$5:$AI$14,8,FALSE)+1)</f>
        <v/>
      </c>
      <c r="AK179" s="30" t="str">
        <f>IF($AB179="","",HLOOKUP($AB179,'3.参照データ'!$B$5:$AI$14,10,FALSE)+AJ179)</f>
        <v/>
      </c>
      <c r="AL179" s="35" t="str">
        <f>IF($AB179="","",INDEX('2.職務給賃金表'!$B$6:$AI$57,MATCH('1.メイン'!$AI179,'2.職務給賃金表'!$B$6:$B$57,0),MATCH('1.メイン'!$AB179,'2.職務給賃金表'!$B$6:$AI$6,0)))</f>
        <v/>
      </c>
      <c r="AM179" s="35" t="str">
        <f t="shared" si="55"/>
        <v/>
      </c>
      <c r="AN179" s="35" t="str">
        <f t="shared" si="63"/>
        <v/>
      </c>
      <c r="AO179" s="35" t="str">
        <f t="shared" si="64"/>
        <v/>
      </c>
      <c r="AP179" s="35" t="str">
        <f t="shared" si="65"/>
        <v/>
      </c>
      <c r="AQ179" s="36" t="str">
        <f t="shared" si="66"/>
        <v/>
      </c>
      <c r="AS179" s="151" t="str">
        <f t="shared" si="67"/>
        <v/>
      </c>
      <c r="AT179" s="147" t="str">
        <f t="shared" si="68"/>
        <v/>
      </c>
      <c r="AU179" s="147" t="str">
        <f t="shared" si="69"/>
        <v/>
      </c>
      <c r="AV179" s="147" t="str">
        <f t="shared" si="70"/>
        <v/>
      </c>
      <c r="AW179" s="154" t="str">
        <f t="shared" si="77"/>
        <v/>
      </c>
      <c r="AX179" s="149" t="str">
        <f t="shared" si="78"/>
        <v/>
      </c>
      <c r="AY179" s="149" t="str">
        <f t="shared" si="71"/>
        <v/>
      </c>
      <c r="AZ179" s="149" t="str">
        <f>IF($AW179="","",HLOOKUP($AW179,'3.参照データ'!$B$5:$AI$14,8,FALSE)+1)</f>
        <v/>
      </c>
      <c r="BA179" s="149" t="str">
        <f>IF($AW179="","",HLOOKUP($AW179,'3.参照データ'!$B$5:$AI$14,10,FALSE)+AZ179)</f>
        <v/>
      </c>
      <c r="BB179" s="240" t="str">
        <f>IF($AW179="","",INDEX('2.職務給賃金表'!$B$6:$AI$57,MATCH($AY179,'2.職務給賃金表'!$B$6:$B$57,0),MATCH($AW179,'2.職務給賃金表'!$B$6:$AI$6,0)))</f>
        <v/>
      </c>
      <c r="BC179" s="245" t="str">
        <f t="shared" si="72"/>
        <v/>
      </c>
    </row>
    <row r="180" spans="1:55" x14ac:dyDescent="0.15">
      <c r="A180" s="79" t="str">
        <f>IF(C180="","",COUNTA($C$10:C180))</f>
        <v/>
      </c>
      <c r="B180" s="416"/>
      <c r="C180" s="416"/>
      <c r="D180" s="425"/>
      <c r="E180" s="425"/>
      <c r="F180" s="416"/>
      <c r="G180" s="425"/>
      <c r="H180" s="418"/>
      <c r="I180" s="418"/>
      <c r="J180" s="66" t="str">
        <f t="shared" si="73"/>
        <v/>
      </c>
      <c r="K180" s="66" t="str">
        <f t="shared" si="74"/>
        <v/>
      </c>
      <c r="L180" s="66" t="str">
        <f t="shared" si="75"/>
        <v/>
      </c>
      <c r="M180" s="66" t="str">
        <f t="shared" si="76"/>
        <v/>
      </c>
      <c r="N180" s="419" t="str">
        <f>IF(C180="","",VLOOKUP(J180,#REF!,2))</f>
        <v/>
      </c>
      <c r="O180" s="419"/>
      <c r="P180" s="419" t="str">
        <f>IF(D180="","",INDEX(#REF!,MATCH('1.メイン'!G180,#REF!,0),MATCH('1.メイン'!E180,#REF!,0)))</f>
        <v/>
      </c>
      <c r="Q180" s="419"/>
      <c r="R180" s="69" t="str">
        <f t="shared" si="56"/>
        <v/>
      </c>
      <c r="S180" s="420"/>
      <c r="T180" s="420"/>
      <c r="U180" s="420"/>
      <c r="V180" s="420"/>
      <c r="W180" s="73" t="str">
        <f t="shared" si="57"/>
        <v/>
      </c>
      <c r="X180" s="75" t="str">
        <f t="shared" si="58"/>
        <v/>
      </c>
      <c r="Y180" s="44" t="str">
        <f t="shared" si="59"/>
        <v/>
      </c>
      <c r="Z180" s="30" t="str">
        <f>IF($C180="","",IF($Y180="","",HLOOKUP($Y180,'3.参照データ'!$B$4:$AI$12,2,TRUE)))</f>
        <v/>
      </c>
      <c r="AA180" s="424"/>
      <c r="AB180" s="85" t="str">
        <f t="shared" si="60"/>
        <v/>
      </c>
      <c r="AC180" s="34" t="str">
        <f>IF($AB180="","",($Y180-HLOOKUP($AB180,'3.参照データ'!$B$5:$AI$12,6,FALSE)))</f>
        <v/>
      </c>
      <c r="AD180" s="30" t="str">
        <f>IF($AB180="","",ROUNDUP($AC180/HLOOKUP($AB180,'3.参照データ'!$B$5:$AI$18,7,FALSE),0)+1)</f>
        <v/>
      </c>
      <c r="AE180" s="30" t="str">
        <f t="shared" si="54"/>
        <v/>
      </c>
      <c r="AF180" s="127" t="str">
        <f>IF($AB180="","",($AE180-1)*HLOOKUP($AB180,'3.参照データ'!$B$5:$AI$14,7,FALSE))</f>
        <v/>
      </c>
      <c r="AG180" s="34" t="str">
        <f t="shared" si="61"/>
        <v/>
      </c>
      <c r="AH180" s="30" t="str">
        <f>IF($AB180="","",IF($AG180&lt;=0,0,ROUNDUP($AG180/HLOOKUP($AB180,'3.参照データ'!$B$5:$AI$14,9,FALSE),0)))</f>
        <v/>
      </c>
      <c r="AI180" s="30" t="str">
        <f t="shared" si="62"/>
        <v/>
      </c>
      <c r="AJ180" s="30" t="str">
        <f>IF($AB180="","",HLOOKUP($AB180,'3.参照データ'!$B$5:$AI$14,8,FALSE)+1)</f>
        <v/>
      </c>
      <c r="AK180" s="30" t="str">
        <f>IF($AB180="","",HLOOKUP($AB180,'3.参照データ'!$B$5:$AI$14,10,FALSE)+AJ180)</f>
        <v/>
      </c>
      <c r="AL180" s="35" t="str">
        <f>IF($AB180="","",INDEX('2.職務給賃金表'!$B$6:$AI$57,MATCH('1.メイン'!$AI180,'2.職務給賃金表'!$B$6:$B$57,0),MATCH('1.メイン'!$AB180,'2.職務給賃金表'!$B$6:$AI$6,0)))</f>
        <v/>
      </c>
      <c r="AM180" s="35" t="str">
        <f t="shared" si="55"/>
        <v/>
      </c>
      <c r="AN180" s="35" t="str">
        <f t="shared" si="63"/>
        <v/>
      </c>
      <c r="AO180" s="35" t="str">
        <f t="shared" si="64"/>
        <v/>
      </c>
      <c r="AP180" s="35" t="str">
        <f t="shared" si="65"/>
        <v/>
      </c>
      <c r="AQ180" s="36" t="str">
        <f t="shared" si="66"/>
        <v/>
      </c>
      <c r="AS180" s="151" t="str">
        <f t="shared" si="67"/>
        <v/>
      </c>
      <c r="AT180" s="147" t="str">
        <f t="shared" si="68"/>
        <v/>
      </c>
      <c r="AU180" s="147" t="str">
        <f t="shared" si="69"/>
        <v/>
      </c>
      <c r="AV180" s="147" t="str">
        <f t="shared" si="70"/>
        <v/>
      </c>
      <c r="AW180" s="154" t="str">
        <f t="shared" si="77"/>
        <v/>
      </c>
      <c r="AX180" s="149" t="str">
        <f t="shared" si="78"/>
        <v/>
      </c>
      <c r="AY180" s="149" t="str">
        <f t="shared" si="71"/>
        <v/>
      </c>
      <c r="AZ180" s="149" t="str">
        <f>IF($AW180="","",HLOOKUP($AW180,'3.参照データ'!$B$5:$AI$14,8,FALSE)+1)</f>
        <v/>
      </c>
      <c r="BA180" s="149" t="str">
        <f>IF($AW180="","",HLOOKUP($AW180,'3.参照データ'!$B$5:$AI$14,10,FALSE)+AZ180)</f>
        <v/>
      </c>
      <c r="BB180" s="240" t="str">
        <f>IF($AW180="","",INDEX('2.職務給賃金表'!$B$6:$AI$57,MATCH($AY180,'2.職務給賃金表'!$B$6:$B$57,0),MATCH($AW180,'2.職務給賃金表'!$B$6:$AI$6,0)))</f>
        <v/>
      </c>
      <c r="BC180" s="245" t="str">
        <f t="shared" si="72"/>
        <v/>
      </c>
    </row>
    <row r="181" spans="1:55" x14ac:dyDescent="0.15">
      <c r="A181" s="79" t="str">
        <f>IF(C181="","",COUNTA($C$10:C181))</f>
        <v/>
      </c>
      <c r="B181" s="416"/>
      <c r="C181" s="416"/>
      <c r="D181" s="425"/>
      <c r="E181" s="425"/>
      <c r="F181" s="416"/>
      <c r="G181" s="425"/>
      <c r="H181" s="418"/>
      <c r="I181" s="418"/>
      <c r="J181" s="66" t="str">
        <f t="shared" si="73"/>
        <v/>
      </c>
      <c r="K181" s="66" t="str">
        <f t="shared" si="74"/>
        <v/>
      </c>
      <c r="L181" s="66" t="str">
        <f t="shared" si="75"/>
        <v/>
      </c>
      <c r="M181" s="66" t="str">
        <f t="shared" si="76"/>
        <v/>
      </c>
      <c r="N181" s="419" t="str">
        <f>IF(C181="","",VLOOKUP(J181,#REF!,2))</f>
        <v/>
      </c>
      <c r="O181" s="419"/>
      <c r="P181" s="419" t="str">
        <f>IF(D181="","",INDEX(#REF!,MATCH('1.メイン'!G181,#REF!,0),MATCH('1.メイン'!E181,#REF!,0)))</f>
        <v/>
      </c>
      <c r="Q181" s="419"/>
      <c r="R181" s="69" t="str">
        <f t="shared" si="56"/>
        <v/>
      </c>
      <c r="S181" s="420"/>
      <c r="T181" s="420"/>
      <c r="U181" s="420"/>
      <c r="V181" s="420"/>
      <c r="W181" s="73" t="str">
        <f t="shared" si="57"/>
        <v/>
      </c>
      <c r="X181" s="75" t="str">
        <f t="shared" si="58"/>
        <v/>
      </c>
      <c r="Y181" s="44" t="str">
        <f t="shared" si="59"/>
        <v/>
      </c>
      <c r="Z181" s="30" t="str">
        <f>IF($C181="","",IF($Y181="","",HLOOKUP($Y181,'3.参照データ'!$B$4:$AI$12,2,TRUE)))</f>
        <v/>
      </c>
      <c r="AA181" s="424"/>
      <c r="AB181" s="85" t="str">
        <f t="shared" si="60"/>
        <v/>
      </c>
      <c r="AC181" s="34" t="str">
        <f>IF($AB181="","",($Y181-HLOOKUP($AB181,'3.参照データ'!$B$5:$AI$12,6,FALSE)))</f>
        <v/>
      </c>
      <c r="AD181" s="30" t="str">
        <f>IF($AB181="","",ROUNDUP($AC181/HLOOKUP($AB181,'3.参照データ'!$B$5:$AI$18,7,FALSE),0)+1)</f>
        <v/>
      </c>
      <c r="AE181" s="30" t="str">
        <f t="shared" si="54"/>
        <v/>
      </c>
      <c r="AF181" s="127" t="str">
        <f>IF($AB181="","",($AE181-1)*HLOOKUP($AB181,'3.参照データ'!$B$5:$AI$14,7,FALSE))</f>
        <v/>
      </c>
      <c r="AG181" s="34" t="str">
        <f t="shared" si="61"/>
        <v/>
      </c>
      <c r="AH181" s="30" t="str">
        <f>IF($AB181="","",IF($AG181&lt;=0,0,ROUNDUP($AG181/HLOOKUP($AB181,'3.参照データ'!$B$5:$AI$14,9,FALSE),0)))</f>
        <v/>
      </c>
      <c r="AI181" s="30" t="str">
        <f t="shared" si="62"/>
        <v/>
      </c>
      <c r="AJ181" s="30" t="str">
        <f>IF($AB181="","",HLOOKUP($AB181,'3.参照データ'!$B$5:$AI$14,8,FALSE)+1)</f>
        <v/>
      </c>
      <c r="AK181" s="30" t="str">
        <f>IF($AB181="","",HLOOKUP($AB181,'3.参照データ'!$B$5:$AI$14,10,FALSE)+AJ181)</f>
        <v/>
      </c>
      <c r="AL181" s="35" t="str">
        <f>IF($AB181="","",INDEX('2.職務給賃金表'!$B$6:$AI$57,MATCH('1.メイン'!$AI181,'2.職務給賃金表'!$B$6:$B$57,0),MATCH('1.メイン'!$AB181,'2.職務給賃金表'!$B$6:$AI$6,0)))</f>
        <v/>
      </c>
      <c r="AM181" s="35" t="str">
        <f t="shared" si="55"/>
        <v/>
      </c>
      <c r="AN181" s="35" t="str">
        <f t="shared" si="63"/>
        <v/>
      </c>
      <c r="AO181" s="35" t="str">
        <f t="shared" si="64"/>
        <v/>
      </c>
      <c r="AP181" s="35" t="str">
        <f t="shared" si="65"/>
        <v/>
      </c>
      <c r="AQ181" s="36" t="str">
        <f t="shared" si="66"/>
        <v/>
      </c>
      <c r="AS181" s="151" t="str">
        <f t="shared" si="67"/>
        <v/>
      </c>
      <c r="AT181" s="147" t="str">
        <f t="shared" si="68"/>
        <v/>
      </c>
      <c r="AU181" s="147" t="str">
        <f t="shared" si="69"/>
        <v/>
      </c>
      <c r="AV181" s="147" t="str">
        <f t="shared" si="70"/>
        <v/>
      </c>
      <c r="AW181" s="154" t="str">
        <f t="shared" si="77"/>
        <v/>
      </c>
      <c r="AX181" s="149" t="str">
        <f t="shared" si="78"/>
        <v/>
      </c>
      <c r="AY181" s="149" t="str">
        <f t="shared" si="71"/>
        <v/>
      </c>
      <c r="AZ181" s="149" t="str">
        <f>IF($AW181="","",HLOOKUP($AW181,'3.参照データ'!$B$5:$AI$14,8,FALSE)+1)</f>
        <v/>
      </c>
      <c r="BA181" s="149" t="str">
        <f>IF($AW181="","",HLOOKUP($AW181,'3.参照データ'!$B$5:$AI$14,10,FALSE)+AZ181)</f>
        <v/>
      </c>
      <c r="BB181" s="240" t="str">
        <f>IF($AW181="","",INDEX('2.職務給賃金表'!$B$6:$AI$57,MATCH($AY181,'2.職務給賃金表'!$B$6:$B$57,0),MATCH($AW181,'2.職務給賃金表'!$B$6:$AI$6,0)))</f>
        <v/>
      </c>
      <c r="BC181" s="245" t="str">
        <f t="shared" si="72"/>
        <v/>
      </c>
    </row>
    <row r="182" spans="1:55" x14ac:dyDescent="0.15">
      <c r="A182" s="79" t="str">
        <f>IF(C182="","",COUNTA($C$10:C182))</f>
        <v/>
      </c>
      <c r="B182" s="416"/>
      <c r="C182" s="416"/>
      <c r="D182" s="425"/>
      <c r="E182" s="425"/>
      <c r="F182" s="416"/>
      <c r="G182" s="425"/>
      <c r="H182" s="418"/>
      <c r="I182" s="418"/>
      <c r="J182" s="66" t="str">
        <f t="shared" si="73"/>
        <v/>
      </c>
      <c r="K182" s="66" t="str">
        <f t="shared" si="74"/>
        <v/>
      </c>
      <c r="L182" s="66" t="str">
        <f t="shared" si="75"/>
        <v/>
      </c>
      <c r="M182" s="66" t="str">
        <f t="shared" si="76"/>
        <v/>
      </c>
      <c r="N182" s="419" t="str">
        <f>IF(C182="","",VLOOKUP(J182,#REF!,2))</f>
        <v/>
      </c>
      <c r="O182" s="419"/>
      <c r="P182" s="419" t="str">
        <f>IF(D182="","",INDEX(#REF!,MATCH('1.メイン'!G182,#REF!,0),MATCH('1.メイン'!E182,#REF!,0)))</f>
        <v/>
      </c>
      <c r="Q182" s="419"/>
      <c r="R182" s="69" t="str">
        <f t="shared" si="56"/>
        <v/>
      </c>
      <c r="S182" s="420"/>
      <c r="T182" s="420"/>
      <c r="U182" s="420"/>
      <c r="V182" s="420"/>
      <c r="W182" s="73" t="str">
        <f t="shared" si="57"/>
        <v/>
      </c>
      <c r="X182" s="75" t="str">
        <f t="shared" si="58"/>
        <v/>
      </c>
      <c r="Y182" s="44" t="str">
        <f t="shared" si="59"/>
        <v/>
      </c>
      <c r="Z182" s="30" t="str">
        <f>IF($C182="","",IF($Y182="","",HLOOKUP($Y182,'3.参照データ'!$B$4:$AI$12,2,TRUE)))</f>
        <v/>
      </c>
      <c r="AA182" s="424"/>
      <c r="AB182" s="85" t="str">
        <f t="shared" si="60"/>
        <v/>
      </c>
      <c r="AC182" s="34" t="str">
        <f>IF($AB182="","",($Y182-HLOOKUP($AB182,'3.参照データ'!$B$5:$AI$12,6,FALSE)))</f>
        <v/>
      </c>
      <c r="AD182" s="30" t="str">
        <f>IF($AB182="","",ROUNDUP($AC182/HLOOKUP($AB182,'3.参照データ'!$B$5:$AI$18,7,FALSE),0)+1)</f>
        <v/>
      </c>
      <c r="AE182" s="30" t="str">
        <f t="shared" si="54"/>
        <v/>
      </c>
      <c r="AF182" s="127" t="str">
        <f>IF($AB182="","",($AE182-1)*HLOOKUP($AB182,'3.参照データ'!$B$5:$AI$14,7,FALSE))</f>
        <v/>
      </c>
      <c r="AG182" s="34" t="str">
        <f t="shared" si="61"/>
        <v/>
      </c>
      <c r="AH182" s="30" t="str">
        <f>IF($AB182="","",IF($AG182&lt;=0,0,ROUNDUP($AG182/HLOOKUP($AB182,'3.参照データ'!$B$5:$AI$14,9,FALSE),0)))</f>
        <v/>
      </c>
      <c r="AI182" s="30" t="str">
        <f t="shared" si="62"/>
        <v/>
      </c>
      <c r="AJ182" s="30" t="str">
        <f>IF($AB182="","",HLOOKUP($AB182,'3.参照データ'!$B$5:$AI$14,8,FALSE)+1)</f>
        <v/>
      </c>
      <c r="AK182" s="30" t="str">
        <f>IF($AB182="","",HLOOKUP($AB182,'3.参照データ'!$B$5:$AI$14,10,FALSE)+AJ182)</f>
        <v/>
      </c>
      <c r="AL182" s="35" t="str">
        <f>IF($AB182="","",INDEX('2.職務給賃金表'!$B$6:$AI$57,MATCH('1.メイン'!$AI182,'2.職務給賃金表'!$B$6:$B$57,0),MATCH('1.メイン'!$AB182,'2.職務給賃金表'!$B$6:$AI$6,0)))</f>
        <v/>
      </c>
      <c r="AM182" s="35" t="str">
        <f t="shared" si="55"/>
        <v/>
      </c>
      <c r="AN182" s="35" t="str">
        <f t="shared" si="63"/>
        <v/>
      </c>
      <c r="AO182" s="35" t="str">
        <f t="shared" si="64"/>
        <v/>
      </c>
      <c r="AP182" s="35" t="str">
        <f t="shared" si="65"/>
        <v/>
      </c>
      <c r="AQ182" s="36" t="str">
        <f t="shared" si="66"/>
        <v/>
      </c>
      <c r="AS182" s="151" t="str">
        <f t="shared" si="67"/>
        <v/>
      </c>
      <c r="AT182" s="147" t="str">
        <f t="shared" si="68"/>
        <v/>
      </c>
      <c r="AU182" s="147" t="str">
        <f t="shared" si="69"/>
        <v/>
      </c>
      <c r="AV182" s="147" t="str">
        <f t="shared" si="70"/>
        <v/>
      </c>
      <c r="AW182" s="154" t="str">
        <f t="shared" si="77"/>
        <v/>
      </c>
      <c r="AX182" s="149" t="str">
        <f t="shared" si="78"/>
        <v/>
      </c>
      <c r="AY182" s="149" t="str">
        <f t="shared" si="71"/>
        <v/>
      </c>
      <c r="AZ182" s="149" t="str">
        <f>IF($AW182="","",HLOOKUP($AW182,'3.参照データ'!$B$5:$AI$14,8,FALSE)+1)</f>
        <v/>
      </c>
      <c r="BA182" s="149" t="str">
        <f>IF($AW182="","",HLOOKUP($AW182,'3.参照データ'!$B$5:$AI$14,10,FALSE)+AZ182)</f>
        <v/>
      </c>
      <c r="BB182" s="240" t="str">
        <f>IF($AW182="","",INDEX('2.職務給賃金表'!$B$6:$AI$57,MATCH($AY182,'2.職務給賃金表'!$B$6:$B$57,0),MATCH($AW182,'2.職務給賃金表'!$B$6:$AI$6,0)))</f>
        <v/>
      </c>
      <c r="BC182" s="245" t="str">
        <f t="shared" si="72"/>
        <v/>
      </c>
    </row>
    <row r="183" spans="1:55" x14ac:dyDescent="0.15">
      <c r="A183" s="79" t="str">
        <f>IF(C183="","",COUNTA($C$10:C183))</f>
        <v/>
      </c>
      <c r="B183" s="416"/>
      <c r="C183" s="416"/>
      <c r="D183" s="425"/>
      <c r="E183" s="425"/>
      <c r="F183" s="416"/>
      <c r="G183" s="425"/>
      <c r="H183" s="418"/>
      <c r="I183" s="418"/>
      <c r="J183" s="66" t="str">
        <f t="shared" si="73"/>
        <v/>
      </c>
      <c r="K183" s="66" t="str">
        <f t="shared" si="74"/>
        <v/>
      </c>
      <c r="L183" s="66" t="str">
        <f t="shared" si="75"/>
        <v/>
      </c>
      <c r="M183" s="66" t="str">
        <f t="shared" si="76"/>
        <v/>
      </c>
      <c r="N183" s="419" t="str">
        <f>IF(C183="","",VLOOKUP(J183,#REF!,2))</f>
        <v/>
      </c>
      <c r="O183" s="419"/>
      <c r="P183" s="419" t="str">
        <f>IF(D183="","",INDEX(#REF!,MATCH('1.メイン'!G183,#REF!,0),MATCH('1.メイン'!E183,#REF!,0)))</f>
        <v/>
      </c>
      <c r="Q183" s="419"/>
      <c r="R183" s="69" t="str">
        <f t="shared" si="56"/>
        <v/>
      </c>
      <c r="S183" s="420"/>
      <c r="T183" s="420"/>
      <c r="U183" s="420"/>
      <c r="V183" s="420"/>
      <c r="W183" s="73" t="str">
        <f t="shared" si="57"/>
        <v/>
      </c>
      <c r="X183" s="75" t="str">
        <f t="shared" si="58"/>
        <v/>
      </c>
      <c r="Y183" s="44" t="str">
        <f t="shared" si="59"/>
        <v/>
      </c>
      <c r="Z183" s="30" t="str">
        <f>IF($C183="","",IF($Y183="","",HLOOKUP($Y183,'3.参照データ'!$B$4:$AI$12,2,TRUE)))</f>
        <v/>
      </c>
      <c r="AA183" s="424"/>
      <c r="AB183" s="85" t="str">
        <f t="shared" si="60"/>
        <v/>
      </c>
      <c r="AC183" s="34" t="str">
        <f>IF($AB183="","",($Y183-HLOOKUP($AB183,'3.参照データ'!$B$5:$AI$12,6,FALSE)))</f>
        <v/>
      </c>
      <c r="AD183" s="30" t="str">
        <f>IF($AB183="","",ROUNDUP($AC183/HLOOKUP($AB183,'3.参照データ'!$B$5:$AI$18,7,FALSE),0)+1)</f>
        <v/>
      </c>
      <c r="AE183" s="30" t="str">
        <f t="shared" si="54"/>
        <v/>
      </c>
      <c r="AF183" s="127" t="str">
        <f>IF($AB183="","",($AE183-1)*HLOOKUP($AB183,'3.参照データ'!$B$5:$AI$14,7,FALSE))</f>
        <v/>
      </c>
      <c r="AG183" s="34" t="str">
        <f t="shared" si="61"/>
        <v/>
      </c>
      <c r="AH183" s="30" t="str">
        <f>IF($AB183="","",IF($AG183&lt;=0,0,ROUNDUP($AG183/HLOOKUP($AB183,'3.参照データ'!$B$5:$AI$14,9,FALSE),0)))</f>
        <v/>
      </c>
      <c r="AI183" s="30" t="str">
        <f t="shared" si="62"/>
        <v/>
      </c>
      <c r="AJ183" s="30" t="str">
        <f>IF($AB183="","",HLOOKUP($AB183,'3.参照データ'!$B$5:$AI$14,8,FALSE)+1)</f>
        <v/>
      </c>
      <c r="AK183" s="30" t="str">
        <f>IF($AB183="","",HLOOKUP($AB183,'3.参照データ'!$B$5:$AI$14,10,FALSE)+AJ183)</f>
        <v/>
      </c>
      <c r="AL183" s="35" t="str">
        <f>IF($AB183="","",INDEX('2.職務給賃金表'!$B$6:$AI$57,MATCH('1.メイン'!$AI183,'2.職務給賃金表'!$B$6:$B$57,0),MATCH('1.メイン'!$AB183,'2.職務給賃金表'!$B$6:$AI$6,0)))</f>
        <v/>
      </c>
      <c r="AM183" s="35" t="str">
        <f t="shared" si="55"/>
        <v/>
      </c>
      <c r="AN183" s="35" t="str">
        <f t="shared" si="63"/>
        <v/>
      </c>
      <c r="AO183" s="35" t="str">
        <f t="shared" si="64"/>
        <v/>
      </c>
      <c r="AP183" s="35" t="str">
        <f t="shared" si="65"/>
        <v/>
      </c>
      <c r="AQ183" s="36" t="str">
        <f t="shared" si="66"/>
        <v/>
      </c>
      <c r="AS183" s="151" t="str">
        <f t="shared" si="67"/>
        <v/>
      </c>
      <c r="AT183" s="147" t="str">
        <f t="shared" si="68"/>
        <v/>
      </c>
      <c r="AU183" s="147" t="str">
        <f t="shared" si="69"/>
        <v/>
      </c>
      <c r="AV183" s="147" t="str">
        <f t="shared" si="70"/>
        <v/>
      </c>
      <c r="AW183" s="154" t="str">
        <f t="shared" si="77"/>
        <v/>
      </c>
      <c r="AX183" s="149" t="str">
        <f t="shared" si="78"/>
        <v/>
      </c>
      <c r="AY183" s="149" t="str">
        <f t="shared" si="71"/>
        <v/>
      </c>
      <c r="AZ183" s="149" t="str">
        <f>IF($AW183="","",HLOOKUP($AW183,'3.参照データ'!$B$5:$AI$14,8,FALSE)+1)</f>
        <v/>
      </c>
      <c r="BA183" s="149" t="str">
        <f>IF($AW183="","",HLOOKUP($AW183,'3.参照データ'!$B$5:$AI$14,10,FALSE)+AZ183)</f>
        <v/>
      </c>
      <c r="BB183" s="240" t="str">
        <f>IF($AW183="","",INDEX('2.職務給賃金表'!$B$6:$AI$57,MATCH($AY183,'2.職務給賃金表'!$B$6:$B$57,0),MATCH($AW183,'2.職務給賃金表'!$B$6:$AI$6,0)))</f>
        <v/>
      </c>
      <c r="BC183" s="245" t="str">
        <f t="shared" si="72"/>
        <v/>
      </c>
    </row>
    <row r="184" spans="1:55" x14ac:dyDescent="0.15">
      <c r="A184" s="79" t="str">
        <f>IF(C184="","",COUNTA($C$10:C184))</f>
        <v/>
      </c>
      <c r="B184" s="416"/>
      <c r="C184" s="416"/>
      <c r="D184" s="425"/>
      <c r="E184" s="425"/>
      <c r="F184" s="416"/>
      <c r="G184" s="425"/>
      <c r="H184" s="418"/>
      <c r="I184" s="418"/>
      <c r="J184" s="66" t="str">
        <f t="shared" si="73"/>
        <v/>
      </c>
      <c r="K184" s="66" t="str">
        <f t="shared" si="74"/>
        <v/>
      </c>
      <c r="L184" s="66" t="str">
        <f t="shared" si="75"/>
        <v/>
      </c>
      <c r="M184" s="66" t="str">
        <f t="shared" si="76"/>
        <v/>
      </c>
      <c r="N184" s="419" t="str">
        <f>IF(C184="","",VLOOKUP(J184,#REF!,2))</f>
        <v/>
      </c>
      <c r="O184" s="419"/>
      <c r="P184" s="419" t="str">
        <f>IF(D184="","",INDEX(#REF!,MATCH('1.メイン'!G184,#REF!,0),MATCH('1.メイン'!E184,#REF!,0)))</f>
        <v/>
      </c>
      <c r="Q184" s="419"/>
      <c r="R184" s="69" t="str">
        <f t="shared" si="56"/>
        <v/>
      </c>
      <c r="S184" s="420"/>
      <c r="T184" s="420"/>
      <c r="U184" s="420"/>
      <c r="V184" s="420"/>
      <c r="W184" s="73" t="str">
        <f t="shared" si="57"/>
        <v/>
      </c>
      <c r="X184" s="75" t="str">
        <f t="shared" si="58"/>
        <v/>
      </c>
      <c r="Y184" s="44" t="str">
        <f t="shared" si="59"/>
        <v/>
      </c>
      <c r="Z184" s="30" t="str">
        <f>IF($C184="","",IF($Y184="","",HLOOKUP($Y184,'3.参照データ'!$B$4:$AI$12,2,TRUE)))</f>
        <v/>
      </c>
      <c r="AA184" s="424"/>
      <c r="AB184" s="85" t="str">
        <f t="shared" si="60"/>
        <v/>
      </c>
      <c r="AC184" s="34" t="str">
        <f>IF($AB184="","",($Y184-HLOOKUP($AB184,'3.参照データ'!$B$5:$AI$12,6,FALSE)))</f>
        <v/>
      </c>
      <c r="AD184" s="30" t="str">
        <f>IF($AB184="","",ROUNDUP($AC184/HLOOKUP($AB184,'3.参照データ'!$B$5:$AI$18,7,FALSE),0)+1)</f>
        <v/>
      </c>
      <c r="AE184" s="30" t="str">
        <f t="shared" si="54"/>
        <v/>
      </c>
      <c r="AF184" s="127" t="str">
        <f>IF($AB184="","",($AE184-1)*HLOOKUP($AB184,'3.参照データ'!$B$5:$AI$14,7,FALSE))</f>
        <v/>
      </c>
      <c r="AG184" s="34" t="str">
        <f t="shared" si="61"/>
        <v/>
      </c>
      <c r="AH184" s="30" t="str">
        <f>IF($AB184="","",IF($AG184&lt;=0,0,ROUNDUP($AG184/HLOOKUP($AB184,'3.参照データ'!$B$5:$AI$14,9,FALSE),0)))</f>
        <v/>
      </c>
      <c r="AI184" s="30" t="str">
        <f t="shared" si="62"/>
        <v/>
      </c>
      <c r="AJ184" s="30" t="str">
        <f>IF($AB184="","",HLOOKUP($AB184,'3.参照データ'!$B$5:$AI$14,8,FALSE)+1)</f>
        <v/>
      </c>
      <c r="AK184" s="30" t="str">
        <f>IF($AB184="","",HLOOKUP($AB184,'3.参照データ'!$B$5:$AI$14,10,FALSE)+AJ184)</f>
        <v/>
      </c>
      <c r="AL184" s="35" t="str">
        <f>IF($AB184="","",INDEX('2.職務給賃金表'!$B$6:$AI$57,MATCH('1.メイン'!$AI184,'2.職務給賃金表'!$B$6:$B$57,0),MATCH('1.メイン'!$AB184,'2.職務給賃金表'!$B$6:$AI$6,0)))</f>
        <v/>
      </c>
      <c r="AM184" s="35" t="str">
        <f t="shared" si="55"/>
        <v/>
      </c>
      <c r="AN184" s="35" t="str">
        <f t="shared" si="63"/>
        <v/>
      </c>
      <c r="AO184" s="35" t="str">
        <f t="shared" si="64"/>
        <v/>
      </c>
      <c r="AP184" s="35" t="str">
        <f t="shared" si="65"/>
        <v/>
      </c>
      <c r="AQ184" s="36" t="str">
        <f t="shared" si="66"/>
        <v/>
      </c>
      <c r="AS184" s="151" t="str">
        <f t="shared" si="67"/>
        <v/>
      </c>
      <c r="AT184" s="147" t="str">
        <f t="shared" si="68"/>
        <v/>
      </c>
      <c r="AU184" s="147" t="str">
        <f t="shared" si="69"/>
        <v/>
      </c>
      <c r="AV184" s="147" t="str">
        <f t="shared" si="70"/>
        <v/>
      </c>
      <c r="AW184" s="154" t="str">
        <f t="shared" si="77"/>
        <v/>
      </c>
      <c r="AX184" s="149" t="str">
        <f t="shared" si="78"/>
        <v/>
      </c>
      <c r="AY184" s="149" t="str">
        <f t="shared" si="71"/>
        <v/>
      </c>
      <c r="AZ184" s="149" t="str">
        <f>IF($AW184="","",HLOOKUP($AW184,'3.参照データ'!$B$5:$AI$14,8,FALSE)+1)</f>
        <v/>
      </c>
      <c r="BA184" s="149" t="str">
        <f>IF($AW184="","",HLOOKUP($AW184,'3.参照データ'!$B$5:$AI$14,10,FALSE)+AZ184)</f>
        <v/>
      </c>
      <c r="BB184" s="240" t="str">
        <f>IF($AW184="","",INDEX('2.職務給賃金表'!$B$6:$AI$57,MATCH($AY184,'2.職務給賃金表'!$B$6:$B$57,0),MATCH($AW184,'2.職務給賃金表'!$B$6:$AI$6,0)))</f>
        <v/>
      </c>
      <c r="BC184" s="245" t="str">
        <f t="shared" si="72"/>
        <v/>
      </c>
    </row>
    <row r="185" spans="1:55" x14ac:dyDescent="0.15">
      <c r="A185" s="79" t="str">
        <f>IF(C185="","",COUNTA($C$10:C185))</f>
        <v/>
      </c>
      <c r="B185" s="416"/>
      <c r="C185" s="416"/>
      <c r="D185" s="425"/>
      <c r="E185" s="425"/>
      <c r="F185" s="416"/>
      <c r="G185" s="425"/>
      <c r="H185" s="418"/>
      <c r="I185" s="418"/>
      <c r="J185" s="66" t="str">
        <f t="shared" si="73"/>
        <v/>
      </c>
      <c r="K185" s="66" t="str">
        <f t="shared" si="74"/>
        <v/>
      </c>
      <c r="L185" s="66" t="str">
        <f t="shared" si="75"/>
        <v/>
      </c>
      <c r="M185" s="66" t="str">
        <f t="shared" si="76"/>
        <v/>
      </c>
      <c r="N185" s="419" t="str">
        <f>IF(C185="","",VLOOKUP(J185,#REF!,2))</f>
        <v/>
      </c>
      <c r="O185" s="419"/>
      <c r="P185" s="419" t="str">
        <f>IF(D185="","",INDEX(#REF!,MATCH('1.メイン'!G185,#REF!,0),MATCH('1.メイン'!E185,#REF!,0)))</f>
        <v/>
      </c>
      <c r="Q185" s="419"/>
      <c r="R185" s="69" t="str">
        <f t="shared" si="56"/>
        <v/>
      </c>
      <c r="S185" s="420"/>
      <c r="T185" s="420"/>
      <c r="U185" s="420"/>
      <c r="V185" s="420"/>
      <c r="W185" s="73" t="str">
        <f t="shared" si="57"/>
        <v/>
      </c>
      <c r="X185" s="75" t="str">
        <f t="shared" si="58"/>
        <v/>
      </c>
      <c r="Y185" s="44" t="str">
        <f t="shared" si="59"/>
        <v/>
      </c>
      <c r="Z185" s="30" t="str">
        <f>IF($C185="","",IF($Y185="","",HLOOKUP($Y185,'3.参照データ'!$B$4:$AI$12,2,TRUE)))</f>
        <v/>
      </c>
      <c r="AA185" s="424"/>
      <c r="AB185" s="85" t="str">
        <f t="shared" si="60"/>
        <v/>
      </c>
      <c r="AC185" s="34" t="str">
        <f>IF($AB185="","",($Y185-HLOOKUP($AB185,'3.参照データ'!$B$5:$AI$12,6,FALSE)))</f>
        <v/>
      </c>
      <c r="AD185" s="30" t="str">
        <f>IF($AB185="","",ROUNDUP($AC185/HLOOKUP($AB185,'3.参照データ'!$B$5:$AI$18,7,FALSE),0)+1)</f>
        <v/>
      </c>
      <c r="AE185" s="30" t="str">
        <f t="shared" si="54"/>
        <v/>
      </c>
      <c r="AF185" s="127" t="str">
        <f>IF($AB185="","",($AE185-1)*HLOOKUP($AB185,'3.参照データ'!$B$5:$AI$14,7,FALSE))</f>
        <v/>
      </c>
      <c r="AG185" s="34" t="str">
        <f t="shared" si="61"/>
        <v/>
      </c>
      <c r="AH185" s="30" t="str">
        <f>IF($AB185="","",IF($AG185&lt;=0,0,ROUNDUP($AG185/HLOOKUP($AB185,'3.参照データ'!$B$5:$AI$14,9,FALSE),0)))</f>
        <v/>
      </c>
      <c r="AI185" s="30" t="str">
        <f t="shared" si="62"/>
        <v/>
      </c>
      <c r="AJ185" s="30" t="str">
        <f>IF($AB185="","",HLOOKUP($AB185,'3.参照データ'!$B$5:$AI$14,8,FALSE)+1)</f>
        <v/>
      </c>
      <c r="AK185" s="30" t="str">
        <f>IF($AB185="","",HLOOKUP($AB185,'3.参照データ'!$B$5:$AI$14,10,FALSE)+AJ185)</f>
        <v/>
      </c>
      <c r="AL185" s="35" t="str">
        <f>IF($AB185="","",INDEX('2.職務給賃金表'!$B$6:$AI$57,MATCH('1.メイン'!$AI185,'2.職務給賃金表'!$B$6:$B$57,0),MATCH('1.メイン'!$AB185,'2.職務給賃金表'!$B$6:$AI$6,0)))</f>
        <v/>
      </c>
      <c r="AM185" s="35" t="str">
        <f t="shared" si="55"/>
        <v/>
      </c>
      <c r="AN185" s="35" t="str">
        <f t="shared" si="63"/>
        <v/>
      </c>
      <c r="AO185" s="35" t="str">
        <f t="shared" si="64"/>
        <v/>
      </c>
      <c r="AP185" s="35" t="str">
        <f t="shared" si="65"/>
        <v/>
      </c>
      <c r="AQ185" s="36" t="str">
        <f t="shared" si="66"/>
        <v/>
      </c>
      <c r="AS185" s="151" t="str">
        <f t="shared" si="67"/>
        <v/>
      </c>
      <c r="AT185" s="147" t="str">
        <f t="shared" si="68"/>
        <v/>
      </c>
      <c r="AU185" s="147" t="str">
        <f t="shared" si="69"/>
        <v/>
      </c>
      <c r="AV185" s="147" t="str">
        <f t="shared" si="70"/>
        <v/>
      </c>
      <c r="AW185" s="154" t="str">
        <f t="shared" si="77"/>
        <v/>
      </c>
      <c r="AX185" s="149" t="str">
        <f t="shared" si="78"/>
        <v/>
      </c>
      <c r="AY185" s="149" t="str">
        <f t="shared" si="71"/>
        <v/>
      </c>
      <c r="AZ185" s="149" t="str">
        <f>IF($AW185="","",HLOOKUP($AW185,'3.参照データ'!$B$5:$AI$14,8,FALSE)+1)</f>
        <v/>
      </c>
      <c r="BA185" s="149" t="str">
        <f>IF($AW185="","",HLOOKUP($AW185,'3.参照データ'!$B$5:$AI$14,10,FALSE)+AZ185)</f>
        <v/>
      </c>
      <c r="BB185" s="240" t="str">
        <f>IF($AW185="","",INDEX('2.職務給賃金表'!$B$6:$AI$57,MATCH($AY185,'2.職務給賃金表'!$B$6:$B$57,0),MATCH($AW185,'2.職務給賃金表'!$B$6:$AI$6,0)))</f>
        <v/>
      </c>
      <c r="BC185" s="245" t="str">
        <f t="shared" si="72"/>
        <v/>
      </c>
    </row>
    <row r="186" spans="1:55" x14ac:dyDescent="0.15">
      <c r="A186" s="79" t="str">
        <f>IF(C186="","",COUNTA($C$10:C186))</f>
        <v/>
      </c>
      <c r="B186" s="416"/>
      <c r="C186" s="416"/>
      <c r="D186" s="425"/>
      <c r="E186" s="425"/>
      <c r="F186" s="416"/>
      <c r="G186" s="425"/>
      <c r="H186" s="418"/>
      <c r="I186" s="418"/>
      <c r="J186" s="66" t="str">
        <f t="shared" si="73"/>
        <v/>
      </c>
      <c r="K186" s="66" t="str">
        <f t="shared" si="74"/>
        <v/>
      </c>
      <c r="L186" s="66" t="str">
        <f t="shared" si="75"/>
        <v/>
      </c>
      <c r="M186" s="66" t="str">
        <f t="shared" si="76"/>
        <v/>
      </c>
      <c r="N186" s="419" t="str">
        <f>IF(C186="","",VLOOKUP(J186,#REF!,2))</f>
        <v/>
      </c>
      <c r="O186" s="419"/>
      <c r="P186" s="419" t="str">
        <f>IF(D186="","",INDEX(#REF!,MATCH('1.メイン'!G186,#REF!,0),MATCH('1.メイン'!E186,#REF!,0)))</f>
        <v/>
      </c>
      <c r="Q186" s="419"/>
      <c r="R186" s="69" t="str">
        <f t="shared" si="56"/>
        <v/>
      </c>
      <c r="S186" s="420"/>
      <c r="T186" s="420"/>
      <c r="U186" s="420"/>
      <c r="V186" s="420"/>
      <c r="W186" s="73" t="str">
        <f t="shared" si="57"/>
        <v/>
      </c>
      <c r="X186" s="75" t="str">
        <f t="shared" si="58"/>
        <v/>
      </c>
      <c r="Y186" s="44" t="str">
        <f t="shared" si="59"/>
        <v/>
      </c>
      <c r="Z186" s="30" t="str">
        <f>IF($C186="","",IF($Y186="","",HLOOKUP($Y186,'3.参照データ'!$B$4:$AI$12,2,TRUE)))</f>
        <v/>
      </c>
      <c r="AA186" s="424"/>
      <c r="AB186" s="85" t="str">
        <f t="shared" si="60"/>
        <v/>
      </c>
      <c r="AC186" s="34" t="str">
        <f>IF($AB186="","",($Y186-HLOOKUP($AB186,'3.参照データ'!$B$5:$AI$12,6,FALSE)))</f>
        <v/>
      </c>
      <c r="AD186" s="30" t="str">
        <f>IF($AB186="","",ROUNDUP($AC186/HLOOKUP($AB186,'3.参照データ'!$B$5:$AI$18,7,FALSE),0)+1)</f>
        <v/>
      </c>
      <c r="AE186" s="30" t="str">
        <f t="shared" si="54"/>
        <v/>
      </c>
      <c r="AF186" s="127" t="str">
        <f>IF($AB186="","",($AE186-1)*HLOOKUP($AB186,'3.参照データ'!$B$5:$AI$14,7,FALSE))</f>
        <v/>
      </c>
      <c r="AG186" s="34" t="str">
        <f t="shared" si="61"/>
        <v/>
      </c>
      <c r="AH186" s="30" t="str">
        <f>IF($AB186="","",IF($AG186&lt;=0,0,ROUNDUP($AG186/HLOOKUP($AB186,'3.参照データ'!$B$5:$AI$14,9,FALSE),0)))</f>
        <v/>
      </c>
      <c r="AI186" s="30" t="str">
        <f t="shared" si="62"/>
        <v/>
      </c>
      <c r="AJ186" s="30" t="str">
        <f>IF($AB186="","",HLOOKUP($AB186,'3.参照データ'!$B$5:$AI$14,8,FALSE)+1)</f>
        <v/>
      </c>
      <c r="AK186" s="30" t="str">
        <f>IF($AB186="","",HLOOKUP($AB186,'3.参照データ'!$B$5:$AI$14,10,FALSE)+AJ186)</f>
        <v/>
      </c>
      <c r="AL186" s="35" t="str">
        <f>IF($AB186="","",INDEX('2.職務給賃金表'!$B$6:$AI$57,MATCH('1.メイン'!$AI186,'2.職務給賃金表'!$B$6:$B$57,0),MATCH('1.メイン'!$AB186,'2.職務給賃金表'!$B$6:$AI$6,0)))</f>
        <v/>
      </c>
      <c r="AM186" s="35" t="str">
        <f t="shared" si="55"/>
        <v/>
      </c>
      <c r="AN186" s="35" t="str">
        <f t="shared" si="63"/>
        <v/>
      </c>
      <c r="AO186" s="35" t="str">
        <f t="shared" si="64"/>
        <v/>
      </c>
      <c r="AP186" s="35" t="str">
        <f t="shared" si="65"/>
        <v/>
      </c>
      <c r="AQ186" s="36" t="str">
        <f t="shared" si="66"/>
        <v/>
      </c>
      <c r="AS186" s="151" t="str">
        <f t="shared" si="67"/>
        <v/>
      </c>
      <c r="AT186" s="147" t="str">
        <f t="shared" si="68"/>
        <v/>
      </c>
      <c r="AU186" s="147" t="str">
        <f t="shared" si="69"/>
        <v/>
      </c>
      <c r="AV186" s="147" t="str">
        <f t="shared" si="70"/>
        <v/>
      </c>
      <c r="AW186" s="154" t="str">
        <f t="shared" si="77"/>
        <v/>
      </c>
      <c r="AX186" s="149" t="str">
        <f t="shared" si="78"/>
        <v/>
      </c>
      <c r="AY186" s="149" t="str">
        <f t="shared" si="71"/>
        <v/>
      </c>
      <c r="AZ186" s="149" t="str">
        <f>IF($AW186="","",HLOOKUP($AW186,'3.参照データ'!$B$5:$AI$14,8,FALSE)+1)</f>
        <v/>
      </c>
      <c r="BA186" s="149" t="str">
        <f>IF($AW186="","",HLOOKUP($AW186,'3.参照データ'!$B$5:$AI$14,10,FALSE)+AZ186)</f>
        <v/>
      </c>
      <c r="BB186" s="240" t="str">
        <f>IF($AW186="","",INDEX('2.職務給賃金表'!$B$6:$AI$57,MATCH($AY186,'2.職務給賃金表'!$B$6:$B$57,0),MATCH($AW186,'2.職務給賃金表'!$B$6:$AI$6,0)))</f>
        <v/>
      </c>
      <c r="BC186" s="245" t="str">
        <f t="shared" si="72"/>
        <v/>
      </c>
    </row>
    <row r="187" spans="1:55" x14ac:dyDescent="0.15">
      <c r="A187" s="79" t="str">
        <f>IF(C187="","",COUNTA($C$10:C187))</f>
        <v/>
      </c>
      <c r="B187" s="416"/>
      <c r="C187" s="416"/>
      <c r="D187" s="425"/>
      <c r="E187" s="425"/>
      <c r="F187" s="416"/>
      <c r="G187" s="425"/>
      <c r="H187" s="418"/>
      <c r="I187" s="418"/>
      <c r="J187" s="66" t="str">
        <f t="shared" si="73"/>
        <v/>
      </c>
      <c r="K187" s="66" t="str">
        <f t="shared" si="74"/>
        <v/>
      </c>
      <c r="L187" s="66" t="str">
        <f t="shared" si="75"/>
        <v/>
      </c>
      <c r="M187" s="66" t="str">
        <f t="shared" si="76"/>
        <v/>
      </c>
      <c r="N187" s="419" t="str">
        <f>IF(C187="","",VLOOKUP(J187,#REF!,2))</f>
        <v/>
      </c>
      <c r="O187" s="419"/>
      <c r="P187" s="419" t="str">
        <f>IF(D187="","",INDEX(#REF!,MATCH('1.メイン'!G187,#REF!,0),MATCH('1.メイン'!E187,#REF!,0)))</f>
        <v/>
      </c>
      <c r="Q187" s="419"/>
      <c r="R187" s="69" t="str">
        <f t="shared" si="56"/>
        <v/>
      </c>
      <c r="S187" s="420"/>
      <c r="T187" s="420"/>
      <c r="U187" s="420"/>
      <c r="V187" s="420"/>
      <c r="W187" s="73" t="str">
        <f t="shared" si="57"/>
        <v/>
      </c>
      <c r="X187" s="75" t="str">
        <f t="shared" si="58"/>
        <v/>
      </c>
      <c r="Y187" s="44" t="str">
        <f t="shared" si="59"/>
        <v/>
      </c>
      <c r="Z187" s="30" t="str">
        <f>IF($C187="","",IF($Y187="","",HLOOKUP($Y187,'3.参照データ'!$B$4:$AI$12,2,TRUE)))</f>
        <v/>
      </c>
      <c r="AA187" s="424"/>
      <c r="AB187" s="85" t="str">
        <f t="shared" si="60"/>
        <v/>
      </c>
      <c r="AC187" s="34" t="str">
        <f>IF($AB187="","",($Y187-HLOOKUP($AB187,'3.参照データ'!$B$5:$AI$12,6,FALSE)))</f>
        <v/>
      </c>
      <c r="AD187" s="30" t="str">
        <f>IF($AB187="","",ROUNDUP($AC187/HLOOKUP($AB187,'3.参照データ'!$B$5:$AI$18,7,FALSE),0)+1)</f>
        <v/>
      </c>
      <c r="AE187" s="30" t="str">
        <f t="shared" si="54"/>
        <v/>
      </c>
      <c r="AF187" s="127" t="str">
        <f>IF($AB187="","",($AE187-1)*HLOOKUP($AB187,'3.参照データ'!$B$5:$AI$14,7,FALSE))</f>
        <v/>
      </c>
      <c r="AG187" s="34" t="str">
        <f t="shared" si="61"/>
        <v/>
      </c>
      <c r="AH187" s="30" t="str">
        <f>IF($AB187="","",IF($AG187&lt;=0,0,ROUNDUP($AG187/HLOOKUP($AB187,'3.参照データ'!$B$5:$AI$14,9,FALSE),0)))</f>
        <v/>
      </c>
      <c r="AI187" s="30" t="str">
        <f t="shared" si="62"/>
        <v/>
      </c>
      <c r="AJ187" s="30" t="str">
        <f>IF($AB187="","",HLOOKUP($AB187,'3.参照データ'!$B$5:$AI$14,8,FALSE)+1)</f>
        <v/>
      </c>
      <c r="AK187" s="30" t="str">
        <f>IF($AB187="","",HLOOKUP($AB187,'3.参照データ'!$B$5:$AI$14,10,FALSE)+AJ187)</f>
        <v/>
      </c>
      <c r="AL187" s="35" t="str">
        <f>IF($AB187="","",INDEX('2.職務給賃金表'!$B$6:$AI$57,MATCH('1.メイン'!$AI187,'2.職務給賃金表'!$B$6:$B$57,0),MATCH('1.メイン'!$AB187,'2.職務給賃金表'!$B$6:$AI$6,0)))</f>
        <v/>
      </c>
      <c r="AM187" s="35" t="str">
        <f t="shared" si="55"/>
        <v/>
      </c>
      <c r="AN187" s="35" t="str">
        <f t="shared" si="63"/>
        <v/>
      </c>
      <c r="AO187" s="35" t="str">
        <f t="shared" si="64"/>
        <v/>
      </c>
      <c r="AP187" s="35" t="str">
        <f t="shared" si="65"/>
        <v/>
      </c>
      <c r="AQ187" s="36" t="str">
        <f t="shared" si="66"/>
        <v/>
      </c>
      <c r="AS187" s="151" t="str">
        <f t="shared" si="67"/>
        <v/>
      </c>
      <c r="AT187" s="147" t="str">
        <f t="shared" si="68"/>
        <v/>
      </c>
      <c r="AU187" s="147" t="str">
        <f t="shared" si="69"/>
        <v/>
      </c>
      <c r="AV187" s="147" t="str">
        <f t="shared" si="70"/>
        <v/>
      </c>
      <c r="AW187" s="154" t="str">
        <f t="shared" si="77"/>
        <v/>
      </c>
      <c r="AX187" s="149" t="str">
        <f t="shared" si="78"/>
        <v/>
      </c>
      <c r="AY187" s="149" t="str">
        <f t="shared" si="71"/>
        <v/>
      </c>
      <c r="AZ187" s="149" t="str">
        <f>IF($AW187="","",HLOOKUP($AW187,'3.参照データ'!$B$5:$AI$14,8,FALSE)+1)</f>
        <v/>
      </c>
      <c r="BA187" s="149" t="str">
        <f>IF($AW187="","",HLOOKUP($AW187,'3.参照データ'!$B$5:$AI$14,10,FALSE)+AZ187)</f>
        <v/>
      </c>
      <c r="BB187" s="240" t="str">
        <f>IF($AW187="","",INDEX('2.職務給賃金表'!$B$6:$AI$57,MATCH($AY187,'2.職務給賃金表'!$B$6:$B$57,0),MATCH($AW187,'2.職務給賃金表'!$B$6:$AI$6,0)))</f>
        <v/>
      </c>
      <c r="BC187" s="245" t="str">
        <f t="shared" si="72"/>
        <v/>
      </c>
    </row>
    <row r="188" spans="1:55" x14ac:dyDescent="0.15">
      <c r="A188" s="79" t="str">
        <f>IF(C188="","",COUNTA($C$10:C188))</f>
        <v/>
      </c>
      <c r="B188" s="416"/>
      <c r="C188" s="416"/>
      <c r="D188" s="425"/>
      <c r="E188" s="425"/>
      <c r="F188" s="416"/>
      <c r="G188" s="425"/>
      <c r="H188" s="418"/>
      <c r="I188" s="418"/>
      <c r="J188" s="66" t="str">
        <f t="shared" si="73"/>
        <v/>
      </c>
      <c r="K188" s="66" t="str">
        <f t="shared" si="74"/>
        <v/>
      </c>
      <c r="L188" s="66" t="str">
        <f t="shared" si="75"/>
        <v/>
      </c>
      <c r="M188" s="66" t="str">
        <f t="shared" si="76"/>
        <v/>
      </c>
      <c r="N188" s="419" t="str">
        <f>IF(C188="","",VLOOKUP(J188,#REF!,2))</f>
        <v/>
      </c>
      <c r="O188" s="419"/>
      <c r="P188" s="419" t="str">
        <f>IF(D188="","",INDEX(#REF!,MATCH('1.メイン'!G188,#REF!,0),MATCH('1.メイン'!E188,#REF!,0)))</f>
        <v/>
      </c>
      <c r="Q188" s="419"/>
      <c r="R188" s="69" t="str">
        <f t="shared" si="56"/>
        <v/>
      </c>
      <c r="S188" s="420"/>
      <c r="T188" s="420"/>
      <c r="U188" s="420"/>
      <c r="V188" s="420"/>
      <c r="W188" s="73" t="str">
        <f t="shared" si="57"/>
        <v/>
      </c>
      <c r="X188" s="75" t="str">
        <f t="shared" si="58"/>
        <v/>
      </c>
      <c r="Y188" s="44" t="str">
        <f t="shared" si="59"/>
        <v/>
      </c>
      <c r="Z188" s="30" t="str">
        <f>IF($C188="","",IF($Y188="","",HLOOKUP($Y188,'3.参照データ'!$B$4:$AI$12,2,TRUE)))</f>
        <v/>
      </c>
      <c r="AA188" s="424"/>
      <c r="AB188" s="85" t="str">
        <f t="shared" si="60"/>
        <v/>
      </c>
      <c r="AC188" s="34" t="str">
        <f>IF($AB188="","",($Y188-HLOOKUP($AB188,'3.参照データ'!$B$5:$AI$12,6,FALSE)))</f>
        <v/>
      </c>
      <c r="AD188" s="30" t="str">
        <f>IF($AB188="","",ROUNDUP($AC188/HLOOKUP($AB188,'3.参照データ'!$B$5:$AI$18,7,FALSE),0)+1)</f>
        <v/>
      </c>
      <c r="AE188" s="30" t="str">
        <f t="shared" si="54"/>
        <v/>
      </c>
      <c r="AF188" s="127" t="str">
        <f>IF($AB188="","",($AE188-1)*HLOOKUP($AB188,'3.参照データ'!$B$5:$AI$14,7,FALSE))</f>
        <v/>
      </c>
      <c r="AG188" s="34" t="str">
        <f t="shared" si="61"/>
        <v/>
      </c>
      <c r="AH188" s="30" t="str">
        <f>IF($AB188="","",IF($AG188&lt;=0,0,ROUNDUP($AG188/HLOOKUP($AB188,'3.参照データ'!$B$5:$AI$14,9,FALSE),0)))</f>
        <v/>
      </c>
      <c r="AI188" s="30" t="str">
        <f t="shared" si="62"/>
        <v/>
      </c>
      <c r="AJ188" s="30" t="str">
        <f>IF($AB188="","",HLOOKUP($AB188,'3.参照データ'!$B$5:$AI$14,8,FALSE)+1)</f>
        <v/>
      </c>
      <c r="AK188" s="30" t="str">
        <f>IF($AB188="","",HLOOKUP($AB188,'3.参照データ'!$B$5:$AI$14,10,FALSE)+AJ188)</f>
        <v/>
      </c>
      <c r="AL188" s="35" t="str">
        <f>IF($AB188="","",INDEX('2.職務給賃金表'!$B$6:$AI$57,MATCH('1.メイン'!$AI188,'2.職務給賃金表'!$B$6:$B$57,0),MATCH('1.メイン'!$AB188,'2.職務給賃金表'!$B$6:$AI$6,0)))</f>
        <v/>
      </c>
      <c r="AM188" s="35" t="str">
        <f t="shared" si="55"/>
        <v/>
      </c>
      <c r="AN188" s="35" t="str">
        <f t="shared" si="63"/>
        <v/>
      </c>
      <c r="AO188" s="35" t="str">
        <f t="shared" si="64"/>
        <v/>
      </c>
      <c r="AP188" s="35" t="str">
        <f t="shared" si="65"/>
        <v/>
      </c>
      <c r="AQ188" s="36" t="str">
        <f t="shared" si="66"/>
        <v/>
      </c>
      <c r="AS188" s="151" t="str">
        <f t="shared" si="67"/>
        <v/>
      </c>
      <c r="AT188" s="147" t="str">
        <f t="shared" si="68"/>
        <v/>
      </c>
      <c r="AU188" s="147" t="str">
        <f t="shared" si="69"/>
        <v/>
      </c>
      <c r="AV188" s="147" t="str">
        <f t="shared" si="70"/>
        <v/>
      </c>
      <c r="AW188" s="154" t="str">
        <f t="shared" si="77"/>
        <v/>
      </c>
      <c r="AX188" s="149" t="str">
        <f t="shared" si="78"/>
        <v/>
      </c>
      <c r="AY188" s="149" t="str">
        <f t="shared" si="71"/>
        <v/>
      </c>
      <c r="AZ188" s="149" t="str">
        <f>IF($AW188="","",HLOOKUP($AW188,'3.参照データ'!$B$5:$AI$14,8,FALSE)+1)</f>
        <v/>
      </c>
      <c r="BA188" s="149" t="str">
        <f>IF($AW188="","",HLOOKUP($AW188,'3.参照データ'!$B$5:$AI$14,10,FALSE)+AZ188)</f>
        <v/>
      </c>
      <c r="BB188" s="240" t="str">
        <f>IF($AW188="","",INDEX('2.職務給賃金表'!$B$6:$AI$57,MATCH($AY188,'2.職務給賃金表'!$B$6:$B$57,0),MATCH($AW188,'2.職務給賃金表'!$B$6:$AI$6,0)))</f>
        <v/>
      </c>
      <c r="BC188" s="245" t="str">
        <f t="shared" si="72"/>
        <v/>
      </c>
    </row>
    <row r="189" spans="1:55" x14ac:dyDescent="0.15">
      <c r="A189" s="79" t="str">
        <f>IF(C189="","",COUNTA($C$10:C189))</f>
        <v/>
      </c>
      <c r="B189" s="416"/>
      <c r="C189" s="416"/>
      <c r="D189" s="425"/>
      <c r="E189" s="425"/>
      <c r="F189" s="416"/>
      <c r="G189" s="425"/>
      <c r="H189" s="418"/>
      <c r="I189" s="418"/>
      <c r="J189" s="66" t="str">
        <f t="shared" si="73"/>
        <v/>
      </c>
      <c r="K189" s="66" t="str">
        <f t="shared" si="74"/>
        <v/>
      </c>
      <c r="L189" s="66" t="str">
        <f t="shared" si="75"/>
        <v/>
      </c>
      <c r="M189" s="66" t="str">
        <f t="shared" si="76"/>
        <v/>
      </c>
      <c r="N189" s="419" t="str">
        <f>IF(C189="","",VLOOKUP(J189,#REF!,2))</f>
        <v/>
      </c>
      <c r="O189" s="419"/>
      <c r="P189" s="419" t="str">
        <f>IF(D189="","",INDEX(#REF!,MATCH('1.メイン'!G189,#REF!,0),MATCH('1.メイン'!E189,#REF!,0)))</f>
        <v/>
      </c>
      <c r="Q189" s="419"/>
      <c r="R189" s="69" t="str">
        <f t="shared" si="56"/>
        <v/>
      </c>
      <c r="S189" s="420"/>
      <c r="T189" s="420"/>
      <c r="U189" s="420"/>
      <c r="V189" s="420"/>
      <c r="W189" s="73" t="str">
        <f t="shared" si="57"/>
        <v/>
      </c>
      <c r="X189" s="75" t="str">
        <f t="shared" si="58"/>
        <v/>
      </c>
      <c r="Y189" s="44" t="str">
        <f t="shared" si="59"/>
        <v/>
      </c>
      <c r="Z189" s="30" t="str">
        <f>IF($C189="","",IF($Y189="","",HLOOKUP($Y189,'3.参照データ'!$B$4:$AI$12,2,TRUE)))</f>
        <v/>
      </c>
      <c r="AA189" s="424"/>
      <c r="AB189" s="85" t="str">
        <f t="shared" si="60"/>
        <v/>
      </c>
      <c r="AC189" s="34" t="str">
        <f>IF($AB189="","",($Y189-HLOOKUP($AB189,'3.参照データ'!$B$5:$AI$12,6,FALSE)))</f>
        <v/>
      </c>
      <c r="AD189" s="30" t="str">
        <f>IF($AB189="","",ROUNDUP($AC189/HLOOKUP($AB189,'3.参照データ'!$B$5:$AI$18,7,FALSE),0)+1)</f>
        <v/>
      </c>
      <c r="AE189" s="30" t="str">
        <f t="shared" si="54"/>
        <v/>
      </c>
      <c r="AF189" s="127" t="str">
        <f>IF($AB189="","",($AE189-1)*HLOOKUP($AB189,'3.参照データ'!$B$5:$AI$14,7,FALSE))</f>
        <v/>
      </c>
      <c r="AG189" s="34" t="str">
        <f t="shared" si="61"/>
        <v/>
      </c>
      <c r="AH189" s="30" t="str">
        <f>IF($AB189="","",IF($AG189&lt;=0,0,ROUNDUP($AG189/HLOOKUP($AB189,'3.参照データ'!$B$5:$AI$14,9,FALSE),0)))</f>
        <v/>
      </c>
      <c r="AI189" s="30" t="str">
        <f t="shared" si="62"/>
        <v/>
      </c>
      <c r="AJ189" s="30" t="str">
        <f>IF($AB189="","",HLOOKUP($AB189,'3.参照データ'!$B$5:$AI$14,8,FALSE)+1)</f>
        <v/>
      </c>
      <c r="AK189" s="30" t="str">
        <f>IF($AB189="","",HLOOKUP($AB189,'3.参照データ'!$B$5:$AI$14,10,FALSE)+AJ189)</f>
        <v/>
      </c>
      <c r="AL189" s="35" t="str">
        <f>IF($AB189="","",INDEX('2.職務給賃金表'!$B$6:$AI$57,MATCH('1.メイン'!$AI189,'2.職務給賃金表'!$B$6:$B$57,0),MATCH('1.メイン'!$AB189,'2.職務給賃金表'!$B$6:$AI$6,0)))</f>
        <v/>
      </c>
      <c r="AM189" s="35" t="str">
        <f t="shared" si="55"/>
        <v/>
      </c>
      <c r="AN189" s="35" t="str">
        <f t="shared" si="63"/>
        <v/>
      </c>
      <c r="AO189" s="35" t="str">
        <f t="shared" si="64"/>
        <v/>
      </c>
      <c r="AP189" s="35" t="str">
        <f t="shared" si="65"/>
        <v/>
      </c>
      <c r="AQ189" s="36" t="str">
        <f t="shared" si="66"/>
        <v/>
      </c>
      <c r="AS189" s="151" t="str">
        <f t="shared" si="67"/>
        <v/>
      </c>
      <c r="AT189" s="147" t="str">
        <f t="shared" si="68"/>
        <v/>
      </c>
      <c r="AU189" s="147" t="str">
        <f t="shared" si="69"/>
        <v/>
      </c>
      <c r="AV189" s="147" t="str">
        <f t="shared" si="70"/>
        <v/>
      </c>
      <c r="AW189" s="154" t="str">
        <f t="shared" si="77"/>
        <v/>
      </c>
      <c r="AX189" s="149" t="str">
        <f t="shared" si="78"/>
        <v/>
      </c>
      <c r="AY189" s="149" t="str">
        <f t="shared" si="71"/>
        <v/>
      </c>
      <c r="AZ189" s="149" t="str">
        <f>IF($AW189="","",HLOOKUP($AW189,'3.参照データ'!$B$5:$AI$14,8,FALSE)+1)</f>
        <v/>
      </c>
      <c r="BA189" s="149" t="str">
        <f>IF($AW189="","",HLOOKUP($AW189,'3.参照データ'!$B$5:$AI$14,10,FALSE)+AZ189)</f>
        <v/>
      </c>
      <c r="BB189" s="240" t="str">
        <f>IF($AW189="","",INDEX('2.職務給賃金表'!$B$6:$AI$57,MATCH($AY189,'2.職務給賃金表'!$B$6:$B$57,0),MATCH($AW189,'2.職務給賃金表'!$B$6:$AI$6,0)))</f>
        <v/>
      </c>
      <c r="BC189" s="245" t="str">
        <f t="shared" si="72"/>
        <v/>
      </c>
    </row>
    <row r="190" spans="1:55" x14ac:dyDescent="0.15">
      <c r="A190" s="79" t="str">
        <f>IF(C190="","",COUNTA($C$10:C190))</f>
        <v/>
      </c>
      <c r="B190" s="416"/>
      <c r="C190" s="416"/>
      <c r="D190" s="425"/>
      <c r="E190" s="425"/>
      <c r="F190" s="416"/>
      <c r="G190" s="425"/>
      <c r="H190" s="418"/>
      <c r="I190" s="418"/>
      <c r="J190" s="66" t="str">
        <f t="shared" si="73"/>
        <v/>
      </c>
      <c r="K190" s="66" t="str">
        <f t="shared" si="74"/>
        <v/>
      </c>
      <c r="L190" s="66" t="str">
        <f t="shared" si="75"/>
        <v/>
      </c>
      <c r="M190" s="66" t="str">
        <f t="shared" si="76"/>
        <v/>
      </c>
      <c r="N190" s="419" t="str">
        <f>IF(C190="","",VLOOKUP(J190,#REF!,2))</f>
        <v/>
      </c>
      <c r="O190" s="419"/>
      <c r="P190" s="419" t="str">
        <f>IF(D190="","",INDEX(#REF!,MATCH('1.メイン'!G190,#REF!,0),MATCH('1.メイン'!E190,#REF!,0)))</f>
        <v/>
      </c>
      <c r="Q190" s="419"/>
      <c r="R190" s="69" t="str">
        <f t="shared" si="56"/>
        <v/>
      </c>
      <c r="S190" s="420"/>
      <c r="T190" s="420"/>
      <c r="U190" s="420"/>
      <c r="V190" s="420"/>
      <c r="W190" s="73" t="str">
        <f t="shared" si="57"/>
        <v/>
      </c>
      <c r="X190" s="75" t="str">
        <f t="shared" si="58"/>
        <v/>
      </c>
      <c r="Y190" s="44" t="str">
        <f t="shared" si="59"/>
        <v/>
      </c>
      <c r="Z190" s="30" t="str">
        <f>IF($C190="","",IF($Y190="","",HLOOKUP($Y190,'3.参照データ'!$B$4:$AI$12,2,TRUE)))</f>
        <v/>
      </c>
      <c r="AA190" s="424"/>
      <c r="AB190" s="85" t="str">
        <f t="shared" si="60"/>
        <v/>
      </c>
      <c r="AC190" s="34" t="str">
        <f>IF($AB190="","",($Y190-HLOOKUP($AB190,'3.参照データ'!$B$5:$AI$12,6,FALSE)))</f>
        <v/>
      </c>
      <c r="AD190" s="30" t="str">
        <f>IF($AB190="","",ROUNDUP($AC190/HLOOKUP($AB190,'3.参照データ'!$B$5:$AI$18,7,FALSE),0)+1)</f>
        <v/>
      </c>
      <c r="AE190" s="30" t="str">
        <f t="shared" si="54"/>
        <v/>
      </c>
      <c r="AF190" s="127" t="str">
        <f>IF($AB190="","",($AE190-1)*HLOOKUP($AB190,'3.参照データ'!$B$5:$AI$14,7,FALSE))</f>
        <v/>
      </c>
      <c r="AG190" s="34" t="str">
        <f t="shared" si="61"/>
        <v/>
      </c>
      <c r="AH190" s="30" t="str">
        <f>IF($AB190="","",IF($AG190&lt;=0,0,ROUNDUP($AG190/HLOOKUP($AB190,'3.参照データ'!$B$5:$AI$14,9,FALSE),0)))</f>
        <v/>
      </c>
      <c r="AI190" s="30" t="str">
        <f t="shared" si="62"/>
        <v/>
      </c>
      <c r="AJ190" s="30" t="str">
        <f>IF($AB190="","",HLOOKUP($AB190,'3.参照データ'!$B$5:$AI$14,8,FALSE)+1)</f>
        <v/>
      </c>
      <c r="AK190" s="30" t="str">
        <f>IF($AB190="","",HLOOKUP($AB190,'3.参照データ'!$B$5:$AI$14,10,FALSE)+AJ190)</f>
        <v/>
      </c>
      <c r="AL190" s="35" t="str">
        <f>IF($AB190="","",INDEX('2.職務給賃金表'!$B$6:$AI$57,MATCH('1.メイン'!$AI190,'2.職務給賃金表'!$B$6:$B$57,0),MATCH('1.メイン'!$AB190,'2.職務給賃金表'!$B$6:$AI$6,0)))</f>
        <v/>
      </c>
      <c r="AM190" s="35" t="str">
        <f t="shared" si="55"/>
        <v/>
      </c>
      <c r="AN190" s="35" t="str">
        <f t="shared" si="63"/>
        <v/>
      </c>
      <c r="AO190" s="35" t="str">
        <f t="shared" si="64"/>
        <v/>
      </c>
      <c r="AP190" s="35" t="str">
        <f t="shared" si="65"/>
        <v/>
      </c>
      <c r="AQ190" s="36" t="str">
        <f t="shared" si="66"/>
        <v/>
      </c>
      <c r="AS190" s="151" t="str">
        <f t="shared" si="67"/>
        <v/>
      </c>
      <c r="AT190" s="147" t="str">
        <f t="shared" si="68"/>
        <v/>
      </c>
      <c r="AU190" s="147" t="str">
        <f t="shared" si="69"/>
        <v/>
      </c>
      <c r="AV190" s="147" t="str">
        <f t="shared" si="70"/>
        <v/>
      </c>
      <c r="AW190" s="154" t="str">
        <f t="shared" si="77"/>
        <v/>
      </c>
      <c r="AX190" s="149" t="str">
        <f t="shared" si="78"/>
        <v/>
      </c>
      <c r="AY190" s="149" t="str">
        <f t="shared" si="71"/>
        <v/>
      </c>
      <c r="AZ190" s="149" t="str">
        <f>IF($AW190="","",HLOOKUP($AW190,'3.参照データ'!$B$5:$AI$14,8,FALSE)+1)</f>
        <v/>
      </c>
      <c r="BA190" s="149" t="str">
        <f>IF($AW190="","",HLOOKUP($AW190,'3.参照データ'!$B$5:$AI$14,10,FALSE)+AZ190)</f>
        <v/>
      </c>
      <c r="BB190" s="240" t="str">
        <f>IF($AW190="","",INDEX('2.職務給賃金表'!$B$6:$AI$57,MATCH($AY190,'2.職務給賃金表'!$B$6:$B$57,0),MATCH($AW190,'2.職務給賃金表'!$B$6:$AI$6,0)))</f>
        <v/>
      </c>
      <c r="BC190" s="245" t="str">
        <f t="shared" si="72"/>
        <v/>
      </c>
    </row>
    <row r="191" spans="1:55" x14ac:dyDescent="0.15">
      <c r="A191" s="79" t="str">
        <f>IF(C191="","",COUNTA($C$10:C191))</f>
        <v/>
      </c>
      <c r="B191" s="416"/>
      <c r="C191" s="416"/>
      <c r="D191" s="425"/>
      <c r="E191" s="425"/>
      <c r="F191" s="416"/>
      <c r="G191" s="425"/>
      <c r="H191" s="418"/>
      <c r="I191" s="418"/>
      <c r="J191" s="66" t="str">
        <f t="shared" si="73"/>
        <v/>
      </c>
      <c r="K191" s="66" t="str">
        <f t="shared" si="74"/>
        <v/>
      </c>
      <c r="L191" s="66" t="str">
        <f t="shared" si="75"/>
        <v/>
      </c>
      <c r="M191" s="66" t="str">
        <f t="shared" si="76"/>
        <v/>
      </c>
      <c r="N191" s="419" t="str">
        <f>IF(C191="","",VLOOKUP(J191,#REF!,2))</f>
        <v/>
      </c>
      <c r="O191" s="419"/>
      <c r="P191" s="419"/>
      <c r="Q191" s="419"/>
      <c r="R191" s="69" t="str">
        <f t="shared" si="56"/>
        <v/>
      </c>
      <c r="S191" s="420"/>
      <c r="T191" s="420"/>
      <c r="U191" s="420"/>
      <c r="V191" s="420"/>
      <c r="W191" s="73" t="str">
        <f t="shared" si="57"/>
        <v/>
      </c>
      <c r="X191" s="75" t="str">
        <f t="shared" si="58"/>
        <v/>
      </c>
      <c r="Y191" s="44" t="str">
        <f t="shared" si="59"/>
        <v/>
      </c>
      <c r="Z191" s="30" t="str">
        <f>IF($C191="","",IF($Y191="","",HLOOKUP($Y191,'3.参照データ'!$B$4:$AI$12,2,TRUE)))</f>
        <v/>
      </c>
      <c r="AA191" s="424"/>
      <c r="AB191" s="85" t="str">
        <f t="shared" si="60"/>
        <v/>
      </c>
      <c r="AC191" s="34" t="str">
        <f>IF($AB191="","",($Y191-HLOOKUP($AB191,'3.参照データ'!$B$5:$AI$12,6,FALSE)))</f>
        <v/>
      </c>
      <c r="AD191" s="30" t="str">
        <f>IF($AB191="","",ROUNDUP($AC191/HLOOKUP($AB191,'3.参照データ'!$B$5:$AI$18,7,FALSE),0)+1)</f>
        <v/>
      </c>
      <c r="AE191" s="30" t="str">
        <f t="shared" si="54"/>
        <v/>
      </c>
      <c r="AF191" s="127" t="str">
        <f>IF($AB191="","",($AE191-1)*HLOOKUP($AB191,'3.参照データ'!$B$5:$AI$14,7,FALSE))</f>
        <v/>
      </c>
      <c r="AG191" s="34" t="str">
        <f t="shared" si="61"/>
        <v/>
      </c>
      <c r="AH191" s="30" t="str">
        <f>IF($AB191="","",IF($AG191&lt;=0,0,ROUNDUP($AG191/HLOOKUP($AB191,'3.参照データ'!$B$5:$AI$14,9,FALSE),0)))</f>
        <v/>
      </c>
      <c r="AI191" s="30" t="str">
        <f t="shared" si="62"/>
        <v/>
      </c>
      <c r="AJ191" s="30" t="str">
        <f>IF($AB191="","",HLOOKUP($AB191,'3.参照データ'!$B$5:$AI$14,8,FALSE)+1)</f>
        <v/>
      </c>
      <c r="AK191" s="30" t="str">
        <f>IF($AB191="","",HLOOKUP($AB191,'3.参照データ'!$B$5:$AI$14,10,FALSE)+AJ191)</f>
        <v/>
      </c>
      <c r="AL191" s="35" t="str">
        <f>IF($AB191="","",INDEX('2.職務給賃金表'!$B$6:$AI$57,MATCH('1.メイン'!$AI191,'2.職務給賃金表'!$B$6:$B$57,0),MATCH('1.メイン'!$AB191,'2.職務給賃金表'!$B$6:$AI$6,0)))</f>
        <v/>
      </c>
      <c r="AM191" s="35" t="str">
        <f t="shared" si="55"/>
        <v/>
      </c>
      <c r="AN191" s="35" t="str">
        <f t="shared" si="63"/>
        <v/>
      </c>
      <c r="AO191" s="35" t="str">
        <f t="shared" si="64"/>
        <v/>
      </c>
      <c r="AP191" s="35" t="str">
        <f t="shared" si="65"/>
        <v/>
      </c>
      <c r="AQ191" s="36" t="str">
        <f t="shared" si="66"/>
        <v/>
      </c>
      <c r="AS191" s="151" t="str">
        <f t="shared" si="67"/>
        <v/>
      </c>
      <c r="AT191" s="147" t="str">
        <f t="shared" si="68"/>
        <v/>
      </c>
      <c r="AU191" s="147" t="str">
        <f t="shared" si="69"/>
        <v/>
      </c>
      <c r="AV191" s="147" t="str">
        <f t="shared" si="70"/>
        <v/>
      </c>
      <c r="AW191" s="154" t="str">
        <f t="shared" si="77"/>
        <v/>
      </c>
      <c r="AX191" s="149" t="str">
        <f t="shared" si="78"/>
        <v/>
      </c>
      <c r="AY191" s="149" t="str">
        <f t="shared" si="71"/>
        <v/>
      </c>
      <c r="AZ191" s="149" t="str">
        <f>IF($AW191="","",HLOOKUP($AW191,'3.参照データ'!$B$5:$AI$14,8,FALSE)+1)</f>
        <v/>
      </c>
      <c r="BA191" s="149" t="str">
        <f>IF($AW191="","",HLOOKUP($AW191,'3.参照データ'!$B$5:$AI$14,10,FALSE)+AZ191)</f>
        <v/>
      </c>
      <c r="BB191" s="240" t="str">
        <f>IF($AW191="","",INDEX('2.職務給賃金表'!$B$6:$AI$57,MATCH($AY191,'2.職務給賃金表'!$B$6:$B$57,0),MATCH($AW191,'2.職務給賃金表'!$B$6:$AI$6,0)))</f>
        <v/>
      </c>
      <c r="BC191" s="245" t="str">
        <f t="shared" si="72"/>
        <v/>
      </c>
    </row>
    <row r="192" spans="1:55" x14ac:dyDescent="0.15">
      <c r="A192" s="79" t="str">
        <f>IF(C192="","",COUNTA($C$10:C192))</f>
        <v/>
      </c>
      <c r="B192" s="416"/>
      <c r="C192" s="416"/>
      <c r="D192" s="425"/>
      <c r="E192" s="425"/>
      <c r="F192" s="416"/>
      <c r="G192" s="425"/>
      <c r="H192" s="418"/>
      <c r="I192" s="418"/>
      <c r="J192" s="66" t="str">
        <f t="shared" si="73"/>
        <v/>
      </c>
      <c r="K192" s="66" t="str">
        <f t="shared" si="74"/>
        <v/>
      </c>
      <c r="L192" s="66" t="str">
        <f t="shared" si="75"/>
        <v/>
      </c>
      <c r="M192" s="66" t="str">
        <f t="shared" si="76"/>
        <v/>
      </c>
      <c r="N192" s="419" t="str">
        <f>IF(C192="","",VLOOKUP(J192,#REF!,2))</f>
        <v/>
      </c>
      <c r="O192" s="419"/>
      <c r="P192" s="419"/>
      <c r="Q192" s="419"/>
      <c r="R192" s="69" t="str">
        <f t="shared" si="56"/>
        <v/>
      </c>
      <c r="S192" s="420"/>
      <c r="T192" s="420"/>
      <c r="U192" s="420"/>
      <c r="V192" s="420"/>
      <c r="W192" s="73" t="str">
        <f t="shared" si="57"/>
        <v/>
      </c>
      <c r="X192" s="75" t="str">
        <f t="shared" si="58"/>
        <v/>
      </c>
      <c r="Y192" s="44" t="str">
        <f t="shared" si="59"/>
        <v/>
      </c>
      <c r="Z192" s="30" t="str">
        <f>IF($C192="","",IF($Y192="","",HLOOKUP($Y192,'3.参照データ'!$B$4:$AI$12,2,TRUE)))</f>
        <v/>
      </c>
      <c r="AA192" s="424"/>
      <c r="AB192" s="85" t="str">
        <f t="shared" si="60"/>
        <v/>
      </c>
      <c r="AC192" s="34" t="str">
        <f>IF($AB192="","",($Y192-HLOOKUP($AB192,'3.参照データ'!$B$5:$AI$12,6,FALSE)))</f>
        <v/>
      </c>
      <c r="AD192" s="30" t="str">
        <f>IF($AB192="","",ROUNDUP($AC192/HLOOKUP($AB192,'3.参照データ'!$B$5:$AI$18,7,FALSE),0)+1)</f>
        <v/>
      </c>
      <c r="AE192" s="30" t="str">
        <f t="shared" si="54"/>
        <v/>
      </c>
      <c r="AF192" s="127" t="str">
        <f>IF($AB192="","",($AE192-1)*HLOOKUP($AB192,'3.参照データ'!$B$5:$AI$14,7,FALSE))</f>
        <v/>
      </c>
      <c r="AG192" s="34" t="str">
        <f t="shared" si="61"/>
        <v/>
      </c>
      <c r="AH192" s="30" t="str">
        <f>IF($AB192="","",IF($AG192&lt;=0,0,ROUNDUP($AG192/HLOOKUP($AB192,'3.参照データ'!$B$5:$AI$14,9,FALSE),0)))</f>
        <v/>
      </c>
      <c r="AI192" s="30" t="str">
        <f t="shared" si="62"/>
        <v/>
      </c>
      <c r="AJ192" s="30" t="str">
        <f>IF($AB192="","",HLOOKUP($AB192,'3.参照データ'!$B$5:$AI$14,8,FALSE)+1)</f>
        <v/>
      </c>
      <c r="AK192" s="30" t="str">
        <f>IF($AB192="","",HLOOKUP($AB192,'3.参照データ'!$B$5:$AI$14,10,FALSE)+AJ192)</f>
        <v/>
      </c>
      <c r="AL192" s="35" t="str">
        <f>IF($AB192="","",INDEX('2.職務給賃金表'!$B$6:$AI$57,MATCH('1.メイン'!$AI192,'2.職務給賃金表'!$B$6:$B$57,0),MATCH('1.メイン'!$AB192,'2.職務給賃金表'!$B$6:$AI$6,0)))</f>
        <v/>
      </c>
      <c r="AM192" s="35" t="str">
        <f t="shared" si="55"/>
        <v/>
      </c>
      <c r="AN192" s="35" t="str">
        <f t="shared" si="63"/>
        <v/>
      </c>
      <c r="AO192" s="35" t="str">
        <f t="shared" si="64"/>
        <v/>
      </c>
      <c r="AP192" s="35" t="str">
        <f t="shared" si="65"/>
        <v/>
      </c>
      <c r="AQ192" s="36" t="str">
        <f t="shared" si="66"/>
        <v/>
      </c>
      <c r="AS192" s="151" t="str">
        <f t="shared" si="67"/>
        <v/>
      </c>
      <c r="AT192" s="147" t="str">
        <f t="shared" si="68"/>
        <v/>
      </c>
      <c r="AU192" s="147" t="str">
        <f t="shared" si="69"/>
        <v/>
      </c>
      <c r="AV192" s="147" t="str">
        <f t="shared" si="70"/>
        <v/>
      </c>
      <c r="AW192" s="154" t="str">
        <f t="shared" si="77"/>
        <v/>
      </c>
      <c r="AX192" s="149" t="str">
        <f t="shared" si="78"/>
        <v/>
      </c>
      <c r="AY192" s="149" t="str">
        <f t="shared" si="71"/>
        <v/>
      </c>
      <c r="AZ192" s="149" t="str">
        <f>IF($AW192="","",HLOOKUP($AW192,'3.参照データ'!$B$5:$AI$14,8,FALSE)+1)</f>
        <v/>
      </c>
      <c r="BA192" s="149" t="str">
        <f>IF($AW192="","",HLOOKUP($AW192,'3.参照データ'!$B$5:$AI$14,10,FALSE)+AZ192)</f>
        <v/>
      </c>
      <c r="BB192" s="240" t="str">
        <f>IF($AW192="","",INDEX('2.職務給賃金表'!$B$6:$AI$57,MATCH($AY192,'2.職務給賃金表'!$B$6:$B$57,0),MATCH($AW192,'2.職務給賃金表'!$B$6:$AI$6,0)))</f>
        <v/>
      </c>
      <c r="BC192" s="245" t="str">
        <f t="shared" si="72"/>
        <v/>
      </c>
    </row>
    <row r="193" spans="1:55" x14ac:dyDescent="0.15">
      <c r="A193" s="79" t="str">
        <f>IF(C193="","",COUNTA($C$10:C193))</f>
        <v/>
      </c>
      <c r="B193" s="416"/>
      <c r="C193" s="416"/>
      <c r="D193" s="425"/>
      <c r="E193" s="425"/>
      <c r="F193" s="416"/>
      <c r="G193" s="425"/>
      <c r="H193" s="418"/>
      <c r="I193" s="418"/>
      <c r="J193" s="66" t="str">
        <f t="shared" si="73"/>
        <v/>
      </c>
      <c r="K193" s="66" t="str">
        <f t="shared" si="74"/>
        <v/>
      </c>
      <c r="L193" s="66" t="str">
        <f t="shared" si="75"/>
        <v/>
      </c>
      <c r="M193" s="66" t="str">
        <f t="shared" si="76"/>
        <v/>
      </c>
      <c r="N193" s="419" t="str">
        <f>IF(C193="","",VLOOKUP(J193,#REF!,2))</f>
        <v/>
      </c>
      <c r="O193" s="419"/>
      <c r="P193" s="419"/>
      <c r="Q193" s="419"/>
      <c r="R193" s="69" t="str">
        <f t="shared" si="56"/>
        <v/>
      </c>
      <c r="S193" s="420"/>
      <c r="T193" s="420"/>
      <c r="U193" s="420"/>
      <c r="V193" s="420"/>
      <c r="W193" s="73" t="str">
        <f t="shared" si="57"/>
        <v/>
      </c>
      <c r="X193" s="75" t="str">
        <f t="shared" si="58"/>
        <v/>
      </c>
      <c r="Y193" s="44" t="str">
        <f t="shared" si="59"/>
        <v/>
      </c>
      <c r="Z193" s="30" t="str">
        <f>IF($C193="","",IF($Y193="","",HLOOKUP($Y193,'3.参照データ'!$B$4:$AI$12,2,TRUE)))</f>
        <v/>
      </c>
      <c r="AA193" s="424"/>
      <c r="AB193" s="85" t="str">
        <f t="shared" si="60"/>
        <v/>
      </c>
      <c r="AC193" s="34" t="str">
        <f>IF($AB193="","",($Y193-HLOOKUP($AB193,'3.参照データ'!$B$5:$AI$12,6,FALSE)))</f>
        <v/>
      </c>
      <c r="AD193" s="30" t="str">
        <f>IF($AB193="","",ROUNDUP($AC193/HLOOKUP($AB193,'3.参照データ'!$B$5:$AI$18,7,FALSE),0)+1)</f>
        <v/>
      </c>
      <c r="AE193" s="30" t="str">
        <f t="shared" si="54"/>
        <v/>
      </c>
      <c r="AF193" s="127" t="str">
        <f>IF($AB193="","",($AE193-1)*HLOOKUP($AB193,'3.参照データ'!$B$5:$AI$14,7,FALSE))</f>
        <v/>
      </c>
      <c r="AG193" s="34" t="str">
        <f t="shared" si="61"/>
        <v/>
      </c>
      <c r="AH193" s="30" t="str">
        <f>IF($AB193="","",IF($AG193&lt;=0,0,ROUNDUP($AG193/HLOOKUP($AB193,'3.参照データ'!$B$5:$AI$14,9,FALSE),0)))</f>
        <v/>
      </c>
      <c r="AI193" s="30" t="str">
        <f t="shared" si="62"/>
        <v/>
      </c>
      <c r="AJ193" s="30" t="str">
        <f>IF($AB193="","",HLOOKUP($AB193,'3.参照データ'!$B$5:$AI$14,8,FALSE)+1)</f>
        <v/>
      </c>
      <c r="AK193" s="30" t="str">
        <f>IF($AB193="","",HLOOKUP($AB193,'3.参照データ'!$B$5:$AI$14,10,FALSE)+AJ193)</f>
        <v/>
      </c>
      <c r="AL193" s="35" t="str">
        <f>IF($AB193="","",INDEX('2.職務給賃金表'!$B$6:$AI$57,MATCH('1.メイン'!$AI193,'2.職務給賃金表'!$B$6:$B$57,0),MATCH('1.メイン'!$AB193,'2.職務給賃金表'!$B$6:$AI$6,0)))</f>
        <v/>
      </c>
      <c r="AM193" s="35" t="str">
        <f t="shared" si="55"/>
        <v/>
      </c>
      <c r="AN193" s="35" t="str">
        <f t="shared" si="63"/>
        <v/>
      </c>
      <c r="AO193" s="35" t="str">
        <f t="shared" si="64"/>
        <v/>
      </c>
      <c r="AP193" s="35" t="str">
        <f t="shared" si="65"/>
        <v/>
      </c>
      <c r="AQ193" s="36" t="str">
        <f t="shared" si="66"/>
        <v/>
      </c>
      <c r="AS193" s="151" t="str">
        <f t="shared" si="67"/>
        <v/>
      </c>
      <c r="AT193" s="147" t="str">
        <f t="shared" si="68"/>
        <v/>
      </c>
      <c r="AU193" s="147" t="str">
        <f t="shared" si="69"/>
        <v/>
      </c>
      <c r="AV193" s="147" t="str">
        <f t="shared" si="70"/>
        <v/>
      </c>
      <c r="AW193" s="154" t="str">
        <f t="shared" si="77"/>
        <v/>
      </c>
      <c r="AX193" s="149" t="str">
        <f t="shared" si="78"/>
        <v/>
      </c>
      <c r="AY193" s="149" t="str">
        <f t="shared" si="71"/>
        <v/>
      </c>
      <c r="AZ193" s="149" t="str">
        <f>IF($AW193="","",HLOOKUP($AW193,'3.参照データ'!$B$5:$AI$14,8,FALSE)+1)</f>
        <v/>
      </c>
      <c r="BA193" s="149" t="str">
        <f>IF($AW193="","",HLOOKUP($AW193,'3.参照データ'!$B$5:$AI$14,10,FALSE)+AZ193)</f>
        <v/>
      </c>
      <c r="BB193" s="240" t="str">
        <f>IF($AW193="","",INDEX('2.職務給賃金表'!$B$6:$AI$57,MATCH($AY193,'2.職務給賃金表'!$B$6:$B$57,0),MATCH($AW193,'2.職務給賃金表'!$B$6:$AI$6,0)))</f>
        <v/>
      </c>
      <c r="BC193" s="245" t="str">
        <f t="shared" si="72"/>
        <v/>
      </c>
    </row>
    <row r="194" spans="1:55" x14ac:dyDescent="0.15">
      <c r="A194" s="79" t="str">
        <f>IF(C194="","",COUNTA($C$10:C194))</f>
        <v/>
      </c>
      <c r="B194" s="416"/>
      <c r="C194" s="416"/>
      <c r="D194" s="425"/>
      <c r="E194" s="425"/>
      <c r="F194" s="416"/>
      <c r="G194" s="425"/>
      <c r="H194" s="418"/>
      <c r="I194" s="418"/>
      <c r="J194" s="66" t="str">
        <f t="shared" si="73"/>
        <v/>
      </c>
      <c r="K194" s="66" t="str">
        <f t="shared" si="74"/>
        <v/>
      </c>
      <c r="L194" s="66" t="str">
        <f t="shared" si="75"/>
        <v/>
      </c>
      <c r="M194" s="66" t="str">
        <f t="shared" si="76"/>
        <v/>
      </c>
      <c r="N194" s="419" t="str">
        <f>IF(C194="","",VLOOKUP(J194,#REF!,2))</f>
        <v/>
      </c>
      <c r="O194" s="419"/>
      <c r="P194" s="419"/>
      <c r="Q194" s="419"/>
      <c r="R194" s="69" t="str">
        <f t="shared" si="56"/>
        <v/>
      </c>
      <c r="S194" s="420"/>
      <c r="T194" s="420"/>
      <c r="U194" s="420"/>
      <c r="V194" s="420"/>
      <c r="W194" s="73" t="str">
        <f t="shared" si="57"/>
        <v/>
      </c>
      <c r="X194" s="75" t="str">
        <f t="shared" si="58"/>
        <v/>
      </c>
      <c r="Y194" s="44" t="str">
        <f t="shared" si="59"/>
        <v/>
      </c>
      <c r="Z194" s="30" t="str">
        <f>IF($C194="","",IF($Y194="","",HLOOKUP($Y194,'3.参照データ'!$B$4:$AI$12,2,TRUE)))</f>
        <v/>
      </c>
      <c r="AA194" s="424"/>
      <c r="AB194" s="85" t="str">
        <f t="shared" si="60"/>
        <v/>
      </c>
      <c r="AC194" s="34" t="str">
        <f>IF($AB194="","",($Y194-HLOOKUP($AB194,'3.参照データ'!$B$5:$AI$12,6,FALSE)))</f>
        <v/>
      </c>
      <c r="AD194" s="30" t="str">
        <f>IF($AB194="","",ROUNDUP($AC194/HLOOKUP($AB194,'3.参照データ'!$B$5:$AI$18,7,FALSE),0)+1)</f>
        <v/>
      </c>
      <c r="AE194" s="30" t="str">
        <f t="shared" si="54"/>
        <v/>
      </c>
      <c r="AF194" s="127" t="str">
        <f>IF($AB194="","",($AE194-1)*HLOOKUP($AB194,'3.参照データ'!$B$5:$AI$14,7,FALSE))</f>
        <v/>
      </c>
      <c r="AG194" s="34" t="str">
        <f t="shared" si="61"/>
        <v/>
      </c>
      <c r="AH194" s="30" t="str">
        <f>IF($AB194="","",IF($AG194&lt;=0,0,ROUNDUP($AG194/HLOOKUP($AB194,'3.参照データ'!$B$5:$AI$14,9,FALSE),0)))</f>
        <v/>
      </c>
      <c r="AI194" s="30" t="str">
        <f t="shared" si="62"/>
        <v/>
      </c>
      <c r="AJ194" s="30" t="str">
        <f>IF($AB194="","",HLOOKUP($AB194,'3.参照データ'!$B$5:$AI$14,8,FALSE)+1)</f>
        <v/>
      </c>
      <c r="AK194" s="30" t="str">
        <f>IF($AB194="","",HLOOKUP($AB194,'3.参照データ'!$B$5:$AI$14,10,FALSE)+AJ194)</f>
        <v/>
      </c>
      <c r="AL194" s="35" t="str">
        <f>IF($AB194="","",INDEX('2.職務給賃金表'!$B$6:$AI$57,MATCH('1.メイン'!$AI194,'2.職務給賃金表'!$B$6:$B$57,0),MATCH('1.メイン'!$AB194,'2.職務給賃金表'!$B$6:$AI$6,0)))</f>
        <v/>
      </c>
      <c r="AM194" s="35" t="str">
        <f t="shared" si="55"/>
        <v/>
      </c>
      <c r="AN194" s="35" t="str">
        <f t="shared" si="63"/>
        <v/>
      </c>
      <c r="AO194" s="35" t="str">
        <f t="shared" si="64"/>
        <v/>
      </c>
      <c r="AP194" s="35" t="str">
        <f t="shared" si="65"/>
        <v/>
      </c>
      <c r="AQ194" s="36" t="str">
        <f t="shared" si="66"/>
        <v/>
      </c>
      <c r="AS194" s="151" t="str">
        <f t="shared" ref="AS194:AS209" si="79">IF(H194="","",DATEDIF(H194-1,$AS$4,"Y"))</f>
        <v/>
      </c>
      <c r="AT194" s="147" t="str">
        <f t="shared" ref="AT194:AT209" si="80">IF(H194="","",DATEDIF(H194-1,$AS$4,"YM"))</f>
        <v/>
      </c>
      <c r="AU194" s="147" t="str">
        <f t="shared" si="69"/>
        <v/>
      </c>
      <c r="AV194" s="147" t="str">
        <f t="shared" si="70"/>
        <v/>
      </c>
      <c r="AW194" s="154" t="str">
        <f t="shared" si="77"/>
        <v/>
      </c>
      <c r="AX194" s="149" t="str">
        <f t="shared" si="78"/>
        <v/>
      </c>
      <c r="AY194" s="149" t="str">
        <f t="shared" si="71"/>
        <v/>
      </c>
      <c r="AZ194" s="149" t="str">
        <f>IF($AW194="","",HLOOKUP($AW194,'3.参照データ'!$B$5:$AI$14,8,FALSE)+1)</f>
        <v/>
      </c>
      <c r="BA194" s="149" t="str">
        <f>IF($AW194="","",HLOOKUP($AW194,'3.参照データ'!$B$5:$AI$14,10,FALSE)+AZ194)</f>
        <v/>
      </c>
      <c r="BB194" s="240" t="str">
        <f>IF($AW194="","",INDEX('2.職務給賃金表'!$B$6:$AI$57,MATCH($AY194,'2.職務給賃金表'!$B$6:$B$57,0),MATCH($AW194,'2.職務給賃金表'!$B$6:$AI$6,0)))</f>
        <v/>
      </c>
      <c r="BC194" s="245" t="str">
        <f t="shared" si="72"/>
        <v/>
      </c>
    </row>
    <row r="195" spans="1:55" x14ac:dyDescent="0.15">
      <c r="A195" s="79" t="str">
        <f>IF(C195="","",COUNTA($C$10:C195))</f>
        <v/>
      </c>
      <c r="B195" s="416"/>
      <c r="C195" s="416"/>
      <c r="D195" s="425"/>
      <c r="E195" s="425"/>
      <c r="F195" s="416"/>
      <c r="G195" s="425"/>
      <c r="H195" s="418"/>
      <c r="I195" s="418"/>
      <c r="J195" s="66" t="str">
        <f t="shared" si="73"/>
        <v/>
      </c>
      <c r="K195" s="66" t="str">
        <f t="shared" si="74"/>
        <v/>
      </c>
      <c r="L195" s="66" t="str">
        <f t="shared" si="75"/>
        <v/>
      </c>
      <c r="M195" s="66" t="str">
        <f t="shared" si="76"/>
        <v/>
      </c>
      <c r="N195" s="419" t="str">
        <f>IF(C195="","",VLOOKUP(J195,#REF!,2))</f>
        <v/>
      </c>
      <c r="O195" s="419"/>
      <c r="P195" s="419"/>
      <c r="Q195" s="419"/>
      <c r="R195" s="69" t="str">
        <f t="shared" si="56"/>
        <v/>
      </c>
      <c r="S195" s="420"/>
      <c r="T195" s="420"/>
      <c r="U195" s="420"/>
      <c r="V195" s="420"/>
      <c r="W195" s="73" t="str">
        <f t="shared" si="57"/>
        <v/>
      </c>
      <c r="X195" s="75" t="str">
        <f t="shared" si="58"/>
        <v/>
      </c>
      <c r="Y195" s="44" t="str">
        <f t="shared" si="59"/>
        <v/>
      </c>
      <c r="Z195" s="30" t="str">
        <f>IF($C195="","",IF($Y195="","",HLOOKUP($Y195,'3.参照データ'!$B$4:$AI$12,2,TRUE)))</f>
        <v/>
      </c>
      <c r="AA195" s="424"/>
      <c r="AB195" s="85" t="str">
        <f t="shared" si="60"/>
        <v/>
      </c>
      <c r="AC195" s="34" t="str">
        <f>IF($AB195="","",($Y195-HLOOKUP($AB195,'3.参照データ'!$B$5:$AI$12,6,FALSE)))</f>
        <v/>
      </c>
      <c r="AD195" s="30" t="str">
        <f>IF($AB195="","",ROUNDUP($AC195/HLOOKUP($AB195,'3.参照データ'!$B$5:$AI$18,7,FALSE),0)+1)</f>
        <v/>
      </c>
      <c r="AE195" s="30" t="str">
        <f t="shared" si="54"/>
        <v/>
      </c>
      <c r="AF195" s="127" t="str">
        <f>IF($AB195="","",($AE195-1)*HLOOKUP($AB195,'3.参照データ'!$B$5:$AI$14,7,FALSE))</f>
        <v/>
      </c>
      <c r="AG195" s="34" t="str">
        <f t="shared" si="61"/>
        <v/>
      </c>
      <c r="AH195" s="30" t="str">
        <f>IF($AB195="","",IF($AG195&lt;=0,0,ROUNDUP($AG195/HLOOKUP($AB195,'3.参照データ'!$B$5:$AI$14,9,FALSE),0)))</f>
        <v/>
      </c>
      <c r="AI195" s="30" t="str">
        <f t="shared" si="62"/>
        <v/>
      </c>
      <c r="AJ195" s="30" t="str">
        <f>IF($AB195="","",HLOOKUP($AB195,'3.参照データ'!$B$5:$AI$14,8,FALSE)+1)</f>
        <v/>
      </c>
      <c r="AK195" s="30" t="str">
        <f>IF($AB195="","",HLOOKUP($AB195,'3.参照データ'!$B$5:$AI$14,10,FALSE)+AJ195)</f>
        <v/>
      </c>
      <c r="AL195" s="35" t="str">
        <f>IF($AB195="","",INDEX('2.職務給賃金表'!$B$6:$AI$57,MATCH('1.メイン'!$AI195,'2.職務給賃金表'!$B$6:$B$57,0),MATCH('1.メイン'!$AB195,'2.職務給賃金表'!$B$6:$AI$6,0)))</f>
        <v/>
      </c>
      <c r="AM195" s="35" t="str">
        <f t="shared" si="55"/>
        <v/>
      </c>
      <c r="AN195" s="35" t="str">
        <f t="shared" si="63"/>
        <v/>
      </c>
      <c r="AO195" s="35" t="str">
        <f t="shared" si="64"/>
        <v/>
      </c>
      <c r="AP195" s="35" t="str">
        <f t="shared" si="65"/>
        <v/>
      </c>
      <c r="AQ195" s="36" t="str">
        <f t="shared" si="66"/>
        <v/>
      </c>
      <c r="AS195" s="151" t="str">
        <f t="shared" si="79"/>
        <v/>
      </c>
      <c r="AT195" s="147" t="str">
        <f t="shared" si="80"/>
        <v/>
      </c>
      <c r="AU195" s="147" t="str">
        <f t="shared" si="69"/>
        <v/>
      </c>
      <c r="AV195" s="147" t="str">
        <f t="shared" si="70"/>
        <v/>
      </c>
      <c r="AW195" s="154" t="str">
        <f t="shared" si="77"/>
        <v/>
      </c>
      <c r="AX195" s="149" t="str">
        <f t="shared" si="78"/>
        <v/>
      </c>
      <c r="AY195" s="149" t="str">
        <f t="shared" si="71"/>
        <v/>
      </c>
      <c r="AZ195" s="149" t="str">
        <f>IF($AW195="","",HLOOKUP($AW195,'3.参照データ'!$B$5:$AI$14,8,FALSE)+1)</f>
        <v/>
      </c>
      <c r="BA195" s="149" t="str">
        <f>IF($AW195="","",HLOOKUP($AW195,'3.参照データ'!$B$5:$AI$14,10,FALSE)+AZ195)</f>
        <v/>
      </c>
      <c r="BB195" s="240" t="str">
        <f>IF($AW195="","",INDEX('2.職務給賃金表'!$B$6:$AI$57,MATCH($AY195,'2.職務給賃金表'!$B$6:$B$57,0),MATCH($AW195,'2.職務給賃金表'!$B$6:$AI$6,0)))</f>
        <v/>
      </c>
      <c r="BC195" s="245" t="str">
        <f t="shared" si="72"/>
        <v/>
      </c>
    </row>
    <row r="196" spans="1:55" x14ac:dyDescent="0.15">
      <c r="A196" s="79" t="str">
        <f>IF(C196="","",COUNTA($C$10:C196))</f>
        <v/>
      </c>
      <c r="B196" s="416"/>
      <c r="C196" s="416"/>
      <c r="D196" s="425"/>
      <c r="E196" s="425"/>
      <c r="F196" s="416"/>
      <c r="G196" s="425"/>
      <c r="H196" s="418"/>
      <c r="I196" s="418"/>
      <c r="J196" s="66" t="str">
        <f t="shared" si="73"/>
        <v/>
      </c>
      <c r="K196" s="66" t="str">
        <f t="shared" si="74"/>
        <v/>
      </c>
      <c r="L196" s="66" t="str">
        <f t="shared" si="75"/>
        <v/>
      </c>
      <c r="M196" s="66" t="str">
        <f t="shared" si="76"/>
        <v/>
      </c>
      <c r="N196" s="419" t="str">
        <f>IF(C196="","",VLOOKUP(J196,#REF!,2))</f>
        <v/>
      </c>
      <c r="O196" s="419"/>
      <c r="P196" s="419"/>
      <c r="Q196" s="419"/>
      <c r="R196" s="69" t="str">
        <f t="shared" si="56"/>
        <v/>
      </c>
      <c r="S196" s="420"/>
      <c r="T196" s="420"/>
      <c r="U196" s="420"/>
      <c r="V196" s="420"/>
      <c r="W196" s="73" t="str">
        <f t="shared" si="57"/>
        <v/>
      </c>
      <c r="X196" s="75" t="str">
        <f t="shared" si="58"/>
        <v/>
      </c>
      <c r="Y196" s="44" t="str">
        <f t="shared" si="59"/>
        <v/>
      </c>
      <c r="Z196" s="30" t="str">
        <f>IF($C196="","",IF($Y196="","",HLOOKUP($Y196,'3.参照データ'!$B$4:$AI$12,2,TRUE)))</f>
        <v/>
      </c>
      <c r="AA196" s="424"/>
      <c r="AB196" s="85" t="str">
        <f t="shared" si="60"/>
        <v/>
      </c>
      <c r="AC196" s="34" t="str">
        <f>IF($AB196="","",($Y196-HLOOKUP($AB196,'3.参照データ'!$B$5:$AI$12,6,FALSE)))</f>
        <v/>
      </c>
      <c r="AD196" s="30" t="str">
        <f>IF($AB196="","",ROUNDUP($AC196/HLOOKUP($AB196,'3.参照データ'!$B$5:$AI$18,7,FALSE),0)+1)</f>
        <v/>
      </c>
      <c r="AE196" s="30" t="str">
        <f t="shared" si="54"/>
        <v/>
      </c>
      <c r="AF196" s="127" t="str">
        <f>IF($AB196="","",($AE196-1)*HLOOKUP($AB196,'3.参照データ'!$B$5:$AI$14,7,FALSE))</f>
        <v/>
      </c>
      <c r="AG196" s="34" t="str">
        <f t="shared" si="61"/>
        <v/>
      </c>
      <c r="AH196" s="30" t="str">
        <f>IF($AB196="","",IF($AG196&lt;=0,0,ROUNDUP($AG196/HLOOKUP($AB196,'3.参照データ'!$B$5:$AI$14,9,FALSE),0)))</f>
        <v/>
      </c>
      <c r="AI196" s="30" t="str">
        <f t="shared" si="62"/>
        <v/>
      </c>
      <c r="AJ196" s="30" t="str">
        <f>IF($AB196="","",HLOOKUP($AB196,'3.参照データ'!$B$5:$AI$14,8,FALSE)+1)</f>
        <v/>
      </c>
      <c r="AK196" s="30" t="str">
        <f>IF($AB196="","",HLOOKUP($AB196,'3.参照データ'!$B$5:$AI$14,10,FALSE)+AJ196)</f>
        <v/>
      </c>
      <c r="AL196" s="35" t="str">
        <f>IF($AB196="","",INDEX('2.職務給賃金表'!$B$6:$AI$57,MATCH('1.メイン'!$AI196,'2.職務給賃金表'!$B$6:$B$57,0),MATCH('1.メイン'!$AB196,'2.職務給賃金表'!$B$6:$AI$6,0)))</f>
        <v/>
      </c>
      <c r="AM196" s="35" t="str">
        <f t="shared" si="55"/>
        <v/>
      </c>
      <c r="AN196" s="35" t="str">
        <f t="shared" si="63"/>
        <v/>
      </c>
      <c r="AO196" s="35" t="str">
        <f t="shared" si="64"/>
        <v/>
      </c>
      <c r="AP196" s="35" t="str">
        <f t="shared" si="65"/>
        <v/>
      </c>
      <c r="AQ196" s="36" t="str">
        <f t="shared" si="66"/>
        <v/>
      </c>
      <c r="AS196" s="151" t="str">
        <f t="shared" si="79"/>
        <v/>
      </c>
      <c r="AT196" s="147" t="str">
        <f t="shared" si="80"/>
        <v/>
      </c>
      <c r="AU196" s="147" t="str">
        <f t="shared" si="69"/>
        <v/>
      </c>
      <c r="AV196" s="147" t="str">
        <f t="shared" si="70"/>
        <v/>
      </c>
      <c r="AW196" s="154" t="str">
        <f t="shared" si="77"/>
        <v/>
      </c>
      <c r="AX196" s="149" t="str">
        <f t="shared" si="78"/>
        <v/>
      </c>
      <c r="AY196" s="149" t="str">
        <f t="shared" si="71"/>
        <v/>
      </c>
      <c r="AZ196" s="149" t="str">
        <f>IF($AW196="","",HLOOKUP($AW196,'3.参照データ'!$B$5:$AI$14,8,FALSE)+1)</f>
        <v/>
      </c>
      <c r="BA196" s="149" t="str">
        <f>IF($AW196="","",HLOOKUP($AW196,'3.参照データ'!$B$5:$AI$14,10,FALSE)+AZ196)</f>
        <v/>
      </c>
      <c r="BB196" s="240" t="str">
        <f>IF($AW196="","",INDEX('2.職務給賃金表'!$B$6:$AI$57,MATCH($AY196,'2.職務給賃金表'!$B$6:$B$57,0),MATCH($AW196,'2.職務給賃金表'!$B$6:$AI$6,0)))</f>
        <v/>
      </c>
      <c r="BC196" s="245" t="str">
        <f t="shared" si="72"/>
        <v/>
      </c>
    </row>
    <row r="197" spans="1:55" x14ac:dyDescent="0.15">
      <c r="A197" s="79" t="str">
        <f>IF(C197="","",COUNTA($C$10:C197))</f>
        <v/>
      </c>
      <c r="B197" s="416"/>
      <c r="C197" s="416"/>
      <c r="D197" s="425"/>
      <c r="E197" s="425"/>
      <c r="F197" s="416"/>
      <c r="G197" s="425"/>
      <c r="H197" s="418"/>
      <c r="I197" s="418"/>
      <c r="J197" s="66" t="str">
        <f t="shared" ref="J197:J209" si="81">IF(H197="","",DATEDIF(H197-1,$J$6,"Y"))</f>
        <v/>
      </c>
      <c r="K197" s="66" t="str">
        <f t="shared" ref="K197:K209" si="82">IF(H197="","",DATEDIF(H197-1,$J$6,"YM"))</f>
        <v/>
      </c>
      <c r="L197" s="66" t="str">
        <f t="shared" ref="L197:L209" si="83">IF(I197="","",DATEDIF(I197-1,$J$6,"Y"))</f>
        <v/>
      </c>
      <c r="M197" s="66" t="str">
        <f t="shared" ref="M197:M209" si="84">IF(I197="","",DATEDIF(I197-1,$J$6,"YM"))</f>
        <v/>
      </c>
      <c r="N197" s="419" t="str">
        <f>IF(C197="","",VLOOKUP(J197,#REF!,2))</f>
        <v/>
      </c>
      <c r="O197" s="419"/>
      <c r="P197" s="419"/>
      <c r="Q197" s="419"/>
      <c r="R197" s="69" t="str">
        <f t="shared" ref="R197:R209" si="85">IF($C197="","",SUM(N197:Q197))</f>
        <v/>
      </c>
      <c r="S197" s="420"/>
      <c r="T197" s="420"/>
      <c r="U197" s="420"/>
      <c r="V197" s="420"/>
      <c r="W197" s="73" t="str">
        <f t="shared" ref="W197:W209" si="86">IF(C197="","",SUM(S197:V197))</f>
        <v/>
      </c>
      <c r="X197" s="75" t="str">
        <f t="shared" ref="X197:X209" si="87">IF(C197="","",R197+W197)</f>
        <v/>
      </c>
      <c r="Y197" s="44" t="str">
        <f t="shared" si="59"/>
        <v/>
      </c>
      <c r="Z197" s="30" t="str">
        <f>IF($C197="","",IF($Y197="","",HLOOKUP($Y197,'3.参照データ'!$B$4:$AI$12,2,TRUE)))</f>
        <v/>
      </c>
      <c r="AA197" s="424"/>
      <c r="AB197" s="85" t="str">
        <f t="shared" si="60"/>
        <v/>
      </c>
      <c r="AC197" s="34" t="str">
        <f>IF($AB197="","",($Y197-HLOOKUP($AB197,'3.参照データ'!$B$5:$AI$12,6,FALSE)))</f>
        <v/>
      </c>
      <c r="AD197" s="30" t="str">
        <f>IF($AB197="","",ROUNDUP($AC197/HLOOKUP($AB197,'3.参照データ'!$B$5:$AI$18,7,FALSE),0)+1)</f>
        <v/>
      </c>
      <c r="AE197" s="30" t="str">
        <f t="shared" si="54"/>
        <v/>
      </c>
      <c r="AF197" s="127" t="str">
        <f>IF($AB197="","",($AE197-1)*HLOOKUP($AB197,'3.参照データ'!$B$5:$AI$14,7,FALSE))</f>
        <v/>
      </c>
      <c r="AG197" s="34" t="str">
        <f t="shared" si="61"/>
        <v/>
      </c>
      <c r="AH197" s="30" t="str">
        <f>IF($AB197="","",IF($AG197&lt;=0,0,ROUNDUP($AG197/HLOOKUP($AB197,'3.参照データ'!$B$5:$AI$14,9,FALSE),0)))</f>
        <v/>
      </c>
      <c r="AI197" s="30" t="str">
        <f t="shared" si="62"/>
        <v/>
      </c>
      <c r="AJ197" s="30" t="str">
        <f>IF($AB197="","",HLOOKUP($AB197,'3.参照データ'!$B$5:$AI$14,8,FALSE)+1)</f>
        <v/>
      </c>
      <c r="AK197" s="30" t="str">
        <f>IF($AB197="","",HLOOKUP($AB197,'3.参照データ'!$B$5:$AI$14,10,FALSE)+AJ197)</f>
        <v/>
      </c>
      <c r="AL197" s="35" t="str">
        <f>IF($AB197="","",INDEX('2.職務給賃金表'!$B$6:$AI$57,MATCH('1.メイン'!$AI197,'2.職務給賃金表'!$B$6:$B$57,0),MATCH('1.メイン'!$AB197,'2.職務給賃金表'!$B$6:$AI$6,0)))</f>
        <v/>
      </c>
      <c r="AM197" s="35" t="str">
        <f t="shared" si="55"/>
        <v/>
      </c>
      <c r="AN197" s="35" t="str">
        <f t="shared" si="63"/>
        <v/>
      </c>
      <c r="AO197" s="35" t="str">
        <f t="shared" si="64"/>
        <v/>
      </c>
      <c r="AP197" s="35" t="str">
        <f t="shared" si="65"/>
        <v/>
      </c>
      <c r="AQ197" s="36" t="str">
        <f t="shared" si="66"/>
        <v/>
      </c>
      <c r="AS197" s="151" t="str">
        <f t="shared" si="79"/>
        <v/>
      </c>
      <c r="AT197" s="147" t="str">
        <f t="shared" si="80"/>
        <v/>
      </c>
      <c r="AU197" s="147" t="str">
        <f t="shared" si="69"/>
        <v/>
      </c>
      <c r="AV197" s="147" t="str">
        <f t="shared" si="70"/>
        <v/>
      </c>
      <c r="AW197" s="154" t="str">
        <f t="shared" si="77"/>
        <v/>
      </c>
      <c r="AX197" s="149" t="str">
        <f t="shared" si="78"/>
        <v/>
      </c>
      <c r="AY197" s="149" t="str">
        <f t="shared" si="71"/>
        <v/>
      </c>
      <c r="AZ197" s="149" t="str">
        <f>IF($AW197="","",HLOOKUP($AW197,'3.参照データ'!$B$5:$AI$14,8,FALSE)+1)</f>
        <v/>
      </c>
      <c r="BA197" s="149" t="str">
        <f>IF($AW197="","",HLOOKUP($AW197,'3.参照データ'!$B$5:$AI$14,10,FALSE)+AZ197)</f>
        <v/>
      </c>
      <c r="BB197" s="240" t="str">
        <f>IF($AW197="","",INDEX('2.職務給賃金表'!$B$6:$AI$57,MATCH($AY197,'2.職務給賃金表'!$B$6:$B$57,0),MATCH($AW197,'2.職務給賃金表'!$B$6:$AI$6,0)))</f>
        <v/>
      </c>
      <c r="BC197" s="245" t="str">
        <f t="shared" si="72"/>
        <v/>
      </c>
    </row>
    <row r="198" spans="1:55" x14ac:dyDescent="0.15">
      <c r="A198" s="79" t="str">
        <f>IF(C198="","",COUNTA($C$10:C198))</f>
        <v/>
      </c>
      <c r="B198" s="416"/>
      <c r="C198" s="416"/>
      <c r="D198" s="425"/>
      <c r="E198" s="425"/>
      <c r="F198" s="416"/>
      <c r="G198" s="425"/>
      <c r="H198" s="418"/>
      <c r="I198" s="418"/>
      <c r="J198" s="66" t="str">
        <f t="shared" si="81"/>
        <v/>
      </c>
      <c r="K198" s="66" t="str">
        <f t="shared" si="82"/>
        <v/>
      </c>
      <c r="L198" s="66" t="str">
        <f t="shared" si="83"/>
        <v/>
      </c>
      <c r="M198" s="66" t="str">
        <f t="shared" si="84"/>
        <v/>
      </c>
      <c r="N198" s="419" t="str">
        <f>IF(C198="","",VLOOKUP(J198,#REF!,2))</f>
        <v/>
      </c>
      <c r="O198" s="419"/>
      <c r="P198" s="419"/>
      <c r="Q198" s="419"/>
      <c r="R198" s="69" t="str">
        <f t="shared" si="85"/>
        <v/>
      </c>
      <c r="S198" s="420"/>
      <c r="T198" s="420"/>
      <c r="U198" s="420"/>
      <c r="V198" s="420"/>
      <c r="W198" s="73" t="str">
        <f t="shared" si="86"/>
        <v/>
      </c>
      <c r="X198" s="75" t="str">
        <f t="shared" si="87"/>
        <v/>
      </c>
      <c r="Y198" s="44" t="str">
        <f t="shared" si="59"/>
        <v/>
      </c>
      <c r="Z198" s="30" t="str">
        <f>IF($C198="","",IF($Y198="","",HLOOKUP($Y198,'3.参照データ'!$B$4:$AI$12,2,TRUE)))</f>
        <v/>
      </c>
      <c r="AA198" s="424"/>
      <c r="AB198" s="85" t="str">
        <f t="shared" si="60"/>
        <v/>
      </c>
      <c r="AC198" s="34" t="str">
        <f>IF($AB198="","",($Y198-HLOOKUP($AB198,'3.参照データ'!$B$5:$AI$12,6,FALSE)))</f>
        <v/>
      </c>
      <c r="AD198" s="30" t="str">
        <f>IF($AB198="","",ROUNDUP($AC198/HLOOKUP($AB198,'3.参照データ'!$B$5:$AI$18,7,FALSE),0)+1)</f>
        <v/>
      </c>
      <c r="AE198" s="30" t="str">
        <f t="shared" si="54"/>
        <v/>
      </c>
      <c r="AF198" s="127" t="str">
        <f>IF($AB198="","",($AE198-1)*HLOOKUP($AB198,'3.参照データ'!$B$5:$AI$14,7,FALSE))</f>
        <v/>
      </c>
      <c r="AG198" s="34" t="str">
        <f t="shared" si="61"/>
        <v/>
      </c>
      <c r="AH198" s="30" t="str">
        <f>IF($AB198="","",IF($AG198&lt;=0,0,ROUNDUP($AG198/HLOOKUP($AB198,'3.参照データ'!$B$5:$AI$14,9,FALSE),0)))</f>
        <v/>
      </c>
      <c r="AI198" s="30" t="str">
        <f t="shared" si="62"/>
        <v/>
      </c>
      <c r="AJ198" s="30" t="str">
        <f>IF($AB198="","",HLOOKUP($AB198,'3.参照データ'!$B$5:$AI$14,8,FALSE)+1)</f>
        <v/>
      </c>
      <c r="AK198" s="30" t="str">
        <f>IF($AB198="","",HLOOKUP($AB198,'3.参照データ'!$B$5:$AI$14,10,FALSE)+AJ198)</f>
        <v/>
      </c>
      <c r="AL198" s="35" t="str">
        <f>IF($AB198="","",INDEX('2.職務給賃金表'!$B$6:$AI$57,MATCH('1.メイン'!$AI198,'2.職務給賃金表'!$B$6:$B$57,0),MATCH('1.メイン'!$AB198,'2.職務給賃金表'!$B$6:$AI$6,0)))</f>
        <v/>
      </c>
      <c r="AM198" s="35" t="str">
        <f t="shared" si="55"/>
        <v/>
      </c>
      <c r="AN198" s="35" t="str">
        <f t="shared" si="63"/>
        <v/>
      </c>
      <c r="AO198" s="35" t="str">
        <f t="shared" si="64"/>
        <v/>
      </c>
      <c r="AP198" s="35" t="str">
        <f t="shared" si="65"/>
        <v/>
      </c>
      <c r="AQ198" s="36" t="str">
        <f t="shared" si="66"/>
        <v/>
      </c>
      <c r="AS198" s="151" t="str">
        <f t="shared" si="79"/>
        <v/>
      </c>
      <c r="AT198" s="147" t="str">
        <f t="shared" si="80"/>
        <v/>
      </c>
      <c r="AU198" s="147" t="str">
        <f t="shared" si="69"/>
        <v/>
      </c>
      <c r="AV198" s="147" t="str">
        <f t="shared" si="70"/>
        <v/>
      </c>
      <c r="AW198" s="154" t="str">
        <f t="shared" si="77"/>
        <v/>
      </c>
      <c r="AX198" s="149" t="str">
        <f t="shared" si="78"/>
        <v/>
      </c>
      <c r="AY198" s="149" t="str">
        <f t="shared" si="71"/>
        <v/>
      </c>
      <c r="AZ198" s="149" t="str">
        <f>IF($AW198="","",HLOOKUP($AW198,'3.参照データ'!$B$5:$AI$14,8,FALSE)+1)</f>
        <v/>
      </c>
      <c r="BA198" s="149" t="str">
        <f>IF($AW198="","",HLOOKUP($AW198,'3.参照データ'!$B$5:$AI$14,10,FALSE)+AZ198)</f>
        <v/>
      </c>
      <c r="BB198" s="240" t="str">
        <f>IF($AW198="","",INDEX('2.職務給賃金表'!$B$6:$AI$57,MATCH($AY198,'2.職務給賃金表'!$B$6:$B$57,0),MATCH($AW198,'2.職務給賃金表'!$B$6:$AI$6,0)))</f>
        <v/>
      </c>
      <c r="BC198" s="245" t="str">
        <f t="shared" si="72"/>
        <v/>
      </c>
    </row>
    <row r="199" spans="1:55" x14ac:dyDescent="0.15">
      <c r="A199" s="79" t="str">
        <f>IF(C199="","",COUNTA($C$10:C199))</f>
        <v/>
      </c>
      <c r="B199" s="416"/>
      <c r="C199" s="416"/>
      <c r="D199" s="425"/>
      <c r="E199" s="425"/>
      <c r="F199" s="416"/>
      <c r="G199" s="425"/>
      <c r="H199" s="418"/>
      <c r="I199" s="418"/>
      <c r="J199" s="66" t="str">
        <f t="shared" si="81"/>
        <v/>
      </c>
      <c r="K199" s="66" t="str">
        <f t="shared" si="82"/>
        <v/>
      </c>
      <c r="L199" s="66" t="str">
        <f t="shared" si="83"/>
        <v/>
      </c>
      <c r="M199" s="66" t="str">
        <f t="shared" si="84"/>
        <v/>
      </c>
      <c r="N199" s="419" t="str">
        <f>IF(C199="","",VLOOKUP(J199,#REF!,2))</f>
        <v/>
      </c>
      <c r="O199" s="419"/>
      <c r="P199" s="419"/>
      <c r="Q199" s="419"/>
      <c r="R199" s="69" t="str">
        <f t="shared" si="85"/>
        <v/>
      </c>
      <c r="S199" s="420"/>
      <c r="T199" s="420"/>
      <c r="U199" s="420"/>
      <c r="V199" s="420"/>
      <c r="W199" s="73" t="str">
        <f t="shared" si="86"/>
        <v/>
      </c>
      <c r="X199" s="75" t="str">
        <f t="shared" si="87"/>
        <v/>
      </c>
      <c r="Y199" s="44" t="str">
        <f t="shared" si="59"/>
        <v/>
      </c>
      <c r="Z199" s="30" t="str">
        <f>IF($C199="","",IF($Y199="","",HLOOKUP($Y199,'3.参照データ'!$B$4:$AI$12,2,TRUE)))</f>
        <v/>
      </c>
      <c r="AA199" s="424"/>
      <c r="AB199" s="85" t="str">
        <f t="shared" si="60"/>
        <v/>
      </c>
      <c r="AC199" s="34" t="str">
        <f>IF($AB199="","",($Y199-HLOOKUP($AB199,'3.参照データ'!$B$5:$AI$12,6,FALSE)))</f>
        <v/>
      </c>
      <c r="AD199" s="30" t="str">
        <f>IF($AB199="","",ROUNDUP($AC199/HLOOKUP($AB199,'3.参照データ'!$B$5:$AI$18,7,FALSE),0)+1)</f>
        <v/>
      </c>
      <c r="AE199" s="30" t="str">
        <f t="shared" si="54"/>
        <v/>
      </c>
      <c r="AF199" s="127" t="str">
        <f>IF($AB199="","",($AE199-1)*HLOOKUP($AB199,'3.参照データ'!$B$5:$AI$14,7,FALSE))</f>
        <v/>
      </c>
      <c r="AG199" s="34" t="str">
        <f t="shared" si="61"/>
        <v/>
      </c>
      <c r="AH199" s="30" t="str">
        <f>IF($AB199="","",IF($AG199&lt;=0,0,ROUNDUP($AG199/HLOOKUP($AB199,'3.参照データ'!$B$5:$AI$14,9,FALSE),0)))</f>
        <v/>
      </c>
      <c r="AI199" s="30" t="str">
        <f t="shared" si="62"/>
        <v/>
      </c>
      <c r="AJ199" s="30" t="str">
        <f>IF($AB199="","",HLOOKUP($AB199,'3.参照データ'!$B$5:$AI$14,8,FALSE)+1)</f>
        <v/>
      </c>
      <c r="AK199" s="30" t="str">
        <f>IF($AB199="","",HLOOKUP($AB199,'3.参照データ'!$B$5:$AI$14,10,FALSE)+AJ199)</f>
        <v/>
      </c>
      <c r="AL199" s="35" t="str">
        <f>IF($AB199="","",INDEX('2.職務給賃金表'!$B$6:$AI$57,MATCH('1.メイン'!$AI199,'2.職務給賃金表'!$B$6:$B$57,0),MATCH('1.メイン'!$AB199,'2.職務給賃金表'!$B$6:$AI$6,0)))</f>
        <v/>
      </c>
      <c r="AM199" s="35" t="str">
        <f t="shared" si="55"/>
        <v/>
      </c>
      <c r="AN199" s="35" t="str">
        <f t="shared" si="63"/>
        <v/>
      </c>
      <c r="AO199" s="35" t="str">
        <f t="shared" si="64"/>
        <v/>
      </c>
      <c r="AP199" s="35" t="str">
        <f t="shared" si="65"/>
        <v/>
      </c>
      <c r="AQ199" s="36" t="str">
        <f t="shared" si="66"/>
        <v/>
      </c>
      <c r="AS199" s="151" t="str">
        <f t="shared" si="79"/>
        <v/>
      </c>
      <c r="AT199" s="147" t="str">
        <f t="shared" si="80"/>
        <v/>
      </c>
      <c r="AU199" s="147" t="str">
        <f t="shared" si="69"/>
        <v/>
      </c>
      <c r="AV199" s="147" t="str">
        <f t="shared" si="70"/>
        <v/>
      </c>
      <c r="AW199" s="154" t="str">
        <f t="shared" si="77"/>
        <v/>
      </c>
      <c r="AX199" s="149" t="str">
        <f t="shared" si="78"/>
        <v/>
      </c>
      <c r="AY199" s="149" t="str">
        <f t="shared" si="71"/>
        <v/>
      </c>
      <c r="AZ199" s="149" t="str">
        <f>IF($AW199="","",HLOOKUP($AW199,'3.参照データ'!$B$5:$AI$14,8,FALSE)+1)</f>
        <v/>
      </c>
      <c r="BA199" s="149" t="str">
        <f>IF($AW199="","",HLOOKUP($AW199,'3.参照データ'!$B$5:$AI$14,10,FALSE)+AZ199)</f>
        <v/>
      </c>
      <c r="BB199" s="240" t="str">
        <f>IF($AW199="","",INDEX('2.職務給賃金表'!$B$6:$AI$57,MATCH($AY199,'2.職務給賃金表'!$B$6:$B$57,0),MATCH($AW199,'2.職務給賃金表'!$B$6:$AI$6,0)))</f>
        <v/>
      </c>
      <c r="BC199" s="245" t="str">
        <f t="shared" si="72"/>
        <v/>
      </c>
    </row>
    <row r="200" spans="1:55" x14ac:dyDescent="0.15">
      <c r="A200" s="79" t="str">
        <f>IF(C200="","",COUNTA($C$10:C200))</f>
        <v/>
      </c>
      <c r="B200" s="416"/>
      <c r="C200" s="416"/>
      <c r="D200" s="425"/>
      <c r="E200" s="425"/>
      <c r="F200" s="416"/>
      <c r="G200" s="425"/>
      <c r="H200" s="418"/>
      <c r="I200" s="418"/>
      <c r="J200" s="66" t="str">
        <f t="shared" si="81"/>
        <v/>
      </c>
      <c r="K200" s="66" t="str">
        <f t="shared" si="82"/>
        <v/>
      </c>
      <c r="L200" s="66" t="str">
        <f t="shared" si="83"/>
        <v/>
      </c>
      <c r="M200" s="66" t="str">
        <f t="shared" si="84"/>
        <v/>
      </c>
      <c r="N200" s="419" t="str">
        <f>IF(C200="","",VLOOKUP(J200,#REF!,2))</f>
        <v/>
      </c>
      <c r="O200" s="419"/>
      <c r="P200" s="419"/>
      <c r="Q200" s="419"/>
      <c r="R200" s="69" t="str">
        <f t="shared" si="85"/>
        <v/>
      </c>
      <c r="S200" s="420"/>
      <c r="T200" s="420"/>
      <c r="U200" s="420"/>
      <c r="V200" s="420"/>
      <c r="W200" s="73" t="str">
        <f t="shared" si="86"/>
        <v/>
      </c>
      <c r="X200" s="75" t="str">
        <f t="shared" si="87"/>
        <v/>
      </c>
      <c r="Y200" s="44" t="str">
        <f t="shared" si="59"/>
        <v/>
      </c>
      <c r="Z200" s="30" t="str">
        <f>IF($C200="","",IF($Y200="","",HLOOKUP($Y200,'3.参照データ'!$B$4:$AI$12,2,TRUE)))</f>
        <v/>
      </c>
      <c r="AA200" s="424"/>
      <c r="AB200" s="85" t="str">
        <f t="shared" si="60"/>
        <v/>
      </c>
      <c r="AC200" s="34" t="str">
        <f>IF($AB200="","",($Y200-HLOOKUP($AB200,'3.参照データ'!$B$5:$AI$12,6,FALSE)))</f>
        <v/>
      </c>
      <c r="AD200" s="30" t="str">
        <f>IF($AB200="","",ROUNDUP($AC200/HLOOKUP($AB200,'3.参照データ'!$B$5:$AI$18,7,FALSE),0)+1)</f>
        <v/>
      </c>
      <c r="AE200" s="30" t="str">
        <f t="shared" si="54"/>
        <v/>
      </c>
      <c r="AF200" s="127" t="str">
        <f>IF($AB200="","",($AE200-1)*HLOOKUP($AB200,'3.参照データ'!$B$5:$AI$14,7,FALSE))</f>
        <v/>
      </c>
      <c r="AG200" s="34" t="str">
        <f t="shared" si="61"/>
        <v/>
      </c>
      <c r="AH200" s="30" t="str">
        <f>IF($AB200="","",IF($AG200&lt;=0,0,ROUNDUP($AG200/HLOOKUP($AB200,'3.参照データ'!$B$5:$AI$14,9,FALSE),0)))</f>
        <v/>
      </c>
      <c r="AI200" s="30" t="str">
        <f t="shared" si="62"/>
        <v/>
      </c>
      <c r="AJ200" s="30" t="str">
        <f>IF($AB200="","",HLOOKUP($AB200,'3.参照データ'!$B$5:$AI$14,8,FALSE)+1)</f>
        <v/>
      </c>
      <c r="AK200" s="30" t="str">
        <f>IF($AB200="","",HLOOKUP($AB200,'3.参照データ'!$B$5:$AI$14,10,FALSE)+AJ200)</f>
        <v/>
      </c>
      <c r="AL200" s="35" t="str">
        <f>IF($AB200="","",INDEX('2.職務給賃金表'!$B$6:$AI$57,MATCH('1.メイン'!$AI200,'2.職務給賃金表'!$B$6:$B$57,0),MATCH('1.メイン'!$AB200,'2.職務給賃金表'!$B$6:$AI$6,0)))</f>
        <v/>
      </c>
      <c r="AM200" s="35" t="str">
        <f t="shared" si="55"/>
        <v/>
      </c>
      <c r="AN200" s="35" t="str">
        <f t="shared" si="63"/>
        <v/>
      </c>
      <c r="AO200" s="35" t="str">
        <f t="shared" si="64"/>
        <v/>
      </c>
      <c r="AP200" s="35" t="str">
        <f t="shared" si="65"/>
        <v/>
      </c>
      <c r="AQ200" s="36" t="str">
        <f t="shared" si="66"/>
        <v/>
      </c>
      <c r="AS200" s="151" t="str">
        <f t="shared" si="79"/>
        <v/>
      </c>
      <c r="AT200" s="147" t="str">
        <f t="shared" si="80"/>
        <v/>
      </c>
      <c r="AU200" s="147" t="str">
        <f t="shared" si="69"/>
        <v/>
      </c>
      <c r="AV200" s="147" t="str">
        <f t="shared" si="70"/>
        <v/>
      </c>
      <c r="AW200" s="154" t="str">
        <f t="shared" si="77"/>
        <v/>
      </c>
      <c r="AX200" s="149" t="str">
        <f t="shared" si="78"/>
        <v/>
      </c>
      <c r="AY200" s="149" t="str">
        <f t="shared" si="71"/>
        <v/>
      </c>
      <c r="AZ200" s="149" t="str">
        <f>IF($AW200="","",HLOOKUP($AW200,'3.参照データ'!$B$5:$AI$14,8,FALSE)+1)</f>
        <v/>
      </c>
      <c r="BA200" s="149" t="str">
        <f>IF($AW200="","",HLOOKUP($AW200,'3.参照データ'!$B$5:$AI$14,10,FALSE)+AZ200)</f>
        <v/>
      </c>
      <c r="BB200" s="240" t="str">
        <f>IF($AW200="","",INDEX('2.職務給賃金表'!$B$6:$AI$57,MATCH($AY200,'2.職務給賃金表'!$B$6:$B$57,0),MATCH($AW200,'2.職務給賃金表'!$B$6:$AI$6,0)))</f>
        <v/>
      </c>
      <c r="BC200" s="245" t="str">
        <f t="shared" si="72"/>
        <v/>
      </c>
    </row>
    <row r="201" spans="1:55" x14ac:dyDescent="0.15">
      <c r="A201" s="79" t="str">
        <f>IF(C201="","",COUNTA($C$10:C201))</f>
        <v/>
      </c>
      <c r="B201" s="416"/>
      <c r="C201" s="416"/>
      <c r="D201" s="425"/>
      <c r="E201" s="425"/>
      <c r="F201" s="416"/>
      <c r="G201" s="425"/>
      <c r="H201" s="418"/>
      <c r="I201" s="418"/>
      <c r="J201" s="66" t="str">
        <f t="shared" si="81"/>
        <v/>
      </c>
      <c r="K201" s="66" t="str">
        <f t="shared" si="82"/>
        <v/>
      </c>
      <c r="L201" s="66" t="str">
        <f t="shared" si="83"/>
        <v/>
      </c>
      <c r="M201" s="66" t="str">
        <f t="shared" si="84"/>
        <v/>
      </c>
      <c r="N201" s="419" t="str">
        <f>IF(C201="","",VLOOKUP(J201,#REF!,2))</f>
        <v/>
      </c>
      <c r="O201" s="419"/>
      <c r="P201" s="419"/>
      <c r="Q201" s="419"/>
      <c r="R201" s="69" t="str">
        <f t="shared" si="85"/>
        <v/>
      </c>
      <c r="S201" s="420"/>
      <c r="T201" s="420"/>
      <c r="U201" s="420"/>
      <c r="V201" s="420"/>
      <c r="W201" s="73" t="str">
        <f t="shared" si="86"/>
        <v/>
      </c>
      <c r="X201" s="75" t="str">
        <f t="shared" si="87"/>
        <v/>
      </c>
      <c r="Y201" s="44" t="str">
        <f t="shared" si="59"/>
        <v/>
      </c>
      <c r="Z201" s="30" t="str">
        <f>IF($C201="","",IF($Y201="","",HLOOKUP($Y201,'3.参照データ'!$B$4:$AI$12,2,TRUE)))</f>
        <v/>
      </c>
      <c r="AA201" s="424"/>
      <c r="AB201" s="85" t="str">
        <f t="shared" si="60"/>
        <v/>
      </c>
      <c r="AC201" s="34" t="str">
        <f>IF($AB201="","",($Y201-HLOOKUP($AB201,'3.参照データ'!$B$5:$AI$12,6,FALSE)))</f>
        <v/>
      </c>
      <c r="AD201" s="30" t="str">
        <f>IF($AB201="","",ROUNDUP($AC201/HLOOKUP($AB201,'3.参照データ'!$B$5:$AI$18,7,FALSE),0)+1)</f>
        <v/>
      </c>
      <c r="AE201" s="30" t="str">
        <f t="shared" si="54"/>
        <v/>
      </c>
      <c r="AF201" s="127" t="str">
        <f>IF($AB201="","",($AE201-1)*HLOOKUP($AB201,'3.参照データ'!$B$5:$AI$14,7,FALSE))</f>
        <v/>
      </c>
      <c r="AG201" s="34" t="str">
        <f t="shared" si="61"/>
        <v/>
      </c>
      <c r="AH201" s="30" t="str">
        <f>IF($AB201="","",IF($AG201&lt;=0,0,ROUNDUP($AG201/HLOOKUP($AB201,'3.参照データ'!$B$5:$AI$14,9,FALSE),0)))</f>
        <v/>
      </c>
      <c r="AI201" s="30" t="str">
        <f t="shared" si="62"/>
        <v/>
      </c>
      <c r="AJ201" s="30" t="str">
        <f>IF($AB201="","",HLOOKUP($AB201,'3.参照データ'!$B$5:$AI$14,8,FALSE)+1)</f>
        <v/>
      </c>
      <c r="AK201" s="30" t="str">
        <f>IF($AB201="","",HLOOKUP($AB201,'3.参照データ'!$B$5:$AI$14,10,FALSE)+AJ201)</f>
        <v/>
      </c>
      <c r="AL201" s="35" t="str">
        <f>IF($AB201="","",INDEX('2.職務給賃金表'!$B$6:$AI$57,MATCH('1.メイン'!$AI201,'2.職務給賃金表'!$B$6:$B$57,0),MATCH('1.メイン'!$AB201,'2.職務給賃金表'!$B$6:$AI$6,0)))</f>
        <v/>
      </c>
      <c r="AM201" s="35" t="str">
        <f t="shared" si="55"/>
        <v/>
      </c>
      <c r="AN201" s="35" t="str">
        <f t="shared" si="63"/>
        <v/>
      </c>
      <c r="AO201" s="35" t="str">
        <f t="shared" si="64"/>
        <v/>
      </c>
      <c r="AP201" s="35" t="str">
        <f t="shared" si="65"/>
        <v/>
      </c>
      <c r="AQ201" s="36" t="str">
        <f t="shared" si="66"/>
        <v/>
      </c>
      <c r="AS201" s="151" t="str">
        <f t="shared" si="79"/>
        <v/>
      </c>
      <c r="AT201" s="147" t="str">
        <f t="shared" si="80"/>
        <v/>
      </c>
      <c r="AU201" s="147" t="str">
        <f t="shared" si="69"/>
        <v/>
      </c>
      <c r="AV201" s="147" t="str">
        <f t="shared" si="70"/>
        <v/>
      </c>
      <c r="AW201" s="154" t="str">
        <f t="shared" si="77"/>
        <v/>
      </c>
      <c r="AX201" s="149" t="str">
        <f t="shared" si="78"/>
        <v/>
      </c>
      <c r="AY201" s="149" t="str">
        <f t="shared" si="71"/>
        <v/>
      </c>
      <c r="AZ201" s="149" t="str">
        <f>IF($AW201="","",HLOOKUP($AW201,'3.参照データ'!$B$5:$AI$14,8,FALSE)+1)</f>
        <v/>
      </c>
      <c r="BA201" s="149" t="str">
        <f>IF($AW201="","",HLOOKUP($AW201,'3.参照データ'!$B$5:$AI$14,10,FALSE)+AZ201)</f>
        <v/>
      </c>
      <c r="BB201" s="240" t="str">
        <f>IF($AW201="","",INDEX('2.職務給賃金表'!$B$6:$AI$57,MATCH($AY201,'2.職務給賃金表'!$B$6:$B$57,0),MATCH($AW201,'2.職務給賃金表'!$B$6:$AI$6,0)))</f>
        <v/>
      </c>
      <c r="BC201" s="245" t="str">
        <f t="shared" si="72"/>
        <v/>
      </c>
    </row>
    <row r="202" spans="1:55" x14ac:dyDescent="0.15">
      <c r="A202" s="79" t="str">
        <f>IF(C202="","",COUNTA($C$10:C202))</f>
        <v/>
      </c>
      <c r="B202" s="416"/>
      <c r="C202" s="416"/>
      <c r="D202" s="425"/>
      <c r="E202" s="425"/>
      <c r="F202" s="416"/>
      <c r="G202" s="425"/>
      <c r="H202" s="418"/>
      <c r="I202" s="418"/>
      <c r="J202" s="66" t="str">
        <f t="shared" si="81"/>
        <v/>
      </c>
      <c r="K202" s="66" t="str">
        <f t="shared" si="82"/>
        <v/>
      </c>
      <c r="L202" s="66" t="str">
        <f t="shared" si="83"/>
        <v/>
      </c>
      <c r="M202" s="66" t="str">
        <f t="shared" si="84"/>
        <v/>
      </c>
      <c r="N202" s="419" t="str">
        <f>IF(C202="","",VLOOKUP(J202,#REF!,2))</f>
        <v/>
      </c>
      <c r="O202" s="419"/>
      <c r="P202" s="419"/>
      <c r="Q202" s="419"/>
      <c r="R202" s="69" t="str">
        <f t="shared" si="85"/>
        <v/>
      </c>
      <c r="S202" s="420"/>
      <c r="T202" s="420"/>
      <c r="U202" s="420"/>
      <c r="V202" s="420"/>
      <c r="W202" s="73" t="str">
        <f t="shared" si="86"/>
        <v/>
      </c>
      <c r="X202" s="75" t="str">
        <f t="shared" si="87"/>
        <v/>
      </c>
      <c r="Y202" s="44" t="str">
        <f t="shared" si="59"/>
        <v/>
      </c>
      <c r="Z202" s="30" t="str">
        <f>IF($C202="","",IF($Y202="","",HLOOKUP($Y202,'3.参照データ'!$B$4:$AI$12,2,TRUE)))</f>
        <v/>
      </c>
      <c r="AA202" s="424"/>
      <c r="AB202" s="85" t="str">
        <f t="shared" si="60"/>
        <v/>
      </c>
      <c r="AC202" s="34" t="str">
        <f>IF($AB202="","",($Y202-HLOOKUP($AB202,'3.参照データ'!$B$5:$AI$12,6,FALSE)))</f>
        <v/>
      </c>
      <c r="AD202" s="30" t="str">
        <f>IF($AB202="","",ROUNDUP($AC202/HLOOKUP($AB202,'3.参照データ'!$B$5:$AI$18,7,FALSE),0)+1)</f>
        <v/>
      </c>
      <c r="AE202" s="30" t="str">
        <f t="shared" ref="AE202:AE209" si="88">IF($AB202="","",IF($AD202&lt;=0,1,IF($AD202&gt;=$AJ202,$AJ202,$AD202)))</f>
        <v/>
      </c>
      <c r="AF202" s="127" t="str">
        <f>IF($AB202="","",($AE202-1)*HLOOKUP($AB202,'3.参照データ'!$B$5:$AI$14,7,FALSE))</f>
        <v/>
      </c>
      <c r="AG202" s="34" t="str">
        <f t="shared" si="61"/>
        <v/>
      </c>
      <c r="AH202" s="30" t="str">
        <f>IF($AB202="","",IF($AG202&lt;=0,0,ROUNDUP($AG202/HLOOKUP($AB202,'3.参照データ'!$B$5:$AI$14,9,FALSE),0)))</f>
        <v/>
      </c>
      <c r="AI202" s="30" t="str">
        <f t="shared" si="62"/>
        <v/>
      </c>
      <c r="AJ202" s="30" t="str">
        <f>IF($AB202="","",HLOOKUP($AB202,'3.参照データ'!$B$5:$AI$14,8,FALSE)+1)</f>
        <v/>
      </c>
      <c r="AK202" s="30" t="str">
        <f>IF($AB202="","",HLOOKUP($AB202,'3.参照データ'!$B$5:$AI$14,10,FALSE)+AJ202)</f>
        <v/>
      </c>
      <c r="AL202" s="35" t="str">
        <f>IF($AB202="","",INDEX('2.職務給賃金表'!$B$6:$AI$57,MATCH('1.メイン'!$AI202,'2.職務給賃金表'!$B$6:$B$57,0),MATCH('1.メイン'!$AB202,'2.職務給賃金表'!$B$6:$AI$6,0)))</f>
        <v/>
      </c>
      <c r="AM202" s="35" t="str">
        <f t="shared" ref="AM202:AM209" si="89">IF($AB202="","",$W202)</f>
        <v/>
      </c>
      <c r="AN202" s="35" t="str">
        <f t="shared" si="63"/>
        <v/>
      </c>
      <c r="AO202" s="35" t="str">
        <f t="shared" si="64"/>
        <v/>
      </c>
      <c r="AP202" s="35" t="str">
        <f t="shared" si="65"/>
        <v/>
      </c>
      <c r="AQ202" s="36" t="str">
        <f t="shared" si="66"/>
        <v/>
      </c>
      <c r="AS202" s="151" t="str">
        <f t="shared" si="79"/>
        <v/>
      </c>
      <c r="AT202" s="147" t="str">
        <f t="shared" si="80"/>
        <v/>
      </c>
      <c r="AU202" s="147" t="str">
        <f t="shared" si="69"/>
        <v/>
      </c>
      <c r="AV202" s="147" t="str">
        <f t="shared" si="70"/>
        <v/>
      </c>
      <c r="AW202" s="154" t="str">
        <f t="shared" si="77"/>
        <v/>
      </c>
      <c r="AX202" s="149" t="str">
        <f t="shared" si="78"/>
        <v/>
      </c>
      <c r="AY202" s="149" t="str">
        <f t="shared" si="71"/>
        <v/>
      </c>
      <c r="AZ202" s="149" t="str">
        <f>IF($AW202="","",HLOOKUP($AW202,'3.参照データ'!$B$5:$AI$14,8,FALSE)+1)</f>
        <v/>
      </c>
      <c r="BA202" s="149" t="str">
        <f>IF($AW202="","",HLOOKUP($AW202,'3.参照データ'!$B$5:$AI$14,10,FALSE)+AZ202)</f>
        <v/>
      </c>
      <c r="BB202" s="240" t="str">
        <f>IF($AW202="","",INDEX('2.職務給賃金表'!$B$6:$AI$57,MATCH($AY202,'2.職務給賃金表'!$B$6:$B$57,0),MATCH($AW202,'2.職務給賃金表'!$B$6:$AI$6,0)))</f>
        <v/>
      </c>
      <c r="BC202" s="245" t="str">
        <f t="shared" si="72"/>
        <v/>
      </c>
    </row>
    <row r="203" spans="1:55" x14ac:dyDescent="0.15">
      <c r="A203" s="79" t="str">
        <f>IF(C203="","",COUNTA($C$10:C203))</f>
        <v/>
      </c>
      <c r="B203" s="416"/>
      <c r="C203" s="416"/>
      <c r="D203" s="425"/>
      <c r="E203" s="425"/>
      <c r="F203" s="416"/>
      <c r="G203" s="425"/>
      <c r="H203" s="418"/>
      <c r="I203" s="418"/>
      <c r="J203" s="66" t="str">
        <f t="shared" si="81"/>
        <v/>
      </c>
      <c r="K203" s="66" t="str">
        <f t="shared" si="82"/>
        <v/>
      </c>
      <c r="L203" s="66" t="str">
        <f t="shared" si="83"/>
        <v/>
      </c>
      <c r="M203" s="66" t="str">
        <f t="shared" si="84"/>
        <v/>
      </c>
      <c r="N203" s="419" t="str">
        <f>IF(C203="","",VLOOKUP(J203,#REF!,2))</f>
        <v/>
      </c>
      <c r="O203" s="419"/>
      <c r="P203" s="419"/>
      <c r="Q203" s="419"/>
      <c r="R203" s="69" t="str">
        <f t="shared" si="85"/>
        <v/>
      </c>
      <c r="S203" s="420"/>
      <c r="T203" s="420"/>
      <c r="U203" s="420"/>
      <c r="V203" s="420"/>
      <c r="W203" s="73" t="str">
        <f t="shared" si="86"/>
        <v/>
      </c>
      <c r="X203" s="75" t="str">
        <f t="shared" si="87"/>
        <v/>
      </c>
      <c r="Y203" s="44" t="str">
        <f t="shared" ref="Y203:Y209" si="90">IF($C203="","",$R203)</f>
        <v/>
      </c>
      <c r="Z203" s="30" t="str">
        <f>IF($C203="","",IF($Y203="","",HLOOKUP($Y203,'3.参照データ'!$B$4:$AI$12,2,TRUE)))</f>
        <v/>
      </c>
      <c r="AA203" s="424"/>
      <c r="AB203" s="85" t="str">
        <f t="shared" ref="AB203:AB209" si="91">IF($Z203="","",IF($AA203="",$Z203,$AA203))</f>
        <v/>
      </c>
      <c r="AC203" s="34" t="str">
        <f>IF($AB203="","",($Y203-HLOOKUP($AB203,'3.参照データ'!$B$5:$AI$12,6,FALSE)))</f>
        <v/>
      </c>
      <c r="AD203" s="30" t="str">
        <f>IF($AB203="","",ROUNDUP($AC203/HLOOKUP($AB203,'3.参照データ'!$B$5:$AI$18,7,FALSE),0)+1)</f>
        <v/>
      </c>
      <c r="AE203" s="30" t="str">
        <f t="shared" si="88"/>
        <v/>
      </c>
      <c r="AF203" s="127" t="str">
        <f>IF($AB203="","",($AE203-1)*HLOOKUP($AB203,'3.参照データ'!$B$5:$AI$14,7,FALSE))</f>
        <v/>
      </c>
      <c r="AG203" s="34" t="str">
        <f t="shared" ref="AG203:AG209" si="92">IF($AB203="","",$AC203-$AF203)</f>
        <v/>
      </c>
      <c r="AH203" s="30" t="str">
        <f>IF($AB203="","",IF($AG203&lt;=0,0,ROUNDUP($AG203/HLOOKUP($AB203,'3.参照データ'!$B$5:$AI$14,9,FALSE),0)))</f>
        <v/>
      </c>
      <c r="AI203" s="30" t="str">
        <f t="shared" ref="AI203:AI209" si="93">IF($AB203="","",IF($AE203+$AH203&gt;=$AK203,$AK203,$AE203+$AH203))</f>
        <v/>
      </c>
      <c r="AJ203" s="30" t="str">
        <f>IF($AB203="","",HLOOKUP($AB203,'3.参照データ'!$B$5:$AI$14,8,FALSE)+1)</f>
        <v/>
      </c>
      <c r="AK203" s="30" t="str">
        <f>IF($AB203="","",HLOOKUP($AB203,'3.参照データ'!$B$5:$AI$14,10,FALSE)+AJ203)</f>
        <v/>
      </c>
      <c r="AL203" s="35" t="str">
        <f>IF($AB203="","",INDEX('2.職務給賃金表'!$B$6:$AI$57,MATCH('1.メイン'!$AI203,'2.職務給賃金表'!$B$6:$B$57,0),MATCH('1.メイン'!$AB203,'2.職務給賃金表'!$B$6:$AI$6,0)))</f>
        <v/>
      </c>
      <c r="AM203" s="35" t="str">
        <f t="shared" si="89"/>
        <v/>
      </c>
      <c r="AN203" s="35" t="str">
        <f t="shared" ref="AN203:AN209" si="94">IF($AB203="","",$AL203+$AM203)</f>
        <v/>
      </c>
      <c r="AO203" s="35" t="str">
        <f t="shared" ref="AO203:AO209" si="95">IF($AB203="","",IF(($Y203-$AL203)&gt;0,$Y203-$AL203,0))</f>
        <v/>
      </c>
      <c r="AP203" s="35" t="str">
        <f t="shared" ref="AP203:AP209" si="96">IF($AB203="","",$AN203+$AO203)</f>
        <v/>
      </c>
      <c r="AQ203" s="36" t="str">
        <f t="shared" ref="AQ203:AQ209" si="97">IF($AB203="","",$AP203-$X203)</f>
        <v/>
      </c>
      <c r="AS203" s="151" t="str">
        <f t="shared" si="79"/>
        <v/>
      </c>
      <c r="AT203" s="147" t="str">
        <f t="shared" si="80"/>
        <v/>
      </c>
      <c r="AU203" s="147" t="str">
        <f t="shared" ref="AU203:AU209" si="98">IF(I203="","",DATEDIF(I203-1,$AS$4,"Y"))</f>
        <v/>
      </c>
      <c r="AV203" s="147" t="str">
        <f t="shared" ref="AV203:AV209" si="99">IF(I203="","",DATEDIF(I203-1,$AS$4,"YM"))</f>
        <v/>
      </c>
      <c r="AW203" s="154" t="str">
        <f t="shared" si="77"/>
        <v/>
      </c>
      <c r="AX203" s="149" t="str">
        <f t="shared" si="78"/>
        <v/>
      </c>
      <c r="AY203" s="149" t="str">
        <f t="shared" ref="AY203:AY209" si="100">IF($AW203="","",IF($AX203&gt;=$BA203,$BA203,$AX203))</f>
        <v/>
      </c>
      <c r="AZ203" s="149" t="str">
        <f>IF($AW203="","",HLOOKUP($AW203,'3.参照データ'!$B$5:$AI$14,8,FALSE)+1)</f>
        <v/>
      </c>
      <c r="BA203" s="149" t="str">
        <f>IF($AW203="","",HLOOKUP($AW203,'3.参照データ'!$B$5:$AI$14,10,FALSE)+AZ203)</f>
        <v/>
      </c>
      <c r="BB203" s="240" t="str">
        <f>IF($AW203="","",INDEX('2.職務給賃金表'!$B$6:$AI$57,MATCH($AY203,'2.職務給賃金表'!$B$6:$B$57,0),MATCH($AW203,'2.職務給賃金表'!$B$6:$AI$6,0)))</f>
        <v/>
      </c>
      <c r="BC203" s="245" t="str">
        <f t="shared" ref="BC203:BC209" si="101">IF($AW203="","",$BB203-$AL203)</f>
        <v/>
      </c>
    </row>
    <row r="204" spans="1:55" x14ac:dyDescent="0.15">
      <c r="A204" s="79" t="str">
        <f>IF(C204="","",COUNTA($C$10:C204))</f>
        <v/>
      </c>
      <c r="B204" s="416"/>
      <c r="C204" s="416"/>
      <c r="D204" s="425"/>
      <c r="E204" s="425"/>
      <c r="F204" s="416"/>
      <c r="G204" s="425"/>
      <c r="H204" s="418"/>
      <c r="I204" s="418"/>
      <c r="J204" s="66" t="str">
        <f t="shared" si="81"/>
        <v/>
      </c>
      <c r="K204" s="66" t="str">
        <f t="shared" si="82"/>
        <v/>
      </c>
      <c r="L204" s="66" t="str">
        <f t="shared" si="83"/>
        <v/>
      </c>
      <c r="M204" s="66" t="str">
        <f t="shared" si="84"/>
        <v/>
      </c>
      <c r="N204" s="419" t="str">
        <f>IF(C204="","",VLOOKUP(J204,#REF!,2))</f>
        <v/>
      </c>
      <c r="O204" s="419"/>
      <c r="P204" s="419"/>
      <c r="Q204" s="419"/>
      <c r="R204" s="69" t="str">
        <f t="shared" si="85"/>
        <v/>
      </c>
      <c r="S204" s="420"/>
      <c r="T204" s="420"/>
      <c r="U204" s="420"/>
      <c r="V204" s="420"/>
      <c r="W204" s="73" t="str">
        <f t="shared" si="86"/>
        <v/>
      </c>
      <c r="X204" s="75" t="str">
        <f t="shared" si="87"/>
        <v/>
      </c>
      <c r="Y204" s="44" t="str">
        <f t="shared" si="90"/>
        <v/>
      </c>
      <c r="Z204" s="30" t="str">
        <f>IF($C204="","",IF($Y204="","",HLOOKUP($Y204,'3.参照データ'!$B$4:$AI$12,2,TRUE)))</f>
        <v/>
      </c>
      <c r="AA204" s="424"/>
      <c r="AB204" s="85" t="str">
        <f t="shared" si="91"/>
        <v/>
      </c>
      <c r="AC204" s="34" t="str">
        <f>IF($AB204="","",($Y204-HLOOKUP($AB204,'3.参照データ'!$B$5:$AI$12,6,FALSE)))</f>
        <v/>
      </c>
      <c r="AD204" s="30" t="str">
        <f>IF($AB204="","",ROUNDUP($AC204/HLOOKUP($AB204,'3.参照データ'!$B$5:$AI$18,7,FALSE),0)+1)</f>
        <v/>
      </c>
      <c r="AE204" s="30" t="str">
        <f t="shared" si="88"/>
        <v/>
      </c>
      <c r="AF204" s="127" t="str">
        <f>IF($AB204="","",($AE204-1)*HLOOKUP($AB204,'3.参照データ'!$B$5:$AI$14,7,FALSE))</f>
        <v/>
      </c>
      <c r="AG204" s="34" t="str">
        <f t="shared" si="92"/>
        <v/>
      </c>
      <c r="AH204" s="30" t="str">
        <f>IF($AB204="","",IF($AG204&lt;=0,0,ROUNDUP($AG204/HLOOKUP($AB204,'3.参照データ'!$B$5:$AI$14,9,FALSE),0)))</f>
        <v/>
      </c>
      <c r="AI204" s="30" t="str">
        <f t="shared" si="93"/>
        <v/>
      </c>
      <c r="AJ204" s="30" t="str">
        <f>IF($AB204="","",HLOOKUP($AB204,'3.参照データ'!$B$5:$AI$14,8,FALSE)+1)</f>
        <v/>
      </c>
      <c r="AK204" s="30" t="str">
        <f>IF($AB204="","",HLOOKUP($AB204,'3.参照データ'!$B$5:$AI$14,10,FALSE)+AJ204)</f>
        <v/>
      </c>
      <c r="AL204" s="35" t="str">
        <f>IF($AB204="","",INDEX('2.職務給賃金表'!$B$6:$AI$57,MATCH('1.メイン'!$AI204,'2.職務給賃金表'!$B$6:$B$57,0),MATCH('1.メイン'!$AB204,'2.職務給賃金表'!$B$6:$AI$6,0)))</f>
        <v/>
      </c>
      <c r="AM204" s="35" t="str">
        <f t="shared" si="89"/>
        <v/>
      </c>
      <c r="AN204" s="35" t="str">
        <f t="shared" si="94"/>
        <v/>
      </c>
      <c r="AO204" s="35" t="str">
        <f t="shared" si="95"/>
        <v/>
      </c>
      <c r="AP204" s="35" t="str">
        <f t="shared" si="96"/>
        <v/>
      </c>
      <c r="AQ204" s="36" t="str">
        <f t="shared" si="97"/>
        <v/>
      </c>
      <c r="AS204" s="151" t="str">
        <f t="shared" si="79"/>
        <v/>
      </c>
      <c r="AT204" s="147" t="str">
        <f t="shared" si="80"/>
        <v/>
      </c>
      <c r="AU204" s="147" t="str">
        <f t="shared" si="98"/>
        <v/>
      </c>
      <c r="AV204" s="147" t="str">
        <f t="shared" si="99"/>
        <v/>
      </c>
      <c r="AW204" s="154" t="str">
        <f t="shared" si="77"/>
        <v/>
      </c>
      <c r="AX204" s="149" t="str">
        <f t="shared" si="78"/>
        <v/>
      </c>
      <c r="AY204" s="149" t="str">
        <f t="shared" si="100"/>
        <v/>
      </c>
      <c r="AZ204" s="149" t="str">
        <f>IF($AW204="","",HLOOKUP($AW204,'3.参照データ'!$B$5:$AI$14,8,FALSE)+1)</f>
        <v/>
      </c>
      <c r="BA204" s="149" t="str">
        <f>IF($AW204="","",HLOOKUP($AW204,'3.参照データ'!$B$5:$AI$14,10,FALSE)+AZ204)</f>
        <v/>
      </c>
      <c r="BB204" s="240" t="str">
        <f>IF($AW204="","",INDEX('2.職務給賃金表'!$B$6:$AI$57,MATCH($AY204,'2.職務給賃金表'!$B$6:$B$57,0),MATCH($AW204,'2.職務給賃金表'!$B$6:$AI$6,0)))</f>
        <v/>
      </c>
      <c r="BC204" s="245" t="str">
        <f t="shared" si="101"/>
        <v/>
      </c>
    </row>
    <row r="205" spans="1:55" x14ac:dyDescent="0.15">
      <c r="A205" s="79" t="str">
        <f>IF(C205="","",COUNTA($C$10:C205))</f>
        <v/>
      </c>
      <c r="B205" s="416"/>
      <c r="C205" s="416"/>
      <c r="D205" s="425"/>
      <c r="E205" s="425"/>
      <c r="F205" s="416"/>
      <c r="G205" s="425"/>
      <c r="H205" s="418"/>
      <c r="I205" s="418"/>
      <c r="J205" s="66" t="str">
        <f t="shared" si="81"/>
        <v/>
      </c>
      <c r="K205" s="66" t="str">
        <f t="shared" si="82"/>
        <v/>
      </c>
      <c r="L205" s="66" t="str">
        <f t="shared" si="83"/>
        <v/>
      </c>
      <c r="M205" s="66" t="str">
        <f t="shared" si="84"/>
        <v/>
      </c>
      <c r="N205" s="419" t="str">
        <f>IF(C205="","",VLOOKUP(J205,#REF!,2))</f>
        <v/>
      </c>
      <c r="O205" s="419"/>
      <c r="P205" s="419"/>
      <c r="Q205" s="419"/>
      <c r="R205" s="69" t="str">
        <f t="shared" si="85"/>
        <v/>
      </c>
      <c r="S205" s="420"/>
      <c r="T205" s="420"/>
      <c r="U205" s="420"/>
      <c r="V205" s="420"/>
      <c r="W205" s="73" t="str">
        <f t="shared" si="86"/>
        <v/>
      </c>
      <c r="X205" s="75" t="str">
        <f t="shared" si="87"/>
        <v/>
      </c>
      <c r="Y205" s="44" t="str">
        <f t="shared" si="90"/>
        <v/>
      </c>
      <c r="Z205" s="30" t="str">
        <f>IF($C205="","",IF($Y205="","",HLOOKUP($Y205,'3.参照データ'!$B$4:$AI$12,2,TRUE)))</f>
        <v/>
      </c>
      <c r="AA205" s="424"/>
      <c r="AB205" s="85" t="str">
        <f t="shared" si="91"/>
        <v/>
      </c>
      <c r="AC205" s="34" t="str">
        <f>IF($AB205="","",($Y205-HLOOKUP($AB205,'3.参照データ'!$B$5:$AI$12,6,FALSE)))</f>
        <v/>
      </c>
      <c r="AD205" s="30" t="str">
        <f>IF($AB205="","",ROUNDUP($AC205/HLOOKUP($AB205,'3.参照データ'!$B$5:$AI$18,7,FALSE),0)+1)</f>
        <v/>
      </c>
      <c r="AE205" s="30" t="str">
        <f t="shared" si="88"/>
        <v/>
      </c>
      <c r="AF205" s="127" t="str">
        <f>IF($AB205="","",($AE205-1)*HLOOKUP($AB205,'3.参照データ'!$B$5:$AI$14,7,FALSE))</f>
        <v/>
      </c>
      <c r="AG205" s="34" t="str">
        <f t="shared" si="92"/>
        <v/>
      </c>
      <c r="AH205" s="30" t="str">
        <f>IF($AB205="","",IF($AG205&lt;=0,0,ROUNDUP($AG205/HLOOKUP($AB205,'3.参照データ'!$B$5:$AI$14,9,FALSE),0)))</f>
        <v/>
      </c>
      <c r="AI205" s="30" t="str">
        <f t="shared" si="93"/>
        <v/>
      </c>
      <c r="AJ205" s="30" t="str">
        <f>IF($AB205="","",HLOOKUP($AB205,'3.参照データ'!$B$5:$AI$14,8,FALSE)+1)</f>
        <v/>
      </c>
      <c r="AK205" s="30" t="str">
        <f>IF($AB205="","",HLOOKUP($AB205,'3.参照データ'!$B$5:$AI$14,10,FALSE)+AJ205)</f>
        <v/>
      </c>
      <c r="AL205" s="35" t="str">
        <f>IF($AB205="","",INDEX('2.職務給賃金表'!$B$6:$AI$57,MATCH('1.メイン'!$AI205,'2.職務給賃金表'!$B$6:$B$57,0),MATCH('1.メイン'!$AB205,'2.職務給賃金表'!$B$6:$AI$6,0)))</f>
        <v/>
      </c>
      <c r="AM205" s="35" t="str">
        <f t="shared" si="89"/>
        <v/>
      </c>
      <c r="AN205" s="35" t="str">
        <f t="shared" si="94"/>
        <v/>
      </c>
      <c r="AO205" s="35" t="str">
        <f t="shared" si="95"/>
        <v/>
      </c>
      <c r="AP205" s="35" t="str">
        <f t="shared" si="96"/>
        <v/>
      </c>
      <c r="AQ205" s="36" t="str">
        <f t="shared" si="97"/>
        <v/>
      </c>
      <c r="AS205" s="151" t="str">
        <f t="shared" si="79"/>
        <v/>
      </c>
      <c r="AT205" s="147" t="str">
        <f t="shared" si="80"/>
        <v/>
      </c>
      <c r="AU205" s="147" t="str">
        <f t="shared" si="98"/>
        <v/>
      </c>
      <c r="AV205" s="147" t="str">
        <f t="shared" si="99"/>
        <v/>
      </c>
      <c r="AW205" s="154" t="str">
        <f t="shared" si="77"/>
        <v/>
      </c>
      <c r="AX205" s="149" t="str">
        <f t="shared" si="78"/>
        <v/>
      </c>
      <c r="AY205" s="149" t="str">
        <f t="shared" si="100"/>
        <v/>
      </c>
      <c r="AZ205" s="149" t="str">
        <f>IF($AW205="","",HLOOKUP($AW205,'3.参照データ'!$B$5:$AI$14,8,FALSE)+1)</f>
        <v/>
      </c>
      <c r="BA205" s="149" t="str">
        <f>IF($AW205="","",HLOOKUP($AW205,'3.参照データ'!$B$5:$AI$14,10,FALSE)+AZ205)</f>
        <v/>
      </c>
      <c r="BB205" s="240" t="str">
        <f>IF($AW205="","",INDEX('2.職務給賃金表'!$B$6:$AI$57,MATCH($AY205,'2.職務給賃金表'!$B$6:$B$57,0),MATCH($AW205,'2.職務給賃金表'!$B$6:$AI$6,0)))</f>
        <v/>
      </c>
      <c r="BC205" s="245" t="str">
        <f t="shared" si="101"/>
        <v/>
      </c>
    </row>
    <row r="206" spans="1:55" x14ac:dyDescent="0.15">
      <c r="A206" s="79" t="str">
        <f>IF(C206="","",COUNTA($C$10:C206))</f>
        <v/>
      </c>
      <c r="B206" s="416"/>
      <c r="C206" s="416"/>
      <c r="D206" s="425"/>
      <c r="E206" s="425"/>
      <c r="F206" s="416"/>
      <c r="G206" s="425"/>
      <c r="H206" s="418"/>
      <c r="I206" s="418"/>
      <c r="J206" s="66" t="str">
        <f t="shared" si="81"/>
        <v/>
      </c>
      <c r="K206" s="66" t="str">
        <f t="shared" si="82"/>
        <v/>
      </c>
      <c r="L206" s="66" t="str">
        <f t="shared" si="83"/>
        <v/>
      </c>
      <c r="M206" s="66" t="str">
        <f t="shared" si="84"/>
        <v/>
      </c>
      <c r="N206" s="419" t="str">
        <f>IF(C206="","",VLOOKUP(J206,#REF!,2))</f>
        <v/>
      </c>
      <c r="O206" s="419"/>
      <c r="P206" s="419"/>
      <c r="Q206" s="419"/>
      <c r="R206" s="69" t="str">
        <f t="shared" si="85"/>
        <v/>
      </c>
      <c r="S206" s="420"/>
      <c r="T206" s="420"/>
      <c r="U206" s="420"/>
      <c r="V206" s="420"/>
      <c r="W206" s="73" t="str">
        <f t="shared" si="86"/>
        <v/>
      </c>
      <c r="X206" s="75" t="str">
        <f t="shared" si="87"/>
        <v/>
      </c>
      <c r="Y206" s="44" t="str">
        <f t="shared" si="90"/>
        <v/>
      </c>
      <c r="Z206" s="30" t="str">
        <f>IF($C206="","",IF($Y206="","",HLOOKUP($Y206,'3.参照データ'!$B$4:$AI$12,2,TRUE)))</f>
        <v/>
      </c>
      <c r="AA206" s="424"/>
      <c r="AB206" s="85" t="str">
        <f t="shared" si="91"/>
        <v/>
      </c>
      <c r="AC206" s="34" t="str">
        <f>IF($AB206="","",($Y206-HLOOKUP($AB206,'3.参照データ'!$B$5:$AI$12,6,FALSE)))</f>
        <v/>
      </c>
      <c r="AD206" s="30" t="str">
        <f>IF($AB206="","",ROUNDUP($AC206/HLOOKUP($AB206,'3.参照データ'!$B$5:$AI$18,7,FALSE),0)+1)</f>
        <v/>
      </c>
      <c r="AE206" s="30" t="str">
        <f t="shared" si="88"/>
        <v/>
      </c>
      <c r="AF206" s="127" t="str">
        <f>IF($AB206="","",($AE206-1)*HLOOKUP($AB206,'3.参照データ'!$B$5:$AI$14,7,FALSE))</f>
        <v/>
      </c>
      <c r="AG206" s="34" t="str">
        <f t="shared" si="92"/>
        <v/>
      </c>
      <c r="AH206" s="30" t="str">
        <f>IF($AB206="","",IF($AG206&lt;=0,0,ROUNDUP($AG206/HLOOKUP($AB206,'3.参照データ'!$B$5:$AI$14,9,FALSE),0)))</f>
        <v/>
      </c>
      <c r="AI206" s="30" t="str">
        <f t="shared" si="93"/>
        <v/>
      </c>
      <c r="AJ206" s="30" t="str">
        <f>IF($AB206="","",HLOOKUP($AB206,'3.参照データ'!$B$5:$AI$14,8,FALSE)+1)</f>
        <v/>
      </c>
      <c r="AK206" s="30" t="str">
        <f>IF($AB206="","",HLOOKUP($AB206,'3.参照データ'!$B$5:$AI$14,10,FALSE)+AJ206)</f>
        <v/>
      </c>
      <c r="AL206" s="35" t="str">
        <f>IF($AB206="","",INDEX('2.職務給賃金表'!$B$6:$AI$57,MATCH('1.メイン'!$AI206,'2.職務給賃金表'!$B$6:$B$57,0),MATCH('1.メイン'!$AB206,'2.職務給賃金表'!$B$6:$AI$6,0)))</f>
        <v/>
      </c>
      <c r="AM206" s="35" t="str">
        <f t="shared" si="89"/>
        <v/>
      </c>
      <c r="AN206" s="35" t="str">
        <f t="shared" si="94"/>
        <v/>
      </c>
      <c r="AO206" s="35" t="str">
        <f t="shared" si="95"/>
        <v/>
      </c>
      <c r="AP206" s="35" t="str">
        <f t="shared" si="96"/>
        <v/>
      </c>
      <c r="AQ206" s="36" t="str">
        <f t="shared" si="97"/>
        <v/>
      </c>
      <c r="AS206" s="151" t="str">
        <f t="shared" si="79"/>
        <v/>
      </c>
      <c r="AT206" s="147" t="str">
        <f t="shared" si="80"/>
        <v/>
      </c>
      <c r="AU206" s="147" t="str">
        <f t="shared" si="98"/>
        <v/>
      </c>
      <c r="AV206" s="147" t="str">
        <f t="shared" si="99"/>
        <v/>
      </c>
      <c r="AW206" s="154" t="str">
        <f t="shared" si="77"/>
        <v/>
      </c>
      <c r="AX206" s="149" t="str">
        <f t="shared" si="78"/>
        <v/>
      </c>
      <c r="AY206" s="149" t="str">
        <f t="shared" si="100"/>
        <v/>
      </c>
      <c r="AZ206" s="149" t="str">
        <f>IF($AW206="","",HLOOKUP($AW206,'3.参照データ'!$B$5:$AI$14,8,FALSE)+1)</f>
        <v/>
      </c>
      <c r="BA206" s="149" t="str">
        <f>IF($AW206="","",HLOOKUP($AW206,'3.参照データ'!$B$5:$AI$14,10,FALSE)+AZ206)</f>
        <v/>
      </c>
      <c r="BB206" s="240" t="str">
        <f>IF($AW206="","",INDEX('2.職務給賃金表'!$B$6:$AI$57,MATCH($AY206,'2.職務給賃金表'!$B$6:$B$57,0),MATCH($AW206,'2.職務給賃金表'!$B$6:$AI$6,0)))</f>
        <v/>
      </c>
      <c r="BC206" s="245" t="str">
        <f t="shared" si="101"/>
        <v/>
      </c>
    </row>
    <row r="207" spans="1:55" x14ac:dyDescent="0.15">
      <c r="A207" s="79" t="str">
        <f>IF(C207="","",COUNTA($C$10:C207))</f>
        <v/>
      </c>
      <c r="B207" s="416"/>
      <c r="C207" s="416"/>
      <c r="D207" s="425"/>
      <c r="E207" s="425"/>
      <c r="F207" s="416"/>
      <c r="G207" s="425"/>
      <c r="H207" s="418"/>
      <c r="I207" s="418"/>
      <c r="J207" s="66" t="str">
        <f t="shared" si="81"/>
        <v/>
      </c>
      <c r="K207" s="66" t="str">
        <f t="shared" si="82"/>
        <v/>
      </c>
      <c r="L207" s="66" t="str">
        <f t="shared" si="83"/>
        <v/>
      </c>
      <c r="M207" s="66" t="str">
        <f t="shared" si="84"/>
        <v/>
      </c>
      <c r="N207" s="419" t="str">
        <f>IF(C207="","",VLOOKUP(J207,#REF!,2))</f>
        <v/>
      </c>
      <c r="O207" s="419"/>
      <c r="P207" s="419"/>
      <c r="Q207" s="419"/>
      <c r="R207" s="69" t="str">
        <f t="shared" si="85"/>
        <v/>
      </c>
      <c r="S207" s="420"/>
      <c r="T207" s="420"/>
      <c r="U207" s="420"/>
      <c r="V207" s="420"/>
      <c r="W207" s="73" t="str">
        <f t="shared" si="86"/>
        <v/>
      </c>
      <c r="X207" s="75" t="str">
        <f t="shared" si="87"/>
        <v/>
      </c>
      <c r="Y207" s="44" t="str">
        <f t="shared" si="90"/>
        <v/>
      </c>
      <c r="Z207" s="30" t="str">
        <f>IF($C207="","",IF($Y207="","",HLOOKUP($Y207,'3.参照データ'!$B$4:$AI$12,2,TRUE)))</f>
        <v/>
      </c>
      <c r="AA207" s="424"/>
      <c r="AB207" s="85" t="str">
        <f t="shared" si="91"/>
        <v/>
      </c>
      <c r="AC207" s="34" t="str">
        <f>IF($AB207="","",($Y207-HLOOKUP($AB207,'3.参照データ'!$B$5:$AI$12,6,FALSE)))</f>
        <v/>
      </c>
      <c r="AD207" s="30" t="str">
        <f>IF($AB207="","",ROUNDUP($AC207/HLOOKUP($AB207,'3.参照データ'!$B$5:$AI$18,7,FALSE),0)+1)</f>
        <v/>
      </c>
      <c r="AE207" s="30" t="str">
        <f t="shared" si="88"/>
        <v/>
      </c>
      <c r="AF207" s="127" t="str">
        <f>IF($AB207="","",($AE207-1)*HLOOKUP($AB207,'3.参照データ'!$B$5:$AI$14,7,FALSE))</f>
        <v/>
      </c>
      <c r="AG207" s="34" t="str">
        <f t="shared" si="92"/>
        <v/>
      </c>
      <c r="AH207" s="30" t="str">
        <f>IF($AB207="","",IF($AG207&lt;=0,0,ROUNDUP($AG207/HLOOKUP($AB207,'3.参照データ'!$B$5:$AI$14,9,FALSE),0)))</f>
        <v/>
      </c>
      <c r="AI207" s="30" t="str">
        <f t="shared" si="93"/>
        <v/>
      </c>
      <c r="AJ207" s="30" t="str">
        <f>IF($AB207="","",HLOOKUP($AB207,'3.参照データ'!$B$5:$AI$14,8,FALSE)+1)</f>
        <v/>
      </c>
      <c r="AK207" s="30" t="str">
        <f>IF($AB207="","",HLOOKUP($AB207,'3.参照データ'!$B$5:$AI$14,10,FALSE)+AJ207)</f>
        <v/>
      </c>
      <c r="AL207" s="35" t="str">
        <f>IF($AB207="","",INDEX('2.職務給賃金表'!$B$6:$AI$57,MATCH('1.メイン'!$AI207,'2.職務給賃金表'!$B$6:$B$57,0),MATCH('1.メイン'!$AB207,'2.職務給賃金表'!$B$6:$AI$6,0)))</f>
        <v/>
      </c>
      <c r="AM207" s="35" t="str">
        <f t="shared" si="89"/>
        <v/>
      </c>
      <c r="AN207" s="35" t="str">
        <f t="shared" si="94"/>
        <v/>
      </c>
      <c r="AO207" s="35" t="str">
        <f t="shared" si="95"/>
        <v/>
      </c>
      <c r="AP207" s="35" t="str">
        <f t="shared" si="96"/>
        <v/>
      </c>
      <c r="AQ207" s="36" t="str">
        <f t="shared" si="97"/>
        <v/>
      </c>
      <c r="AS207" s="151" t="str">
        <f t="shared" si="79"/>
        <v/>
      </c>
      <c r="AT207" s="147" t="str">
        <f t="shared" si="80"/>
        <v/>
      </c>
      <c r="AU207" s="147" t="str">
        <f t="shared" si="98"/>
        <v/>
      </c>
      <c r="AV207" s="147" t="str">
        <f t="shared" si="99"/>
        <v/>
      </c>
      <c r="AW207" s="154" t="str">
        <f t="shared" si="77"/>
        <v/>
      </c>
      <c r="AX207" s="149" t="str">
        <f t="shared" si="78"/>
        <v/>
      </c>
      <c r="AY207" s="149" t="str">
        <f t="shared" si="100"/>
        <v/>
      </c>
      <c r="AZ207" s="149" t="str">
        <f>IF($AW207="","",HLOOKUP($AW207,'3.参照データ'!$B$5:$AI$14,8,FALSE)+1)</f>
        <v/>
      </c>
      <c r="BA207" s="149" t="str">
        <f>IF($AW207="","",HLOOKUP($AW207,'3.参照データ'!$B$5:$AI$14,10,FALSE)+AZ207)</f>
        <v/>
      </c>
      <c r="BB207" s="240" t="str">
        <f>IF($AW207="","",INDEX('2.職務給賃金表'!$B$6:$AI$57,MATCH($AY207,'2.職務給賃金表'!$B$6:$B$57,0),MATCH($AW207,'2.職務給賃金表'!$B$6:$AI$6,0)))</f>
        <v/>
      </c>
      <c r="BC207" s="245" t="str">
        <f t="shared" si="101"/>
        <v/>
      </c>
    </row>
    <row r="208" spans="1:55" x14ac:dyDescent="0.15">
      <c r="A208" s="79" t="str">
        <f>IF(C208="","",COUNTA($C$10:C208))</f>
        <v/>
      </c>
      <c r="B208" s="416"/>
      <c r="C208" s="416"/>
      <c r="D208" s="425"/>
      <c r="E208" s="425"/>
      <c r="F208" s="416"/>
      <c r="G208" s="425"/>
      <c r="H208" s="418"/>
      <c r="I208" s="418"/>
      <c r="J208" s="66" t="str">
        <f t="shared" si="81"/>
        <v/>
      </c>
      <c r="K208" s="66" t="str">
        <f t="shared" si="82"/>
        <v/>
      </c>
      <c r="L208" s="66" t="str">
        <f t="shared" si="83"/>
        <v/>
      </c>
      <c r="M208" s="66" t="str">
        <f t="shared" si="84"/>
        <v/>
      </c>
      <c r="N208" s="419" t="str">
        <f>IF(C208="","",VLOOKUP(J208,#REF!,2))</f>
        <v/>
      </c>
      <c r="O208" s="419"/>
      <c r="P208" s="419"/>
      <c r="Q208" s="419"/>
      <c r="R208" s="69" t="str">
        <f t="shared" si="85"/>
        <v/>
      </c>
      <c r="S208" s="420"/>
      <c r="T208" s="420"/>
      <c r="U208" s="420"/>
      <c r="V208" s="420"/>
      <c r="W208" s="73" t="str">
        <f t="shared" si="86"/>
        <v/>
      </c>
      <c r="X208" s="75" t="str">
        <f t="shared" si="87"/>
        <v/>
      </c>
      <c r="Y208" s="44" t="str">
        <f t="shared" si="90"/>
        <v/>
      </c>
      <c r="Z208" s="30" t="str">
        <f>IF($C208="","",IF($Y208="","",HLOOKUP($Y208,'3.参照データ'!$B$4:$AI$12,2,TRUE)))</f>
        <v/>
      </c>
      <c r="AA208" s="424"/>
      <c r="AB208" s="85" t="str">
        <f t="shared" si="91"/>
        <v/>
      </c>
      <c r="AC208" s="34" t="str">
        <f>IF($AB208="","",($Y208-HLOOKUP($AB208,'3.参照データ'!$B$5:$AI$12,6,FALSE)))</f>
        <v/>
      </c>
      <c r="AD208" s="30" t="str">
        <f>IF($AB208="","",ROUNDUP($AC208/HLOOKUP($AB208,'3.参照データ'!$B$5:$AI$18,7,FALSE),0)+1)</f>
        <v/>
      </c>
      <c r="AE208" s="30" t="str">
        <f t="shared" si="88"/>
        <v/>
      </c>
      <c r="AF208" s="127" t="str">
        <f>IF($AB208="","",($AE208-1)*HLOOKUP($AB208,'3.参照データ'!$B$5:$AI$14,7,FALSE))</f>
        <v/>
      </c>
      <c r="AG208" s="34" t="str">
        <f t="shared" si="92"/>
        <v/>
      </c>
      <c r="AH208" s="30" t="str">
        <f>IF($AB208="","",IF($AG208&lt;=0,0,ROUNDUP($AG208/HLOOKUP($AB208,'3.参照データ'!$B$5:$AI$14,9,FALSE),0)))</f>
        <v/>
      </c>
      <c r="AI208" s="30" t="str">
        <f t="shared" si="93"/>
        <v/>
      </c>
      <c r="AJ208" s="30" t="str">
        <f>IF($AB208="","",HLOOKUP($AB208,'3.参照データ'!$B$5:$AI$14,8,FALSE)+1)</f>
        <v/>
      </c>
      <c r="AK208" s="30" t="str">
        <f>IF($AB208="","",HLOOKUP($AB208,'3.参照データ'!$B$5:$AI$14,10,FALSE)+AJ208)</f>
        <v/>
      </c>
      <c r="AL208" s="35" t="str">
        <f>IF($AB208="","",INDEX('2.職務給賃金表'!$B$6:$AI$57,MATCH('1.メイン'!$AI208,'2.職務給賃金表'!$B$6:$B$57,0),MATCH('1.メイン'!$AB208,'2.職務給賃金表'!$B$6:$AI$6,0)))</f>
        <v/>
      </c>
      <c r="AM208" s="35" t="str">
        <f t="shared" si="89"/>
        <v/>
      </c>
      <c r="AN208" s="35" t="str">
        <f t="shared" si="94"/>
        <v/>
      </c>
      <c r="AO208" s="35" t="str">
        <f t="shared" si="95"/>
        <v/>
      </c>
      <c r="AP208" s="35" t="str">
        <f t="shared" si="96"/>
        <v/>
      </c>
      <c r="AQ208" s="36" t="str">
        <f t="shared" si="97"/>
        <v/>
      </c>
      <c r="AS208" s="151" t="str">
        <f t="shared" si="79"/>
        <v/>
      </c>
      <c r="AT208" s="147" t="str">
        <f t="shared" si="80"/>
        <v/>
      </c>
      <c r="AU208" s="147" t="str">
        <f t="shared" si="98"/>
        <v/>
      </c>
      <c r="AV208" s="147" t="str">
        <f t="shared" si="99"/>
        <v/>
      </c>
      <c r="AW208" s="154" t="str">
        <f t="shared" si="77"/>
        <v/>
      </c>
      <c r="AX208" s="149" t="str">
        <f t="shared" si="78"/>
        <v/>
      </c>
      <c r="AY208" s="149" t="str">
        <f t="shared" si="100"/>
        <v/>
      </c>
      <c r="AZ208" s="149" t="str">
        <f>IF($AW208="","",HLOOKUP($AW208,'3.参照データ'!$B$5:$AI$14,8,FALSE)+1)</f>
        <v/>
      </c>
      <c r="BA208" s="149" t="str">
        <f>IF($AW208="","",HLOOKUP($AW208,'3.参照データ'!$B$5:$AI$14,10,FALSE)+AZ208)</f>
        <v/>
      </c>
      <c r="BB208" s="240" t="str">
        <f>IF($AW208="","",INDEX('2.職務給賃金表'!$B$6:$AI$57,MATCH($AY208,'2.職務給賃金表'!$B$6:$B$57,0),MATCH($AW208,'2.職務給賃金表'!$B$6:$AI$6,0)))</f>
        <v/>
      </c>
      <c r="BC208" s="245" t="str">
        <f t="shared" si="101"/>
        <v/>
      </c>
    </row>
    <row r="209" spans="1:55" x14ac:dyDescent="0.15">
      <c r="A209" s="80" t="str">
        <f>IF(C209="","",COUNTA($C$10:C209))</f>
        <v/>
      </c>
      <c r="B209" s="426"/>
      <c r="C209" s="426"/>
      <c r="D209" s="427"/>
      <c r="E209" s="427"/>
      <c r="F209" s="426"/>
      <c r="G209" s="427"/>
      <c r="H209" s="428"/>
      <c r="I209" s="428"/>
      <c r="J209" s="67" t="str">
        <f t="shared" si="81"/>
        <v/>
      </c>
      <c r="K209" s="67" t="str">
        <f t="shared" si="82"/>
        <v/>
      </c>
      <c r="L209" s="67" t="str">
        <f t="shared" si="83"/>
        <v/>
      </c>
      <c r="M209" s="67" t="str">
        <f t="shared" si="84"/>
        <v/>
      </c>
      <c r="N209" s="429" t="str">
        <f>IF(C209="","",VLOOKUP(J209,#REF!,2))</f>
        <v/>
      </c>
      <c r="O209" s="429"/>
      <c r="P209" s="429"/>
      <c r="Q209" s="429"/>
      <c r="R209" s="70" t="str">
        <f t="shared" si="85"/>
        <v/>
      </c>
      <c r="S209" s="430"/>
      <c r="T209" s="430"/>
      <c r="U209" s="430"/>
      <c r="V209" s="430"/>
      <c r="W209" s="76" t="str">
        <f t="shared" si="86"/>
        <v/>
      </c>
      <c r="X209" s="77" t="str">
        <f t="shared" si="87"/>
        <v/>
      </c>
      <c r="Y209" s="45" t="str">
        <f t="shared" si="90"/>
        <v/>
      </c>
      <c r="Z209" s="39" t="str">
        <f>IF($C209="","",IF($Y209="","",HLOOKUP($Y209,'3.参照データ'!$B$4:$AI$12,2,TRUE)))</f>
        <v/>
      </c>
      <c r="AA209" s="431"/>
      <c r="AB209" s="86" t="str">
        <f t="shared" si="91"/>
        <v/>
      </c>
      <c r="AC209" s="38" t="str">
        <f>IF($AB209="","",($Y209-HLOOKUP($AB209,'3.参照データ'!$B$5:$AI$12,6,FALSE)))</f>
        <v/>
      </c>
      <c r="AD209" s="39" t="str">
        <f>IF($AB209="","",ROUNDUP($AC209/HLOOKUP($AB209,'3.参照データ'!$B$5:$AI$18,7,FALSE),0)+1)</f>
        <v/>
      </c>
      <c r="AE209" s="39" t="str">
        <f t="shared" si="88"/>
        <v/>
      </c>
      <c r="AF209" s="229" t="str">
        <f>IF($AB209="","",($AE209-1)*HLOOKUP($AB209,'3.参照データ'!$B$5:$AI$14,7,FALSE))</f>
        <v/>
      </c>
      <c r="AG209" s="38" t="str">
        <f t="shared" si="92"/>
        <v/>
      </c>
      <c r="AH209" s="39" t="str">
        <f>IF($AB209="","",IF($AG209&lt;=0,0,ROUNDUP($AG209/HLOOKUP($AB209,'3.参照データ'!$B$5:$AI$14,9,FALSE),0)))</f>
        <v/>
      </c>
      <c r="AI209" s="39" t="str">
        <f t="shared" si="93"/>
        <v/>
      </c>
      <c r="AJ209" s="39" t="str">
        <f>IF($AB209="","",HLOOKUP($AB209,'3.参照データ'!$B$5:$AI$14,8,FALSE)+1)</f>
        <v/>
      </c>
      <c r="AK209" s="39" t="str">
        <f>IF($AB209="","",HLOOKUP($AB209,'3.参照データ'!$B$5:$AI$14,10,FALSE)+AJ209)</f>
        <v/>
      </c>
      <c r="AL209" s="40" t="str">
        <f>IF($AB209="","",INDEX('2.職務給賃金表'!$B$6:$AI$57,MATCH('1.メイン'!$AI209,'2.職務給賃金表'!$B$6:$B$57,0),MATCH('1.メイン'!$AB209,'2.職務給賃金表'!$B$6:$AI$6,0)))</f>
        <v/>
      </c>
      <c r="AM209" s="40" t="str">
        <f t="shared" si="89"/>
        <v/>
      </c>
      <c r="AN209" s="40" t="str">
        <f t="shared" si="94"/>
        <v/>
      </c>
      <c r="AO209" s="40" t="str">
        <f t="shared" si="95"/>
        <v/>
      </c>
      <c r="AP209" s="40" t="str">
        <f t="shared" si="96"/>
        <v/>
      </c>
      <c r="AQ209" s="41" t="str">
        <f t="shared" si="97"/>
        <v/>
      </c>
      <c r="AS209" s="155" t="str">
        <f t="shared" si="79"/>
        <v/>
      </c>
      <c r="AT209" s="156" t="str">
        <f t="shared" si="80"/>
        <v/>
      </c>
      <c r="AU209" s="156" t="str">
        <f t="shared" si="98"/>
        <v/>
      </c>
      <c r="AV209" s="156" t="str">
        <f t="shared" si="99"/>
        <v/>
      </c>
      <c r="AW209" s="157" t="str">
        <f t="shared" si="77"/>
        <v/>
      </c>
      <c r="AX209" s="158" t="str">
        <f t="shared" si="78"/>
        <v/>
      </c>
      <c r="AY209" s="158" t="str">
        <f t="shared" si="100"/>
        <v/>
      </c>
      <c r="AZ209" s="158" t="str">
        <f>IF($AW209="","",HLOOKUP($AW209,'3.参照データ'!$B$5:$AI$14,8,FALSE)+1)</f>
        <v/>
      </c>
      <c r="BA209" s="158" t="str">
        <f>IF($AW209="","",HLOOKUP($AW209,'3.参照データ'!$B$5:$AI$14,10,FALSE)+AZ209)</f>
        <v/>
      </c>
      <c r="BB209" s="241" t="str">
        <f>IF($AW209="","",INDEX('2.職務給賃金表'!$B$6:$AI$57,MATCH($AY209,'2.職務給賃金表'!$B$6:$B$57,0),MATCH($AW209,'2.職務給賃金表'!$B$6:$AI$6,0)))</f>
        <v/>
      </c>
      <c r="BC209" s="246" t="str">
        <f t="shared" si="101"/>
        <v/>
      </c>
    </row>
    <row r="210" spans="1:55" x14ac:dyDescent="0.2">
      <c r="Y210" s="14"/>
      <c r="Z210" s="15"/>
      <c r="AA210" s="15"/>
      <c r="AB210" s="15"/>
      <c r="AC210" s="15"/>
      <c r="AD210" s="14"/>
      <c r="AE210" s="14"/>
      <c r="AF210" s="128"/>
      <c r="AG210" s="51"/>
      <c r="AH210" s="14"/>
      <c r="AI210" s="14"/>
      <c r="AJ210" s="14"/>
      <c r="AK210" s="14"/>
      <c r="AW210" s="21"/>
      <c r="AX210" s="14"/>
      <c r="AY210" s="14"/>
      <c r="AZ210" s="14"/>
      <c r="BA210" s="14"/>
      <c r="BC210" s="14"/>
    </row>
    <row r="211" spans="1:55" x14ac:dyDescent="0.2">
      <c r="Y211" s="14"/>
      <c r="Z211" s="15"/>
      <c r="AA211" s="15"/>
      <c r="AB211" s="15"/>
      <c r="AC211" s="15"/>
      <c r="AD211" s="14"/>
      <c r="AE211" s="14"/>
      <c r="AF211" s="128"/>
      <c r="AG211" s="51"/>
      <c r="AH211" s="14"/>
      <c r="AI211" s="14"/>
      <c r="AJ211" s="14"/>
      <c r="AK211" s="14"/>
      <c r="AW211" s="21"/>
      <c r="AX211" s="14"/>
      <c r="AY211" s="14"/>
      <c r="AZ211" s="14"/>
      <c r="BA211" s="14"/>
      <c r="BC211" s="14"/>
    </row>
    <row r="212" spans="1:55" x14ac:dyDescent="0.2">
      <c r="Y212" s="14"/>
      <c r="Z212" s="15"/>
      <c r="AA212" s="15"/>
      <c r="AB212" s="15"/>
      <c r="AC212" s="15"/>
      <c r="AD212" s="14"/>
      <c r="AE212" s="14"/>
      <c r="AF212" s="128"/>
      <c r="AG212" s="51"/>
      <c r="AH212" s="14"/>
      <c r="AI212" s="14"/>
      <c r="AJ212" s="14"/>
      <c r="AK212" s="14"/>
      <c r="AW212" s="21"/>
      <c r="AX212" s="14"/>
      <c r="AY212" s="14"/>
      <c r="AZ212" s="14"/>
      <c r="BA212" s="14"/>
      <c r="BC212" s="14"/>
    </row>
    <row r="213" spans="1:55" x14ac:dyDescent="0.2">
      <c r="Y213" s="14"/>
      <c r="Z213" s="15"/>
      <c r="AA213" s="15"/>
      <c r="AB213" s="15"/>
      <c r="AC213" s="15"/>
      <c r="AD213" s="14"/>
      <c r="AE213" s="14"/>
      <c r="AF213" s="128"/>
      <c r="AG213" s="51"/>
      <c r="AH213" s="14"/>
      <c r="AI213" s="14"/>
      <c r="AJ213" s="14"/>
      <c r="AK213" s="14"/>
      <c r="AW213" s="21"/>
      <c r="AX213" s="14"/>
      <c r="AY213" s="14"/>
      <c r="AZ213" s="14"/>
      <c r="BA213" s="14"/>
      <c r="BC213" s="14"/>
    </row>
    <row r="214" spans="1:55" x14ac:dyDescent="0.2">
      <c r="Y214" s="14"/>
      <c r="Z214" s="15"/>
      <c r="AA214" s="15"/>
      <c r="AB214" s="15"/>
      <c r="AC214" s="15"/>
      <c r="AD214" s="14"/>
      <c r="AE214" s="14"/>
      <c r="AF214" s="128"/>
      <c r="AG214" s="51"/>
      <c r="AH214" s="14"/>
      <c r="AI214" s="14"/>
      <c r="AJ214" s="14"/>
      <c r="AK214" s="14"/>
      <c r="AW214" s="21"/>
      <c r="AX214" s="14"/>
      <c r="AY214" s="14"/>
      <c r="AZ214" s="14"/>
      <c r="BA214" s="14"/>
      <c r="BC214" s="14"/>
    </row>
    <row r="215" spans="1:55" x14ac:dyDescent="0.2">
      <c r="Y215" s="14"/>
      <c r="Z215" s="15"/>
      <c r="AA215" s="15"/>
      <c r="AB215" s="15"/>
      <c r="AC215" s="15"/>
      <c r="AD215" s="14"/>
      <c r="AE215" s="14"/>
      <c r="AF215" s="128"/>
      <c r="AG215" s="51"/>
      <c r="AH215" s="14"/>
      <c r="AI215" s="14"/>
      <c r="AJ215" s="14"/>
      <c r="AK215" s="14"/>
      <c r="AW215" s="21"/>
      <c r="AX215" s="14"/>
      <c r="AY215" s="14"/>
      <c r="AZ215" s="14"/>
      <c r="BA215" s="14"/>
      <c r="BC215" s="14"/>
    </row>
    <row r="216" spans="1:55" x14ac:dyDescent="0.2">
      <c r="Y216" s="14"/>
      <c r="Z216" s="15"/>
      <c r="AA216" s="15"/>
      <c r="AB216" s="15"/>
      <c r="AC216" s="15"/>
      <c r="AD216" s="14"/>
      <c r="AE216" s="14"/>
      <c r="AF216" s="128"/>
      <c r="AG216" s="51"/>
      <c r="AH216" s="14"/>
      <c r="AI216" s="14"/>
      <c r="AJ216" s="14"/>
      <c r="AK216" s="14"/>
      <c r="AW216" s="21"/>
      <c r="AX216" s="14"/>
      <c r="AY216" s="14"/>
      <c r="AZ216" s="14"/>
      <c r="BA216" s="14"/>
      <c r="BC216" s="14"/>
    </row>
    <row r="217" spans="1:55" x14ac:dyDescent="0.2">
      <c r="Y217" s="14"/>
      <c r="Z217" s="15"/>
      <c r="AA217" s="15"/>
      <c r="AB217" s="15"/>
      <c r="AC217" s="15"/>
      <c r="AD217" s="14"/>
      <c r="AE217" s="14"/>
      <c r="AF217" s="128"/>
      <c r="AG217" s="51"/>
      <c r="AH217" s="14"/>
      <c r="AI217" s="14"/>
      <c r="AJ217" s="14"/>
      <c r="AK217" s="14"/>
      <c r="AW217" s="21"/>
      <c r="AX217" s="14"/>
      <c r="AY217" s="14"/>
      <c r="AZ217" s="14"/>
      <c r="BA217" s="14"/>
      <c r="BC217" s="14"/>
    </row>
    <row r="218" spans="1:55" x14ac:dyDescent="0.2">
      <c r="Y218" s="14"/>
      <c r="Z218" s="15"/>
      <c r="AA218" s="15"/>
      <c r="AB218" s="15"/>
      <c r="AC218" s="15"/>
      <c r="AD218" s="14"/>
      <c r="AE218" s="14"/>
      <c r="AF218" s="128"/>
      <c r="AG218" s="51"/>
      <c r="AH218" s="14"/>
      <c r="AI218" s="14"/>
      <c r="AJ218" s="14"/>
      <c r="AK218" s="14"/>
      <c r="AW218" s="21"/>
      <c r="AX218" s="14"/>
      <c r="AY218" s="14"/>
      <c r="AZ218" s="14"/>
      <c r="BA218" s="14"/>
      <c r="BC218" s="14"/>
    </row>
    <row r="219" spans="1:55" x14ac:dyDescent="0.2">
      <c r="Y219" s="14"/>
      <c r="Z219" s="15"/>
      <c r="AA219" s="15"/>
      <c r="AB219" s="15"/>
      <c r="AC219" s="15"/>
      <c r="AD219" s="14"/>
      <c r="AE219" s="14"/>
      <c r="AF219" s="128"/>
      <c r="AG219" s="51"/>
      <c r="AH219" s="14"/>
      <c r="AI219" s="14"/>
      <c r="AJ219" s="14"/>
      <c r="AK219" s="14"/>
      <c r="AW219" s="21"/>
      <c r="AX219" s="14"/>
      <c r="AY219" s="14"/>
      <c r="AZ219" s="14"/>
      <c r="BA219" s="14"/>
      <c r="BC219" s="14"/>
    </row>
    <row r="220" spans="1:55" x14ac:dyDescent="0.2">
      <c r="Y220" s="14"/>
      <c r="Z220" s="15"/>
      <c r="AA220" s="15"/>
      <c r="AB220" s="15"/>
      <c r="AC220" s="15"/>
      <c r="AD220" s="14"/>
      <c r="AE220" s="14"/>
      <c r="AF220" s="128"/>
      <c r="AG220" s="51"/>
      <c r="AH220" s="14"/>
      <c r="AI220" s="14"/>
      <c r="AJ220" s="14"/>
      <c r="AK220" s="14"/>
      <c r="AW220" s="21"/>
      <c r="AX220" s="14"/>
      <c r="AY220" s="14"/>
      <c r="AZ220" s="14"/>
      <c r="BA220" s="14"/>
      <c r="BC220" s="14"/>
    </row>
    <row r="221" spans="1:55" x14ac:dyDescent="0.2">
      <c r="Y221" s="14"/>
      <c r="Z221" s="15"/>
      <c r="AA221" s="15"/>
      <c r="AB221" s="15"/>
      <c r="AC221" s="15"/>
      <c r="AD221" s="14"/>
      <c r="AE221" s="14"/>
      <c r="AF221" s="128"/>
      <c r="AG221" s="51"/>
      <c r="AH221" s="14"/>
      <c r="AI221" s="14"/>
      <c r="AJ221" s="14"/>
      <c r="AK221" s="14"/>
      <c r="AW221" s="21"/>
      <c r="AX221" s="14"/>
      <c r="AY221" s="14"/>
      <c r="AZ221" s="14"/>
      <c r="BA221" s="14"/>
      <c r="BC221" s="14"/>
    </row>
    <row r="222" spans="1:55" x14ac:dyDescent="0.2">
      <c r="Y222" s="14"/>
      <c r="Z222" s="15"/>
      <c r="AA222" s="15"/>
      <c r="AB222" s="15"/>
      <c r="AC222" s="15"/>
      <c r="AD222" s="14"/>
      <c r="AE222" s="14"/>
      <c r="AF222" s="128"/>
      <c r="AG222" s="51"/>
      <c r="AH222" s="14"/>
      <c r="AI222" s="14"/>
      <c r="AJ222" s="14"/>
      <c r="AK222" s="14"/>
      <c r="AW222" s="21"/>
      <c r="AX222" s="14"/>
      <c r="AY222" s="14"/>
      <c r="AZ222" s="14"/>
      <c r="BA222" s="14"/>
      <c r="BC222" s="14"/>
    </row>
    <row r="223" spans="1:55" x14ac:dyDescent="0.2">
      <c r="Y223" s="14"/>
      <c r="Z223" s="15"/>
      <c r="AA223" s="15"/>
      <c r="AB223" s="15"/>
      <c r="AC223" s="15"/>
      <c r="AD223" s="14"/>
      <c r="AE223" s="14"/>
      <c r="AF223" s="128"/>
      <c r="AG223" s="51"/>
      <c r="AH223" s="14"/>
      <c r="AI223" s="14"/>
      <c r="AJ223" s="14"/>
      <c r="AK223" s="14"/>
      <c r="AW223" s="21"/>
      <c r="AX223" s="14"/>
      <c r="AY223" s="14"/>
      <c r="AZ223" s="14"/>
      <c r="BA223" s="14"/>
      <c r="BC223" s="14"/>
    </row>
    <row r="224" spans="1:55" x14ac:dyDescent="0.2">
      <c r="Y224" s="14"/>
      <c r="Z224" s="15"/>
      <c r="AA224" s="15"/>
      <c r="AB224" s="15"/>
      <c r="AC224" s="15"/>
      <c r="AD224" s="14"/>
      <c r="AE224" s="14"/>
      <c r="AF224" s="128"/>
      <c r="AG224" s="51"/>
      <c r="AH224" s="14"/>
      <c r="AI224" s="14"/>
      <c r="AJ224" s="14"/>
      <c r="AK224" s="14"/>
      <c r="AW224" s="21"/>
      <c r="AX224" s="14"/>
      <c r="AY224" s="14"/>
      <c r="AZ224" s="14"/>
      <c r="BA224" s="14"/>
      <c r="BC224" s="14"/>
    </row>
    <row r="225" spans="25:55" x14ac:dyDescent="0.2">
      <c r="Y225" s="14"/>
      <c r="Z225" s="15"/>
      <c r="AA225" s="15"/>
      <c r="AB225" s="15"/>
      <c r="AC225" s="15"/>
      <c r="AD225" s="14"/>
      <c r="AE225" s="14"/>
      <c r="AF225" s="128"/>
      <c r="AG225" s="51"/>
      <c r="AH225" s="14"/>
      <c r="AI225" s="14"/>
      <c r="AJ225" s="14"/>
      <c r="AK225" s="14"/>
      <c r="AW225" s="21"/>
      <c r="AX225" s="14"/>
      <c r="AY225" s="14"/>
      <c r="AZ225" s="14"/>
      <c r="BA225" s="14"/>
      <c r="BC225" s="14"/>
    </row>
    <row r="226" spans="25:55" x14ac:dyDescent="0.2">
      <c r="Y226" s="14"/>
      <c r="Z226" s="15"/>
      <c r="AA226" s="15"/>
      <c r="AB226" s="15"/>
      <c r="AC226" s="15"/>
      <c r="AD226" s="14"/>
      <c r="AE226" s="14"/>
      <c r="AF226" s="128"/>
      <c r="AG226" s="51"/>
      <c r="AH226" s="14"/>
      <c r="AI226" s="14"/>
      <c r="AJ226" s="14"/>
      <c r="AK226" s="14"/>
      <c r="AW226" s="21"/>
      <c r="AX226" s="14"/>
      <c r="AY226" s="14"/>
      <c r="AZ226" s="14"/>
      <c r="BA226" s="14"/>
      <c r="BC226" s="14"/>
    </row>
    <row r="227" spans="25:55" x14ac:dyDescent="0.2">
      <c r="Y227" s="14"/>
      <c r="Z227" s="15"/>
      <c r="AA227" s="15"/>
      <c r="AB227" s="15"/>
      <c r="AC227" s="15"/>
      <c r="AD227" s="14"/>
      <c r="AE227" s="14"/>
      <c r="AF227" s="128"/>
      <c r="AG227" s="51"/>
      <c r="AH227" s="14"/>
      <c r="AI227" s="14"/>
      <c r="AJ227" s="14"/>
      <c r="AK227" s="14"/>
      <c r="AW227" s="21"/>
      <c r="AX227" s="14"/>
      <c r="AY227" s="14"/>
      <c r="AZ227" s="14"/>
      <c r="BA227" s="14"/>
      <c r="BC227" s="14"/>
    </row>
    <row r="228" spans="25:55" x14ac:dyDescent="0.2">
      <c r="Y228" s="14"/>
      <c r="Z228" s="15"/>
      <c r="AA228" s="15"/>
      <c r="AB228" s="15"/>
      <c r="AC228" s="15"/>
      <c r="AD228" s="14"/>
      <c r="AE228" s="14"/>
      <c r="AF228" s="128"/>
      <c r="AG228" s="51"/>
      <c r="AH228" s="14"/>
      <c r="AI228" s="14"/>
      <c r="AJ228" s="14"/>
      <c r="AK228" s="14"/>
      <c r="AW228" s="21"/>
      <c r="AX228" s="14"/>
      <c r="AY228" s="14"/>
      <c r="AZ228" s="14"/>
      <c r="BA228" s="14"/>
      <c r="BC228" s="14"/>
    </row>
    <row r="229" spans="25:55" x14ac:dyDescent="0.2">
      <c r="Y229" s="14"/>
      <c r="Z229" s="15"/>
      <c r="AA229" s="15"/>
      <c r="AB229" s="15"/>
      <c r="AC229" s="15"/>
      <c r="AD229" s="14"/>
      <c r="AE229" s="14"/>
      <c r="AF229" s="128"/>
      <c r="AG229" s="51"/>
      <c r="AH229" s="14"/>
      <c r="AI229" s="14"/>
      <c r="AJ229" s="14"/>
      <c r="AK229" s="14"/>
      <c r="AW229" s="21"/>
      <c r="AX229" s="14"/>
      <c r="AY229" s="14"/>
      <c r="AZ229" s="14"/>
      <c r="BA229" s="14"/>
      <c r="BC229" s="14"/>
    </row>
    <row r="230" spans="25:55" x14ac:dyDescent="0.2">
      <c r="Y230" s="14"/>
      <c r="Z230" s="15"/>
      <c r="AA230" s="15"/>
      <c r="AB230" s="15"/>
      <c r="AC230" s="15"/>
      <c r="AD230" s="14"/>
      <c r="AE230" s="14"/>
      <c r="AF230" s="128"/>
      <c r="AG230" s="51"/>
      <c r="AH230" s="14"/>
      <c r="AI230" s="14"/>
      <c r="AJ230" s="14"/>
      <c r="AK230" s="14"/>
      <c r="AW230" s="21"/>
      <c r="AX230" s="14"/>
      <c r="AY230" s="14"/>
      <c r="AZ230" s="14"/>
      <c r="BA230" s="14"/>
      <c r="BC230" s="14"/>
    </row>
    <row r="231" spans="25:55" x14ac:dyDescent="0.2">
      <c r="Y231" s="14"/>
      <c r="Z231" s="15"/>
      <c r="AA231" s="15"/>
      <c r="AB231" s="15"/>
      <c r="AC231" s="15"/>
      <c r="AD231" s="14"/>
      <c r="AE231" s="14"/>
      <c r="AF231" s="128"/>
      <c r="AG231" s="51"/>
      <c r="AH231" s="14"/>
      <c r="AI231" s="14"/>
      <c r="AJ231" s="14"/>
      <c r="AK231" s="14"/>
      <c r="AW231" s="21"/>
      <c r="AX231" s="14"/>
      <c r="AY231" s="14"/>
      <c r="AZ231" s="14"/>
      <c r="BA231" s="14"/>
      <c r="BC231" s="14"/>
    </row>
    <row r="232" spans="25:55" x14ac:dyDescent="0.2">
      <c r="Y232" s="14"/>
      <c r="Z232" s="15"/>
      <c r="AA232" s="15"/>
      <c r="AB232" s="15"/>
      <c r="AC232" s="15"/>
      <c r="AD232" s="14"/>
      <c r="AE232" s="14"/>
      <c r="AF232" s="128"/>
      <c r="AG232" s="51"/>
      <c r="AH232" s="14"/>
      <c r="AI232" s="14"/>
      <c r="AJ232" s="14"/>
      <c r="AK232" s="14"/>
      <c r="AW232" s="21"/>
      <c r="AX232" s="14"/>
      <c r="AY232" s="14"/>
      <c r="AZ232" s="14"/>
      <c r="BA232" s="14"/>
      <c r="BC232" s="14"/>
    </row>
    <row r="233" spans="25:55" x14ac:dyDescent="0.2">
      <c r="Y233" s="14"/>
      <c r="Z233" s="15"/>
      <c r="AA233" s="15"/>
      <c r="AB233" s="15"/>
      <c r="AC233" s="15"/>
      <c r="AD233" s="14"/>
      <c r="AE233" s="14"/>
      <c r="AF233" s="128"/>
      <c r="AG233" s="51"/>
      <c r="AH233" s="14"/>
      <c r="AI233" s="14"/>
      <c r="AJ233" s="14"/>
      <c r="AK233" s="14"/>
      <c r="AW233" s="21"/>
      <c r="AX233" s="14"/>
      <c r="AY233" s="14"/>
      <c r="AZ233" s="14"/>
      <c r="BA233" s="14"/>
      <c r="BC233" s="14"/>
    </row>
    <row r="234" spans="25:55" x14ac:dyDescent="0.2">
      <c r="Y234" s="14"/>
      <c r="Z234" s="15"/>
      <c r="AA234" s="15"/>
      <c r="AB234" s="15"/>
      <c r="AC234" s="15"/>
      <c r="AD234" s="14"/>
      <c r="AE234" s="14"/>
      <c r="AF234" s="128"/>
      <c r="AG234" s="51"/>
      <c r="AH234" s="14"/>
      <c r="AI234" s="14"/>
      <c r="AJ234" s="14"/>
      <c r="AK234" s="14"/>
      <c r="AW234" s="21"/>
      <c r="AX234" s="14"/>
      <c r="AY234" s="14"/>
      <c r="AZ234" s="14"/>
      <c r="BA234" s="14"/>
      <c r="BC234" s="14"/>
    </row>
    <row r="235" spans="25:55" x14ac:dyDescent="0.2">
      <c r="Y235" s="14"/>
      <c r="Z235" s="15"/>
      <c r="AA235" s="15"/>
      <c r="AB235" s="15"/>
      <c r="AC235" s="15"/>
      <c r="AD235" s="14"/>
      <c r="AE235" s="14"/>
      <c r="AF235" s="128"/>
      <c r="AG235" s="51"/>
      <c r="AH235" s="14"/>
      <c r="AI235" s="14"/>
      <c r="AJ235" s="14"/>
      <c r="AK235" s="14"/>
      <c r="AW235" s="21"/>
      <c r="AX235" s="14"/>
      <c r="AY235" s="14"/>
      <c r="AZ235" s="14"/>
      <c r="BA235" s="14"/>
      <c r="BC235" s="14"/>
    </row>
    <row r="236" spans="25:55" x14ac:dyDescent="0.2">
      <c r="Y236" s="14"/>
      <c r="Z236" s="15"/>
      <c r="AA236" s="15"/>
      <c r="AB236" s="15"/>
      <c r="AC236" s="15"/>
      <c r="AD236" s="14"/>
      <c r="AE236" s="14"/>
      <c r="AF236" s="128"/>
      <c r="AG236" s="51"/>
      <c r="AH236" s="14"/>
      <c r="AI236" s="14"/>
      <c r="AJ236" s="14"/>
      <c r="AK236" s="14"/>
      <c r="AW236" s="21"/>
      <c r="AX236" s="14"/>
      <c r="AY236" s="14"/>
      <c r="AZ236" s="14"/>
      <c r="BA236" s="14"/>
      <c r="BC236" s="14"/>
    </row>
    <row r="237" spans="25:55" x14ac:dyDescent="0.2">
      <c r="Y237" s="14"/>
      <c r="Z237" s="15"/>
      <c r="AA237" s="15"/>
      <c r="AB237" s="15"/>
      <c r="AC237" s="15"/>
      <c r="AD237" s="14"/>
      <c r="AE237" s="14"/>
      <c r="AF237" s="128"/>
      <c r="AG237" s="51"/>
      <c r="AH237" s="14"/>
      <c r="AI237" s="14"/>
      <c r="AJ237" s="14"/>
      <c r="AK237" s="14"/>
      <c r="AW237" s="21"/>
      <c r="AX237" s="14"/>
      <c r="AY237" s="14"/>
      <c r="AZ237" s="14"/>
      <c r="BA237" s="14"/>
      <c r="BC237" s="14"/>
    </row>
    <row r="238" spans="25:55" x14ac:dyDescent="0.2">
      <c r="Y238" s="14"/>
      <c r="Z238" s="15"/>
      <c r="AA238" s="15"/>
      <c r="AB238" s="15"/>
      <c r="AC238" s="15"/>
      <c r="AD238" s="14"/>
      <c r="AE238" s="14"/>
      <c r="AF238" s="128"/>
      <c r="AG238" s="51"/>
      <c r="AH238" s="14"/>
      <c r="AI238" s="14"/>
      <c r="AJ238" s="14"/>
      <c r="AK238" s="14"/>
      <c r="AW238" s="21"/>
      <c r="AX238" s="14"/>
      <c r="AY238" s="14"/>
      <c r="AZ238" s="14"/>
      <c r="BA238" s="14"/>
      <c r="BC238" s="14"/>
    </row>
    <row r="239" spans="25:55" x14ac:dyDescent="0.2">
      <c r="Y239" s="14"/>
      <c r="Z239" s="15"/>
      <c r="AA239" s="15"/>
      <c r="AB239" s="15"/>
      <c r="AC239" s="15"/>
      <c r="AD239" s="14"/>
      <c r="AE239" s="14"/>
      <c r="AF239" s="128"/>
      <c r="AG239" s="51"/>
      <c r="AH239" s="14"/>
      <c r="AI239" s="14"/>
      <c r="AJ239" s="14"/>
      <c r="AK239" s="14"/>
      <c r="AW239" s="21"/>
      <c r="AX239" s="14"/>
      <c r="AY239" s="14"/>
      <c r="AZ239" s="14"/>
      <c r="BA239" s="14"/>
      <c r="BC239" s="14"/>
    </row>
    <row r="240" spans="25:55" x14ac:dyDescent="0.2">
      <c r="Y240" s="14"/>
      <c r="Z240" s="15"/>
      <c r="AA240" s="15"/>
      <c r="AB240" s="15"/>
      <c r="AC240" s="15"/>
      <c r="AD240" s="14"/>
      <c r="AE240" s="14"/>
      <c r="AF240" s="128"/>
      <c r="AG240" s="51"/>
      <c r="AH240" s="14"/>
      <c r="AI240" s="14"/>
      <c r="AJ240" s="14"/>
      <c r="AK240" s="14"/>
      <c r="AW240" s="21"/>
      <c r="AX240" s="14"/>
      <c r="AY240" s="14"/>
      <c r="AZ240" s="14"/>
      <c r="BA240" s="14"/>
      <c r="BC240" s="14"/>
    </row>
    <row r="241" spans="25:55" x14ac:dyDescent="0.2">
      <c r="Y241" s="14"/>
      <c r="Z241" s="15"/>
      <c r="AA241" s="15"/>
      <c r="AB241" s="15"/>
      <c r="AC241" s="15"/>
      <c r="AD241" s="14"/>
      <c r="AE241" s="14"/>
      <c r="AF241" s="128"/>
      <c r="AG241" s="51"/>
      <c r="AH241" s="14"/>
      <c r="AI241" s="14"/>
      <c r="AJ241" s="14"/>
      <c r="AK241" s="14"/>
      <c r="AW241" s="21"/>
      <c r="AX241" s="14"/>
      <c r="AY241" s="14"/>
      <c r="AZ241" s="14"/>
      <c r="BA241" s="14"/>
      <c r="BC241" s="14"/>
    </row>
    <row r="242" spans="25:55" x14ac:dyDescent="0.2">
      <c r="Y242" s="14"/>
      <c r="Z242" s="15"/>
      <c r="AA242" s="15"/>
      <c r="AB242" s="15"/>
      <c r="AC242" s="15"/>
      <c r="AD242" s="14"/>
      <c r="AE242" s="14"/>
      <c r="AF242" s="128"/>
      <c r="AG242" s="51"/>
      <c r="AH242" s="14"/>
      <c r="AI242" s="14"/>
      <c r="AJ242" s="14"/>
      <c r="AK242" s="14"/>
      <c r="AW242" s="21"/>
      <c r="AX242" s="14"/>
      <c r="AY242" s="14"/>
      <c r="AZ242" s="14"/>
      <c r="BA242" s="14"/>
      <c r="BC242" s="14"/>
    </row>
    <row r="243" spans="25:55" x14ac:dyDescent="0.2">
      <c r="Y243" s="14"/>
      <c r="Z243" s="15"/>
      <c r="AA243" s="15"/>
      <c r="AB243" s="15"/>
      <c r="AC243" s="15"/>
      <c r="AD243" s="14"/>
      <c r="AE243" s="14"/>
      <c r="AF243" s="128"/>
      <c r="AG243" s="51"/>
      <c r="AH243" s="14"/>
      <c r="AI243" s="14"/>
      <c r="AJ243" s="14"/>
      <c r="AK243" s="14"/>
      <c r="AW243" s="21"/>
      <c r="AX243" s="14"/>
      <c r="AY243" s="14"/>
      <c r="AZ243" s="14"/>
      <c r="BA243" s="14"/>
      <c r="BC243" s="14"/>
    </row>
    <row r="244" spans="25:55" x14ac:dyDescent="0.2">
      <c r="Y244" s="14"/>
      <c r="Z244" s="15"/>
      <c r="AA244" s="15"/>
      <c r="AB244" s="15"/>
      <c r="AC244" s="15"/>
      <c r="AD244" s="14"/>
      <c r="AE244" s="14"/>
      <c r="AF244" s="128"/>
      <c r="AG244" s="51"/>
      <c r="AH244" s="14"/>
      <c r="AI244" s="14"/>
      <c r="AJ244" s="14"/>
      <c r="AK244" s="14"/>
      <c r="AW244" s="21"/>
      <c r="AX244" s="14"/>
      <c r="AY244" s="14"/>
      <c r="AZ244" s="14"/>
      <c r="BA244" s="14"/>
      <c r="BC244" s="14"/>
    </row>
    <row r="245" spans="25:55" x14ac:dyDescent="0.2">
      <c r="Y245" s="14"/>
      <c r="Z245" s="15"/>
      <c r="AA245" s="15"/>
      <c r="AB245" s="15"/>
      <c r="AC245" s="15"/>
      <c r="AD245" s="14"/>
      <c r="AE245" s="14"/>
      <c r="AF245" s="128"/>
      <c r="AG245" s="51"/>
      <c r="AH245" s="14"/>
      <c r="AI245" s="14"/>
      <c r="AJ245" s="14"/>
      <c r="AK245" s="14"/>
      <c r="AW245" s="21"/>
      <c r="AX245" s="14"/>
      <c r="AY245" s="14"/>
      <c r="AZ245" s="14"/>
      <c r="BA245" s="14"/>
      <c r="BC245" s="14"/>
    </row>
    <row r="246" spans="25:55" x14ac:dyDescent="0.2">
      <c r="Y246" s="14"/>
      <c r="Z246" s="15"/>
      <c r="AA246" s="15"/>
      <c r="AB246" s="15"/>
      <c r="AC246" s="15"/>
      <c r="AD246" s="14"/>
      <c r="AE246" s="14"/>
      <c r="AF246" s="128"/>
      <c r="AG246" s="51"/>
      <c r="AH246" s="14"/>
      <c r="AI246" s="14"/>
      <c r="AJ246" s="14"/>
      <c r="AK246" s="14"/>
      <c r="AW246" s="21"/>
      <c r="AX246" s="14"/>
      <c r="AY246" s="14"/>
      <c r="AZ246" s="14"/>
      <c r="BA246" s="14"/>
      <c r="BC246" s="14"/>
    </row>
    <row r="247" spans="25:55" x14ac:dyDescent="0.2">
      <c r="Y247" s="14"/>
      <c r="Z247" s="15"/>
      <c r="AA247" s="15"/>
      <c r="AB247" s="15"/>
      <c r="AC247" s="15"/>
      <c r="AD247" s="14"/>
      <c r="AE247" s="14"/>
      <c r="AF247" s="128"/>
      <c r="AG247" s="51"/>
      <c r="AH247" s="14"/>
      <c r="AI247" s="14"/>
      <c r="AJ247" s="14"/>
      <c r="AK247" s="14"/>
      <c r="AW247" s="21"/>
      <c r="AX247" s="14"/>
      <c r="AY247" s="14"/>
      <c r="AZ247" s="14"/>
      <c r="BA247" s="14"/>
      <c r="BC247" s="14"/>
    </row>
    <row r="248" spans="25:55" x14ac:dyDescent="0.2">
      <c r="Y248" s="14"/>
      <c r="Z248" s="15"/>
      <c r="AA248" s="15"/>
      <c r="AB248" s="15"/>
      <c r="AC248" s="15"/>
      <c r="AD248" s="14"/>
      <c r="AE248" s="14"/>
      <c r="AF248" s="128"/>
      <c r="AG248" s="51"/>
      <c r="AH248" s="14"/>
      <c r="AI248" s="14"/>
      <c r="AJ248" s="14"/>
      <c r="AK248" s="14"/>
      <c r="AW248" s="21"/>
      <c r="AX248" s="14"/>
      <c r="AY248" s="14"/>
      <c r="AZ248" s="14"/>
      <c r="BA248" s="14"/>
      <c r="BC248" s="14"/>
    </row>
    <row r="249" spans="25:55" x14ac:dyDescent="0.2">
      <c r="Y249" s="14"/>
      <c r="Z249" s="15"/>
      <c r="AA249" s="15"/>
      <c r="AB249" s="15"/>
      <c r="AC249" s="15"/>
      <c r="AD249" s="14"/>
      <c r="AE249" s="14"/>
      <c r="AF249" s="128"/>
      <c r="AG249" s="51"/>
      <c r="AH249" s="14"/>
      <c r="AI249" s="14"/>
      <c r="AJ249" s="14"/>
      <c r="AK249" s="14"/>
      <c r="AW249" s="21"/>
      <c r="AX249" s="14"/>
      <c r="AY249" s="14"/>
      <c r="AZ249" s="14"/>
      <c r="BA249" s="14"/>
      <c r="BC249" s="14"/>
    </row>
    <row r="250" spans="25:55" x14ac:dyDescent="0.2">
      <c r="Y250" s="14"/>
      <c r="Z250" s="15"/>
      <c r="AA250" s="15"/>
      <c r="AB250" s="15"/>
      <c r="AC250" s="15"/>
      <c r="AD250" s="14"/>
      <c r="AE250" s="14"/>
      <c r="AF250" s="128"/>
      <c r="AG250" s="51"/>
      <c r="AH250" s="14"/>
      <c r="AI250" s="14"/>
      <c r="AJ250" s="14"/>
      <c r="AK250" s="14"/>
      <c r="AW250" s="21"/>
      <c r="AX250" s="14"/>
      <c r="AY250" s="14"/>
      <c r="AZ250" s="14"/>
      <c r="BA250" s="14"/>
      <c r="BC250" s="14"/>
    </row>
  </sheetData>
  <sheetProtection algorithmName="SHA-512" hashValue="joX2L1JY/w2+UYHZnQigodYP/Pu/kS4oIAlsMpb8X7neDlN8ihDKk0c/fh/8ZQ2RdFZiQEM3W9B6yfWyio3Cxw==" saltValue="KhmZN+tmapVZ54N9wcj7FQ==" spinCount="100000" sheet="1" objects="1" scenarios="1"/>
  <mergeCells count="31">
    <mergeCell ref="H8:H9"/>
    <mergeCell ref="I8:I9"/>
    <mergeCell ref="J8:K8"/>
    <mergeCell ref="AL4:AQ4"/>
    <mergeCell ref="AP8:AP9"/>
    <mergeCell ref="AQ8:AQ9"/>
    <mergeCell ref="AL8:AL9"/>
    <mergeCell ref="C8:C9"/>
    <mergeCell ref="D8:D9"/>
    <mergeCell ref="F8:F9"/>
    <mergeCell ref="G8:G9"/>
    <mergeCell ref="E8:E9"/>
    <mergeCell ref="BC8:BC9"/>
    <mergeCell ref="BA8:BA9"/>
    <mergeCell ref="AT5:AU5"/>
    <mergeCell ref="AT6:AU6"/>
    <mergeCell ref="AA8:AA9"/>
    <mergeCell ref="AK8:AK9"/>
    <mergeCell ref="AJ8:AJ9"/>
    <mergeCell ref="AI8:AI9"/>
    <mergeCell ref="AZ8:AZ9"/>
    <mergeCell ref="AY8:AY9"/>
    <mergeCell ref="AS3:AU3"/>
    <mergeCell ref="AS4:AU4"/>
    <mergeCell ref="AS8:AT8"/>
    <mergeCell ref="AU8:AV8"/>
    <mergeCell ref="L8:M8"/>
    <mergeCell ref="X8:X9"/>
    <mergeCell ref="J5:L5"/>
    <mergeCell ref="J6:L6"/>
    <mergeCell ref="AB8:AB9"/>
  </mergeCells>
  <phoneticPr fontId="2"/>
  <pageMargins left="0.39370078740157483" right="0.39370078740157483" top="0.78740157480314965" bottom="0.59055118110236227" header="0.51181102362204722" footer="0.51181102362204722"/>
  <pageSetup paperSize="9" scale="62" orientation="landscape" horizontalDpi="4294967293" r:id="rId1"/>
  <headerFooter alignWithMargins="0">
    <oddFooter>&amp;C&amp;P</oddFooter>
  </headerFooter>
  <colBreaks count="1" manualBreakCount="1">
    <brk id="44" min="1" max="4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I57"/>
  <sheetViews>
    <sheetView showGridLines="0" zoomScaleNormal="100" workbookViewId="0">
      <pane xSplit="2" ySplit="6" topLeftCell="C7" activePane="bottomRight" state="frozen"/>
      <selection pane="topRight" activeCell="C1" sqref="C1"/>
      <selection pane="bottomLeft" activeCell="A6" sqref="A6"/>
      <selection pane="bottomRight" activeCell="C3" sqref="C3"/>
    </sheetView>
  </sheetViews>
  <sheetFormatPr defaultColWidth="9" defaultRowHeight="13.2" x14ac:dyDescent="0.2"/>
  <cols>
    <col min="1" max="1" width="2.77734375" style="3" customWidth="1"/>
    <col min="2" max="2" width="13.33203125" style="3" customWidth="1"/>
    <col min="3" max="16384" width="9" style="3"/>
  </cols>
  <sheetData>
    <row r="1" spans="1:35" ht="20.25" customHeight="1" thickBot="1" x14ac:dyDescent="0.25">
      <c r="B1" s="198" t="s">
        <v>185</v>
      </c>
    </row>
    <row r="2" spans="1:35" ht="20.25" customHeight="1" thickBot="1" x14ac:dyDescent="0.25">
      <c r="B2" s="198"/>
      <c r="E2" s="58" t="s">
        <v>71</v>
      </c>
      <c r="F2" s="59"/>
      <c r="G2" s="60" t="s">
        <v>100</v>
      </c>
      <c r="H2" s="61"/>
    </row>
    <row r="3" spans="1:35" ht="20.25" customHeight="1" x14ac:dyDescent="0.2">
      <c r="B3" s="199"/>
      <c r="E3" s="170" t="s">
        <v>184</v>
      </c>
    </row>
    <row r="4" spans="1:35" ht="20.25" customHeight="1" thickBot="1" x14ac:dyDescent="0.25">
      <c r="B4" s="200" t="s">
        <v>132</v>
      </c>
      <c r="G4" s="201"/>
    </row>
    <row r="5" spans="1:35" ht="20.100000000000001" customHeight="1" thickBot="1" x14ac:dyDescent="0.25">
      <c r="B5" s="274" t="s">
        <v>133</v>
      </c>
      <c r="C5" s="413" t="s">
        <v>114</v>
      </c>
      <c r="D5" s="413"/>
      <c r="E5" s="413"/>
      <c r="F5" s="414"/>
      <c r="G5" s="410" t="s">
        <v>115</v>
      </c>
      <c r="H5" s="411"/>
      <c r="I5" s="411"/>
      <c r="J5" s="412"/>
      <c r="K5" s="410" t="s">
        <v>116</v>
      </c>
      <c r="L5" s="411"/>
      <c r="M5" s="411"/>
      <c r="N5" s="411"/>
      <c r="O5" s="412"/>
      <c r="P5" s="432" t="s">
        <v>117</v>
      </c>
      <c r="Q5" s="433"/>
      <c r="R5" s="433"/>
      <c r="S5" s="433"/>
      <c r="T5" s="434"/>
      <c r="U5" s="432" t="s">
        <v>118</v>
      </c>
      <c r="V5" s="433"/>
      <c r="W5" s="433"/>
      <c r="X5" s="433"/>
      <c r="Y5" s="434"/>
      <c r="Z5" s="432" t="s">
        <v>119</v>
      </c>
      <c r="AA5" s="433"/>
      <c r="AB5" s="433"/>
      <c r="AC5" s="433"/>
      <c r="AD5" s="434"/>
      <c r="AE5" s="432" t="s">
        <v>120</v>
      </c>
      <c r="AF5" s="433"/>
      <c r="AG5" s="433"/>
      <c r="AH5" s="433"/>
      <c r="AI5" s="434"/>
    </row>
    <row r="6" spans="1:35" ht="20.100000000000001" customHeight="1" thickBot="1" x14ac:dyDescent="0.25">
      <c r="A6" s="273">
        <v>1</v>
      </c>
      <c r="B6" s="275" t="s">
        <v>134</v>
      </c>
      <c r="C6" s="276" t="s">
        <v>87</v>
      </c>
      <c r="D6" s="277" t="s">
        <v>88</v>
      </c>
      <c r="E6" s="277" t="s">
        <v>89</v>
      </c>
      <c r="F6" s="278" t="s">
        <v>121</v>
      </c>
      <c r="G6" s="279" t="s">
        <v>122</v>
      </c>
      <c r="H6" s="280" t="s">
        <v>123</v>
      </c>
      <c r="I6" s="280" t="s">
        <v>124</v>
      </c>
      <c r="J6" s="281" t="s">
        <v>125</v>
      </c>
      <c r="K6" s="279" t="s">
        <v>90</v>
      </c>
      <c r="L6" s="280" t="s">
        <v>91</v>
      </c>
      <c r="M6" s="280" t="s">
        <v>92</v>
      </c>
      <c r="N6" s="280" t="s">
        <v>126</v>
      </c>
      <c r="O6" s="282" t="s">
        <v>82</v>
      </c>
      <c r="P6" s="435" t="s">
        <v>93</v>
      </c>
      <c r="Q6" s="436" t="s">
        <v>94</v>
      </c>
      <c r="R6" s="436" t="s">
        <v>127</v>
      </c>
      <c r="S6" s="436" t="s">
        <v>186</v>
      </c>
      <c r="T6" s="437" t="s">
        <v>187</v>
      </c>
      <c r="U6" s="435" t="s">
        <v>95</v>
      </c>
      <c r="V6" s="436" t="s">
        <v>96</v>
      </c>
      <c r="W6" s="436" t="s">
        <v>128</v>
      </c>
      <c r="X6" s="436" t="s">
        <v>129</v>
      </c>
      <c r="Y6" s="437" t="s">
        <v>82</v>
      </c>
      <c r="Z6" s="435" t="s">
        <v>97</v>
      </c>
      <c r="AA6" s="436" t="s">
        <v>98</v>
      </c>
      <c r="AB6" s="436" t="s">
        <v>130</v>
      </c>
      <c r="AC6" s="436" t="s">
        <v>82</v>
      </c>
      <c r="AD6" s="437" t="s">
        <v>82</v>
      </c>
      <c r="AE6" s="435" t="s">
        <v>82</v>
      </c>
      <c r="AF6" s="436" t="s">
        <v>82</v>
      </c>
      <c r="AG6" s="436" t="s">
        <v>82</v>
      </c>
      <c r="AH6" s="436" t="s">
        <v>82</v>
      </c>
      <c r="AI6" s="437" t="s">
        <v>82</v>
      </c>
    </row>
    <row r="7" spans="1:35" ht="20.100000000000001" customHeight="1" x14ac:dyDescent="0.2">
      <c r="A7" s="273">
        <v>2</v>
      </c>
      <c r="B7" s="283" t="s">
        <v>135</v>
      </c>
      <c r="C7" s="284">
        <v>1</v>
      </c>
      <c r="D7" s="285">
        <v>1</v>
      </c>
      <c r="E7" s="286">
        <v>1</v>
      </c>
      <c r="F7" s="287">
        <v>1</v>
      </c>
      <c r="G7" s="288">
        <v>1</v>
      </c>
      <c r="H7" s="286">
        <v>1</v>
      </c>
      <c r="I7" s="285">
        <v>1</v>
      </c>
      <c r="J7" s="287">
        <v>1</v>
      </c>
      <c r="K7" s="288">
        <v>1</v>
      </c>
      <c r="L7" s="285">
        <v>1</v>
      </c>
      <c r="M7" s="285">
        <v>1</v>
      </c>
      <c r="N7" s="285">
        <v>1</v>
      </c>
      <c r="O7" s="287" t="s">
        <v>82</v>
      </c>
      <c r="P7" s="438">
        <v>2</v>
      </c>
      <c r="Q7" s="439">
        <v>2</v>
      </c>
      <c r="R7" s="439">
        <v>2</v>
      </c>
      <c r="S7" s="439">
        <v>2</v>
      </c>
      <c r="T7" s="440" t="s">
        <v>82</v>
      </c>
      <c r="U7" s="438">
        <v>2</v>
      </c>
      <c r="V7" s="439">
        <v>2</v>
      </c>
      <c r="W7" s="439">
        <v>2</v>
      </c>
      <c r="X7" s="439">
        <v>2</v>
      </c>
      <c r="Y7" s="440" t="s">
        <v>82</v>
      </c>
      <c r="Z7" s="438">
        <v>2</v>
      </c>
      <c r="AA7" s="439">
        <v>2</v>
      </c>
      <c r="AB7" s="439" t="s">
        <v>131</v>
      </c>
      <c r="AC7" s="439" t="s">
        <v>82</v>
      </c>
      <c r="AD7" s="440" t="s">
        <v>82</v>
      </c>
      <c r="AE7" s="438" t="s">
        <v>82</v>
      </c>
      <c r="AF7" s="439" t="s">
        <v>82</v>
      </c>
      <c r="AG7" s="439" t="s">
        <v>82</v>
      </c>
      <c r="AH7" s="439" t="s">
        <v>82</v>
      </c>
      <c r="AI7" s="440" t="s">
        <v>82</v>
      </c>
    </row>
    <row r="8" spans="1:35" ht="20.100000000000001" customHeight="1" x14ac:dyDescent="0.2">
      <c r="A8" s="273">
        <v>3</v>
      </c>
      <c r="B8" s="289" t="s">
        <v>136</v>
      </c>
      <c r="C8" s="290">
        <v>18</v>
      </c>
      <c r="D8" s="291">
        <v>19</v>
      </c>
      <c r="E8" s="291">
        <v>20</v>
      </c>
      <c r="F8" s="292">
        <v>21</v>
      </c>
      <c r="G8" s="290">
        <v>22</v>
      </c>
      <c r="H8" s="291">
        <v>23</v>
      </c>
      <c r="I8" s="291">
        <v>24</v>
      </c>
      <c r="J8" s="292">
        <v>25</v>
      </c>
      <c r="K8" s="290">
        <v>26</v>
      </c>
      <c r="L8" s="291">
        <v>27</v>
      </c>
      <c r="M8" s="291">
        <v>28</v>
      </c>
      <c r="N8" s="291">
        <v>29</v>
      </c>
      <c r="O8" s="292" t="s">
        <v>82</v>
      </c>
      <c r="P8" s="441">
        <v>30</v>
      </c>
      <c r="Q8" s="442">
        <v>32</v>
      </c>
      <c r="R8" s="442">
        <v>34</v>
      </c>
      <c r="S8" s="442">
        <v>36</v>
      </c>
      <c r="T8" s="443" t="s">
        <v>82</v>
      </c>
      <c r="U8" s="441">
        <v>38</v>
      </c>
      <c r="V8" s="442">
        <v>40</v>
      </c>
      <c r="W8" s="442">
        <v>42</v>
      </c>
      <c r="X8" s="442">
        <v>44</v>
      </c>
      <c r="Y8" s="443" t="s">
        <v>82</v>
      </c>
      <c r="Z8" s="441">
        <v>46</v>
      </c>
      <c r="AA8" s="442">
        <v>48</v>
      </c>
      <c r="AB8" s="442">
        <v>50</v>
      </c>
      <c r="AC8" s="442" t="s">
        <v>82</v>
      </c>
      <c r="AD8" s="443" t="s">
        <v>82</v>
      </c>
      <c r="AE8" s="441" t="s">
        <v>82</v>
      </c>
      <c r="AF8" s="442" t="s">
        <v>82</v>
      </c>
      <c r="AG8" s="442" t="s">
        <v>82</v>
      </c>
      <c r="AH8" s="442" t="s">
        <v>82</v>
      </c>
      <c r="AI8" s="443" t="s">
        <v>82</v>
      </c>
    </row>
    <row r="9" spans="1:35" ht="20.100000000000001" customHeight="1" x14ac:dyDescent="0.2">
      <c r="A9" s="273">
        <v>4</v>
      </c>
      <c r="B9" s="289" t="s">
        <v>137</v>
      </c>
      <c r="C9" s="202" t="s">
        <v>82</v>
      </c>
      <c r="D9" s="203" t="s">
        <v>82</v>
      </c>
      <c r="E9" s="203" t="s">
        <v>82</v>
      </c>
      <c r="F9" s="204" t="s">
        <v>82</v>
      </c>
      <c r="G9" s="202">
        <v>7000</v>
      </c>
      <c r="H9" s="203" t="s">
        <v>82</v>
      </c>
      <c r="I9" s="203" t="s">
        <v>82</v>
      </c>
      <c r="J9" s="204" t="s">
        <v>82</v>
      </c>
      <c r="K9" s="202">
        <v>7000</v>
      </c>
      <c r="L9" s="203" t="s">
        <v>82</v>
      </c>
      <c r="M9" s="203" t="s">
        <v>82</v>
      </c>
      <c r="N9" s="203" t="s">
        <v>82</v>
      </c>
      <c r="O9" s="204" t="s">
        <v>82</v>
      </c>
      <c r="P9" s="444">
        <v>7000</v>
      </c>
      <c r="Q9" s="445" t="s">
        <v>82</v>
      </c>
      <c r="R9" s="445" t="s">
        <v>82</v>
      </c>
      <c r="S9" s="445" t="s">
        <v>82</v>
      </c>
      <c r="T9" s="446" t="s">
        <v>82</v>
      </c>
      <c r="U9" s="444">
        <v>22000</v>
      </c>
      <c r="V9" s="445" t="s">
        <v>82</v>
      </c>
      <c r="W9" s="445" t="s">
        <v>82</v>
      </c>
      <c r="X9" s="445" t="s">
        <v>82</v>
      </c>
      <c r="Y9" s="446" t="s">
        <v>82</v>
      </c>
      <c r="Z9" s="444">
        <v>28000</v>
      </c>
      <c r="AA9" s="445" t="s">
        <v>82</v>
      </c>
      <c r="AB9" s="445" t="s">
        <v>82</v>
      </c>
      <c r="AC9" s="445" t="s">
        <v>82</v>
      </c>
      <c r="AD9" s="446" t="s">
        <v>82</v>
      </c>
      <c r="AE9" s="444" t="s">
        <v>82</v>
      </c>
      <c r="AF9" s="447" t="s">
        <v>82</v>
      </c>
      <c r="AG9" s="447" t="s">
        <v>82</v>
      </c>
      <c r="AH9" s="445" t="s">
        <v>82</v>
      </c>
      <c r="AI9" s="448" t="s">
        <v>82</v>
      </c>
    </row>
    <row r="10" spans="1:35" ht="20.100000000000001" customHeight="1" x14ac:dyDescent="0.2">
      <c r="A10" s="273">
        <v>5</v>
      </c>
      <c r="B10" s="289" t="s">
        <v>138</v>
      </c>
      <c r="C10" s="202" t="s">
        <v>82</v>
      </c>
      <c r="D10" s="203">
        <v>4600</v>
      </c>
      <c r="E10" s="203">
        <v>4600</v>
      </c>
      <c r="F10" s="204">
        <v>4600</v>
      </c>
      <c r="G10" s="202" t="s">
        <v>82</v>
      </c>
      <c r="H10" s="203">
        <v>3500</v>
      </c>
      <c r="I10" s="203">
        <v>3500</v>
      </c>
      <c r="J10" s="204">
        <v>3500</v>
      </c>
      <c r="K10" s="202" t="s">
        <v>82</v>
      </c>
      <c r="L10" s="203">
        <v>3600</v>
      </c>
      <c r="M10" s="203">
        <v>3600</v>
      </c>
      <c r="N10" s="203">
        <v>3600</v>
      </c>
      <c r="O10" s="204" t="s">
        <v>82</v>
      </c>
      <c r="P10" s="444" t="s">
        <v>82</v>
      </c>
      <c r="Q10" s="445">
        <v>4800</v>
      </c>
      <c r="R10" s="445">
        <v>4800</v>
      </c>
      <c r="S10" s="445">
        <v>4800</v>
      </c>
      <c r="T10" s="446" t="s">
        <v>82</v>
      </c>
      <c r="U10" s="444" t="s">
        <v>82</v>
      </c>
      <c r="V10" s="445">
        <v>5500</v>
      </c>
      <c r="W10" s="445">
        <v>4800</v>
      </c>
      <c r="X10" s="445">
        <v>4800</v>
      </c>
      <c r="Y10" s="446" t="s">
        <v>82</v>
      </c>
      <c r="Z10" s="444" t="s">
        <v>82</v>
      </c>
      <c r="AA10" s="445">
        <v>5800</v>
      </c>
      <c r="AB10" s="445">
        <v>5800</v>
      </c>
      <c r="AC10" s="445" t="s">
        <v>82</v>
      </c>
      <c r="AD10" s="446" t="s">
        <v>82</v>
      </c>
      <c r="AE10" s="444" t="s">
        <v>82</v>
      </c>
      <c r="AF10" s="447" t="s">
        <v>82</v>
      </c>
      <c r="AG10" s="447" t="s">
        <v>82</v>
      </c>
      <c r="AH10" s="445" t="s">
        <v>82</v>
      </c>
      <c r="AI10" s="448" t="s">
        <v>82</v>
      </c>
    </row>
    <row r="11" spans="1:35" ht="20.100000000000001" customHeight="1" x14ac:dyDescent="0.2">
      <c r="A11" s="273">
        <v>6</v>
      </c>
      <c r="B11" s="289" t="s">
        <v>139</v>
      </c>
      <c r="C11" s="202">
        <v>188400</v>
      </c>
      <c r="D11" s="203">
        <v>199300</v>
      </c>
      <c r="E11" s="203">
        <v>210200</v>
      </c>
      <c r="F11" s="204">
        <v>221100</v>
      </c>
      <c r="G11" s="202">
        <v>234100</v>
      </c>
      <c r="H11" s="203">
        <v>242000</v>
      </c>
      <c r="I11" s="203">
        <v>249900</v>
      </c>
      <c r="J11" s="204">
        <v>257800</v>
      </c>
      <c r="K11" s="202">
        <v>269000</v>
      </c>
      <c r="L11" s="203">
        <v>277100</v>
      </c>
      <c r="M11" s="203">
        <v>285200</v>
      </c>
      <c r="N11" s="203">
        <v>293300</v>
      </c>
      <c r="O11" s="204" t="s">
        <v>82</v>
      </c>
      <c r="P11" s="444">
        <v>305000</v>
      </c>
      <c r="Q11" s="445">
        <v>321200</v>
      </c>
      <c r="R11" s="445">
        <v>337400</v>
      </c>
      <c r="S11" s="445">
        <v>353600</v>
      </c>
      <c r="T11" s="446" t="s">
        <v>82</v>
      </c>
      <c r="U11" s="444">
        <v>407000</v>
      </c>
      <c r="V11" s="445">
        <v>424100</v>
      </c>
      <c r="W11" s="445">
        <v>440500</v>
      </c>
      <c r="X11" s="445">
        <v>456900</v>
      </c>
      <c r="Y11" s="446" t="s">
        <v>82</v>
      </c>
      <c r="Z11" s="444">
        <v>520000</v>
      </c>
      <c r="AA11" s="445">
        <v>538000</v>
      </c>
      <c r="AB11" s="445">
        <v>556000</v>
      </c>
      <c r="AC11" s="445" t="s">
        <v>82</v>
      </c>
      <c r="AD11" s="446" t="s">
        <v>82</v>
      </c>
      <c r="AE11" s="444" t="s">
        <v>82</v>
      </c>
      <c r="AF11" s="447" t="s">
        <v>82</v>
      </c>
      <c r="AG11" s="447" t="s">
        <v>82</v>
      </c>
      <c r="AH11" s="445" t="s">
        <v>82</v>
      </c>
      <c r="AI11" s="448" t="s">
        <v>82</v>
      </c>
    </row>
    <row r="12" spans="1:35" ht="20.100000000000001" customHeight="1" x14ac:dyDescent="0.2">
      <c r="A12" s="273">
        <v>7</v>
      </c>
      <c r="B12" s="289" t="s">
        <v>140</v>
      </c>
      <c r="C12" s="202">
        <v>6300</v>
      </c>
      <c r="D12" s="203">
        <v>6300</v>
      </c>
      <c r="E12" s="203">
        <v>6300</v>
      </c>
      <c r="F12" s="204">
        <v>6300</v>
      </c>
      <c r="G12" s="202">
        <v>4400</v>
      </c>
      <c r="H12" s="203">
        <v>4400</v>
      </c>
      <c r="I12" s="203">
        <v>4400</v>
      </c>
      <c r="J12" s="204">
        <v>4400</v>
      </c>
      <c r="K12" s="202">
        <v>4500</v>
      </c>
      <c r="L12" s="203">
        <v>4500</v>
      </c>
      <c r="M12" s="203">
        <v>4500</v>
      </c>
      <c r="N12" s="203">
        <v>4500</v>
      </c>
      <c r="O12" s="204" t="s">
        <v>82</v>
      </c>
      <c r="P12" s="444">
        <v>5700</v>
      </c>
      <c r="Q12" s="445">
        <v>5700</v>
      </c>
      <c r="R12" s="445">
        <v>5700</v>
      </c>
      <c r="S12" s="445">
        <v>5700</v>
      </c>
      <c r="T12" s="446" t="s">
        <v>82</v>
      </c>
      <c r="U12" s="444">
        <v>5800</v>
      </c>
      <c r="V12" s="445">
        <v>5800</v>
      </c>
      <c r="W12" s="445">
        <v>5800</v>
      </c>
      <c r="X12" s="445">
        <v>5800</v>
      </c>
      <c r="Y12" s="446" t="s">
        <v>82</v>
      </c>
      <c r="Z12" s="444">
        <v>6100</v>
      </c>
      <c r="AA12" s="445">
        <v>6100</v>
      </c>
      <c r="AB12" s="445">
        <v>6100</v>
      </c>
      <c r="AC12" s="445" t="s">
        <v>82</v>
      </c>
      <c r="AD12" s="446" t="s">
        <v>82</v>
      </c>
      <c r="AE12" s="444" t="s">
        <v>82</v>
      </c>
      <c r="AF12" s="447" t="s">
        <v>82</v>
      </c>
      <c r="AG12" s="447" t="s">
        <v>82</v>
      </c>
      <c r="AH12" s="445" t="s">
        <v>82</v>
      </c>
      <c r="AI12" s="448" t="s">
        <v>82</v>
      </c>
    </row>
    <row r="13" spans="1:35" ht="20.100000000000001" customHeight="1" x14ac:dyDescent="0.2">
      <c r="A13" s="273">
        <v>8</v>
      </c>
      <c r="B13" s="289" t="s">
        <v>141</v>
      </c>
      <c r="C13" s="293">
        <v>15</v>
      </c>
      <c r="D13" s="205">
        <v>15</v>
      </c>
      <c r="E13" s="205">
        <v>15</v>
      </c>
      <c r="F13" s="206">
        <v>15</v>
      </c>
      <c r="G13" s="293">
        <v>20</v>
      </c>
      <c r="H13" s="205">
        <v>20</v>
      </c>
      <c r="I13" s="205">
        <v>20</v>
      </c>
      <c r="J13" s="206">
        <v>20</v>
      </c>
      <c r="K13" s="293">
        <v>20</v>
      </c>
      <c r="L13" s="205">
        <v>20</v>
      </c>
      <c r="M13" s="205">
        <v>20</v>
      </c>
      <c r="N13" s="205">
        <v>20</v>
      </c>
      <c r="O13" s="206" t="s">
        <v>82</v>
      </c>
      <c r="P13" s="449">
        <v>20</v>
      </c>
      <c r="Q13" s="447">
        <v>20</v>
      </c>
      <c r="R13" s="447">
        <v>20</v>
      </c>
      <c r="S13" s="447">
        <v>20</v>
      </c>
      <c r="T13" s="448" t="s">
        <v>82</v>
      </c>
      <c r="U13" s="449">
        <v>15</v>
      </c>
      <c r="V13" s="447">
        <v>15</v>
      </c>
      <c r="W13" s="447">
        <v>15</v>
      </c>
      <c r="X13" s="447">
        <v>15</v>
      </c>
      <c r="Y13" s="448" t="s">
        <v>82</v>
      </c>
      <c r="Z13" s="449">
        <v>15</v>
      </c>
      <c r="AA13" s="447">
        <v>15</v>
      </c>
      <c r="AB13" s="447">
        <v>15</v>
      </c>
      <c r="AC13" s="447" t="s">
        <v>82</v>
      </c>
      <c r="AD13" s="448" t="s">
        <v>82</v>
      </c>
      <c r="AE13" s="449" t="s">
        <v>82</v>
      </c>
      <c r="AF13" s="447" t="s">
        <v>82</v>
      </c>
      <c r="AG13" s="447" t="s">
        <v>82</v>
      </c>
      <c r="AH13" s="447" t="s">
        <v>82</v>
      </c>
      <c r="AI13" s="450" t="s">
        <v>82</v>
      </c>
    </row>
    <row r="14" spans="1:35" ht="26.1" customHeight="1" x14ac:dyDescent="0.2">
      <c r="A14" s="273">
        <v>9</v>
      </c>
      <c r="B14" s="289" t="s">
        <v>142</v>
      </c>
      <c r="C14" s="202">
        <v>3150</v>
      </c>
      <c r="D14" s="203">
        <v>3150</v>
      </c>
      <c r="E14" s="203">
        <v>3150</v>
      </c>
      <c r="F14" s="204">
        <v>3150</v>
      </c>
      <c r="G14" s="202">
        <v>2200</v>
      </c>
      <c r="H14" s="203">
        <v>2200</v>
      </c>
      <c r="I14" s="203">
        <v>2200</v>
      </c>
      <c r="J14" s="204">
        <v>2200</v>
      </c>
      <c r="K14" s="202">
        <v>2250</v>
      </c>
      <c r="L14" s="203">
        <v>2250</v>
      </c>
      <c r="M14" s="203">
        <v>2250</v>
      </c>
      <c r="N14" s="203">
        <v>2250</v>
      </c>
      <c r="O14" s="204" t="s">
        <v>82</v>
      </c>
      <c r="P14" s="444">
        <v>2850</v>
      </c>
      <c r="Q14" s="445">
        <v>2850</v>
      </c>
      <c r="R14" s="445">
        <v>2850</v>
      </c>
      <c r="S14" s="445">
        <v>2850</v>
      </c>
      <c r="T14" s="446" t="s">
        <v>82</v>
      </c>
      <c r="U14" s="444">
        <v>2900</v>
      </c>
      <c r="V14" s="445">
        <v>2900</v>
      </c>
      <c r="W14" s="445">
        <v>2900</v>
      </c>
      <c r="X14" s="445">
        <v>2900</v>
      </c>
      <c r="Y14" s="446" t="s">
        <v>82</v>
      </c>
      <c r="Z14" s="444">
        <v>3050</v>
      </c>
      <c r="AA14" s="445">
        <v>3050</v>
      </c>
      <c r="AB14" s="445">
        <v>3050</v>
      </c>
      <c r="AC14" s="445" t="s">
        <v>82</v>
      </c>
      <c r="AD14" s="446" t="s">
        <v>82</v>
      </c>
      <c r="AE14" s="444" t="s">
        <v>82</v>
      </c>
      <c r="AF14" s="445" t="s">
        <v>82</v>
      </c>
      <c r="AG14" s="445" t="s">
        <v>82</v>
      </c>
      <c r="AH14" s="445" t="s">
        <v>82</v>
      </c>
      <c r="AI14" s="446" t="s">
        <v>82</v>
      </c>
    </row>
    <row r="15" spans="1:35" ht="20.100000000000001" customHeight="1" thickBot="1" x14ac:dyDescent="0.25">
      <c r="A15" s="273">
        <v>10</v>
      </c>
      <c r="B15" s="275" t="s">
        <v>143</v>
      </c>
      <c r="C15" s="207">
        <v>12</v>
      </c>
      <c r="D15" s="208">
        <v>11</v>
      </c>
      <c r="E15" s="208">
        <v>10</v>
      </c>
      <c r="F15" s="209">
        <v>9</v>
      </c>
      <c r="G15" s="207">
        <v>8</v>
      </c>
      <c r="H15" s="208">
        <v>7</v>
      </c>
      <c r="I15" s="208">
        <v>6</v>
      </c>
      <c r="J15" s="209">
        <v>5</v>
      </c>
      <c r="K15" s="207">
        <v>9</v>
      </c>
      <c r="L15" s="208">
        <v>8</v>
      </c>
      <c r="M15" s="208">
        <v>7</v>
      </c>
      <c r="N15" s="208">
        <v>6</v>
      </c>
      <c r="O15" s="209" t="s">
        <v>82</v>
      </c>
      <c r="P15" s="451">
        <v>5</v>
      </c>
      <c r="Q15" s="452">
        <v>3</v>
      </c>
      <c r="R15" s="452">
        <v>1</v>
      </c>
      <c r="S15" s="452">
        <v>0</v>
      </c>
      <c r="T15" s="453" t="s">
        <v>82</v>
      </c>
      <c r="U15" s="451">
        <v>2</v>
      </c>
      <c r="V15" s="452">
        <v>0</v>
      </c>
      <c r="W15" s="452">
        <v>0</v>
      </c>
      <c r="X15" s="452">
        <v>0</v>
      </c>
      <c r="Y15" s="453" t="s">
        <v>82</v>
      </c>
      <c r="Z15" s="451">
        <v>0</v>
      </c>
      <c r="AA15" s="452">
        <v>0</v>
      </c>
      <c r="AB15" s="452">
        <v>0</v>
      </c>
      <c r="AC15" s="452" t="s">
        <v>82</v>
      </c>
      <c r="AD15" s="453" t="s">
        <v>82</v>
      </c>
      <c r="AE15" s="451" t="s">
        <v>82</v>
      </c>
      <c r="AF15" s="452" t="s">
        <v>82</v>
      </c>
      <c r="AG15" s="452" t="s">
        <v>82</v>
      </c>
      <c r="AH15" s="452" t="s">
        <v>82</v>
      </c>
      <c r="AI15" s="453" t="s">
        <v>82</v>
      </c>
    </row>
    <row r="16" spans="1:35" ht="20.100000000000001" customHeight="1" x14ac:dyDescent="0.2">
      <c r="A16" s="273">
        <v>11</v>
      </c>
      <c r="B16" s="312">
        <v>1</v>
      </c>
      <c r="C16" s="313">
        <f>IF(C$11="","",IF($B16=1,C$11,IF($B16&lt;=C$13+1,C15+C$12,IF($B16&lt;=C$13+C$15+1,C15+C$14,IF($B16&gt;C$13+C$15+1,"")))))</f>
        <v>188400</v>
      </c>
      <c r="D16" s="313">
        <f t="shared" ref="D16:D57" si="0">IF(D$11="","",IF($B16=1,D$11,IF($B16&lt;=D$13+1,D15+D$12,IF($B16&lt;=D$13+D$15+1,D15+D$14,IF($B16&gt;D$13+D$15+1,"")))))</f>
        <v>199300</v>
      </c>
      <c r="E16" s="313">
        <f t="shared" ref="E16:E57" si="1">IF(E$11="","",IF($B16=1,E$11,IF($B16&lt;=E$13+1,E15+E$12,IF($B16&lt;=E$13+E$15+1,E15+E$14,IF($B16&gt;E$13+E$15+1,"")))))</f>
        <v>210200</v>
      </c>
      <c r="F16" s="313">
        <f t="shared" ref="F16:F57" si="2">IF(F$11="","",IF($B16=1,F$11,IF($B16&lt;=F$13+1,F15+F$12,IF($B16&lt;=F$13+F$15+1,F15+F$14,IF($B16&gt;F$13+F$15+1,"")))))</f>
        <v>221100</v>
      </c>
      <c r="G16" s="313">
        <f t="shared" ref="G16:G57" si="3">IF(G$11="","",IF($B16=1,G$11,IF($B16&lt;=G$13+1,G15+G$12,IF($B16&lt;=G$13+G$15+1,G15+G$14,IF($B16&gt;G$13+G$15+1,"")))))</f>
        <v>234100</v>
      </c>
      <c r="H16" s="313">
        <f t="shared" ref="H16:H57" si="4">IF(H$11="","",IF($B16=1,H$11,IF($B16&lt;=H$13+1,H15+H$12,IF($B16&lt;=H$13+H$15+1,H15+H$14,IF($B16&gt;H$13+H$15+1,"")))))</f>
        <v>242000</v>
      </c>
      <c r="I16" s="313">
        <f t="shared" ref="I16:I57" si="5">IF(I$11="","",IF($B16=1,I$11,IF($B16&lt;=I$13+1,I15+I$12,IF($B16&lt;=I$13+I$15+1,I15+I$14,IF($B16&gt;I$13+I$15+1,"")))))</f>
        <v>249900</v>
      </c>
      <c r="J16" s="313">
        <f t="shared" ref="J16:J57" si="6">IF(J$11="","",IF($B16=1,J$11,IF($B16&lt;=J$13+1,J15+J$12,IF($B16&lt;=J$13+J$15+1,J15+J$14,IF($B16&gt;J$13+J$15+1,"")))))</f>
        <v>257800</v>
      </c>
      <c r="K16" s="313">
        <f t="shared" ref="K16:K57" si="7">IF(K$11="","",IF($B16=1,K$11,IF($B16&lt;=K$13+1,K15+K$12,IF($B16&lt;=K$13+K$15+1,K15+K$14,IF($B16&gt;K$13+K$15+1,"")))))</f>
        <v>269000</v>
      </c>
      <c r="L16" s="313">
        <f t="shared" ref="L16:L57" si="8">IF(L$11="","",IF($B16=1,L$11,IF($B16&lt;=L$13+1,L15+L$12,IF($B16&lt;=L$13+L$15+1,L15+L$14,IF($B16&gt;L$13+L$15+1,"")))))</f>
        <v>277100</v>
      </c>
      <c r="M16" s="313">
        <f t="shared" ref="M16:M57" si="9">IF(M$11="","",IF($B16=1,M$11,IF($B16&lt;=M$13+1,M15+M$12,IF($B16&lt;=M$13+M$15+1,M15+M$14,IF($B16&gt;M$13+M$15+1,"")))))</f>
        <v>285200</v>
      </c>
      <c r="N16" s="313">
        <f t="shared" ref="N16:N57" si="10">IF(N$11="","",IF($B16=1,N$11,IF($B16&lt;=N$13+1,N15+N$12,IF($B16&lt;=N$13+N$15+1,N15+N$14,IF($B16&gt;N$13+N$15+1,"")))))</f>
        <v>293300</v>
      </c>
      <c r="O16" s="313" t="str">
        <f t="shared" ref="O16:O57" si="11">IF(O$11="","",IF($B16=1,O$11,IF($B16&lt;=O$13+1,O15+O$12,IF($B16&lt;=O$13+O$15+1,O15+O$14,IF($B16&gt;O$13+O$15+1,"")))))</f>
        <v/>
      </c>
      <c r="P16" s="313">
        <f t="shared" ref="P16:P57" si="12">IF(P$11="","",IF($B16=1,P$11,IF($B16&lt;=P$13+1,P15+P$12,IF($B16&lt;=P$13+P$15+1,P15+P$14,IF($B16&gt;P$13+P$15+1,"")))))</f>
        <v>305000</v>
      </c>
      <c r="Q16" s="313">
        <f t="shared" ref="Q16:Q57" si="13">IF(Q$11="","",IF($B16=1,Q$11,IF($B16&lt;=Q$13+1,Q15+Q$12,IF($B16&lt;=Q$13+Q$15+1,Q15+Q$14,IF($B16&gt;Q$13+Q$15+1,"")))))</f>
        <v>321200</v>
      </c>
      <c r="R16" s="313">
        <f t="shared" ref="R16:R57" si="14">IF(R$11="","",IF($B16=1,R$11,IF($B16&lt;=R$13+1,R15+R$12,IF($B16&lt;=R$13+R$15+1,R15+R$14,IF($B16&gt;R$13+R$15+1,"")))))</f>
        <v>337400</v>
      </c>
      <c r="S16" s="313">
        <f t="shared" ref="S16:S57" si="15">IF(S$11="","",IF($B16=1,S$11,IF($B16&lt;=S$13+1,S15+S$12,IF($B16&lt;=S$13+S$15+1,S15+S$14,IF($B16&gt;S$13+S$15+1,"")))))</f>
        <v>353600</v>
      </c>
      <c r="T16" s="313" t="str">
        <f t="shared" ref="T16:T57" si="16">IF(T$11="","",IF($B16=1,T$11,IF($B16&lt;=T$13+1,T15+T$12,IF($B16&lt;=T$13+T$15+1,T15+T$14,IF($B16&gt;T$13+T$15+1,"")))))</f>
        <v/>
      </c>
      <c r="U16" s="313">
        <f t="shared" ref="U16:U57" si="17">IF(U$11="","",IF($B16=1,U$11,IF($B16&lt;=U$13+1,U15+U$12,IF($B16&lt;=U$13+U$15+1,U15+U$14,IF($B16&gt;U$13+U$15+1,"")))))</f>
        <v>407000</v>
      </c>
      <c r="V16" s="313">
        <f t="shared" ref="V16:V57" si="18">IF(V$11="","",IF($B16=1,V$11,IF($B16&lt;=V$13+1,V15+V$12,IF($B16&lt;=V$13+V$15+1,V15+V$14,IF($B16&gt;V$13+V$15+1,"")))))</f>
        <v>424100</v>
      </c>
      <c r="W16" s="313">
        <f t="shared" ref="W16:W57" si="19">IF(W$11="","",IF($B16=1,W$11,IF($B16&lt;=W$13+1,W15+W$12,IF($B16&lt;=W$13+W$15+1,W15+W$14,IF($B16&gt;W$13+W$15+1,"")))))</f>
        <v>440500</v>
      </c>
      <c r="X16" s="313">
        <f t="shared" ref="X16:X57" si="20">IF(X$11="","",IF($B16=1,X$11,IF($B16&lt;=X$13+1,X15+X$12,IF($B16&lt;=X$13+X$15+1,X15+X$14,IF($B16&gt;X$13+X$15+1,"")))))</f>
        <v>456900</v>
      </c>
      <c r="Y16" s="313" t="str">
        <f t="shared" ref="Y16:Y57" si="21">IF(Y$11="","",IF($B16=1,Y$11,IF($B16&lt;=Y$13+1,Y15+Y$12,IF($B16&lt;=Y$13+Y$15+1,Y15+Y$14,IF($B16&gt;Y$13+Y$15+1,"")))))</f>
        <v/>
      </c>
      <c r="Z16" s="313">
        <f t="shared" ref="Z16:Z57" si="22">IF(Z$11="","",IF($B16=1,Z$11,IF($B16&lt;=Z$13+1,Z15+Z$12,IF($B16&lt;=Z$13+Z$15+1,Z15+Z$14,IF($B16&gt;Z$13+Z$15+1,"")))))</f>
        <v>520000</v>
      </c>
      <c r="AA16" s="313">
        <f t="shared" ref="AA16:AA57" si="23">IF(AA$11="","",IF($B16=1,AA$11,IF($B16&lt;=AA$13+1,AA15+AA$12,IF($B16&lt;=AA$13+AA$15+1,AA15+AA$14,IF($B16&gt;AA$13+AA$15+1,"")))))</f>
        <v>538000</v>
      </c>
      <c r="AB16" s="313">
        <f t="shared" ref="AB16:AB57" si="24">IF(AB$11="","",IF($B16=1,AB$11,IF($B16&lt;=AB$13+1,AB15+AB$12,IF($B16&lt;=AB$13+AB$15+1,AB15+AB$14,IF($B16&gt;AB$13+AB$15+1,"")))))</f>
        <v>556000</v>
      </c>
      <c r="AC16" s="313" t="str">
        <f t="shared" ref="AC16:AC57" si="25">IF(AC$11="","",IF($B16=1,AC$11,IF($B16&lt;=AC$13+1,AC15+AC$12,IF($B16&lt;=AC$13+AC$15+1,AC15+AC$14,IF($B16&gt;AC$13+AC$15+1,"")))))</f>
        <v/>
      </c>
      <c r="AD16" s="313" t="str">
        <f t="shared" ref="AD16:AD57" si="26">IF(AD$11="","",IF($B16=1,AD$11,IF($B16&lt;=AD$13+1,AD15+AD$12,IF($B16&lt;=AD$13+AD$15+1,AD15+AD$14,IF($B16&gt;AD$13+AD$15+1,"")))))</f>
        <v/>
      </c>
      <c r="AE16" s="313" t="str">
        <f t="shared" ref="AE16:AE57" si="27">IF(AE$11="","",IF($B16=1,AE$11,IF($B16&lt;=AE$13+1,AE15+AE$12,IF($B16&lt;=AE$13+AE$15+1,AE15+AE$14,IF($B16&gt;AE$13+AE$15+1,"")))))</f>
        <v/>
      </c>
      <c r="AF16" s="313" t="str">
        <f t="shared" ref="AF16:AF57" si="28">IF(AF$11="","",IF($B16=1,AF$11,IF($B16&lt;=AF$13+1,AF15+AF$12,IF($B16&lt;=AF$13+AF$15+1,AF15+AF$14,IF($B16&gt;AF$13+AF$15+1,"")))))</f>
        <v/>
      </c>
      <c r="AG16" s="313" t="str">
        <f t="shared" ref="AG16:AG57" si="29">IF(AG$11="","",IF($B16=1,AG$11,IF($B16&lt;=AG$13+1,AG15+AG$12,IF($B16&lt;=AG$13+AG$15+1,AG15+AG$14,IF($B16&gt;AG$13+AG$15+1,"")))))</f>
        <v/>
      </c>
      <c r="AH16" s="313" t="str">
        <f t="shared" ref="AH16:AH57" si="30">IF(AH$11="","",IF($B16=1,AH$11,IF($B16&lt;=AH$13+1,AH15+AH$12,IF($B16&lt;=AH$13+AH$15+1,AH15+AH$14,IF($B16&gt;AH$13+AH$15+1,"")))))</f>
        <v/>
      </c>
      <c r="AI16" s="320" t="str">
        <f t="shared" ref="AI16:AI57" si="31">IF(AI$11="","",IF($B16=1,AI$11,IF($B16&lt;=AI$13+1,AI15+AI$12,IF($B16&lt;=AI$13+AI$15+1,AI15+AI$14,IF($B16&gt;AI$13+AI$15+1,"")))))</f>
        <v/>
      </c>
    </row>
    <row r="17" spans="1:35" ht="20.100000000000001" customHeight="1" x14ac:dyDescent="0.2">
      <c r="A17" s="273">
        <v>12</v>
      </c>
      <c r="B17" s="314">
        <v>2</v>
      </c>
      <c r="C17" s="315">
        <f t="shared" ref="C17:C57" si="32">IF(C$11="","",IF($B17=1,C$11,IF($B17&lt;=C$13+1,C16+C$12,IF($B17&lt;=C$13+C$15+1,C16+C$14,IF($B17&gt;C$13+C$15+1,"")))))</f>
        <v>194700</v>
      </c>
      <c r="D17" s="315">
        <f t="shared" si="0"/>
        <v>205600</v>
      </c>
      <c r="E17" s="315">
        <f t="shared" si="1"/>
        <v>216500</v>
      </c>
      <c r="F17" s="315">
        <f t="shared" si="2"/>
        <v>227400</v>
      </c>
      <c r="G17" s="315">
        <f t="shared" si="3"/>
        <v>238500</v>
      </c>
      <c r="H17" s="315">
        <f t="shared" si="4"/>
        <v>246400</v>
      </c>
      <c r="I17" s="315">
        <f t="shared" si="5"/>
        <v>254300</v>
      </c>
      <c r="J17" s="315">
        <f t="shared" si="6"/>
        <v>262200</v>
      </c>
      <c r="K17" s="315">
        <f t="shared" si="7"/>
        <v>273500</v>
      </c>
      <c r="L17" s="315">
        <f t="shared" si="8"/>
        <v>281600</v>
      </c>
      <c r="M17" s="315">
        <f t="shared" si="9"/>
        <v>289700</v>
      </c>
      <c r="N17" s="315">
        <f t="shared" si="10"/>
        <v>297800</v>
      </c>
      <c r="O17" s="315" t="str">
        <f t="shared" si="11"/>
        <v/>
      </c>
      <c r="P17" s="315">
        <f t="shared" si="12"/>
        <v>310700</v>
      </c>
      <c r="Q17" s="315">
        <f t="shared" si="13"/>
        <v>326900</v>
      </c>
      <c r="R17" s="315">
        <f t="shared" si="14"/>
        <v>343100</v>
      </c>
      <c r="S17" s="315">
        <f t="shared" si="15"/>
        <v>359300</v>
      </c>
      <c r="T17" s="315" t="str">
        <f t="shared" si="16"/>
        <v/>
      </c>
      <c r="U17" s="315">
        <f t="shared" si="17"/>
        <v>412800</v>
      </c>
      <c r="V17" s="315">
        <f t="shared" si="18"/>
        <v>429900</v>
      </c>
      <c r="W17" s="315">
        <f t="shared" si="19"/>
        <v>446300</v>
      </c>
      <c r="X17" s="315">
        <f t="shared" si="20"/>
        <v>462700</v>
      </c>
      <c r="Y17" s="315" t="str">
        <f t="shared" si="21"/>
        <v/>
      </c>
      <c r="Z17" s="315">
        <f t="shared" si="22"/>
        <v>526100</v>
      </c>
      <c r="AA17" s="315">
        <f t="shared" si="23"/>
        <v>544100</v>
      </c>
      <c r="AB17" s="315">
        <f t="shared" si="24"/>
        <v>562100</v>
      </c>
      <c r="AC17" s="315" t="str">
        <f t="shared" si="25"/>
        <v/>
      </c>
      <c r="AD17" s="315" t="str">
        <f t="shared" si="26"/>
        <v/>
      </c>
      <c r="AE17" s="315" t="str">
        <f t="shared" si="27"/>
        <v/>
      </c>
      <c r="AF17" s="315" t="str">
        <f t="shared" si="28"/>
        <v/>
      </c>
      <c r="AG17" s="315" t="str">
        <f t="shared" si="29"/>
        <v/>
      </c>
      <c r="AH17" s="315" t="str">
        <f t="shared" si="30"/>
        <v/>
      </c>
      <c r="AI17" s="318" t="str">
        <f t="shared" si="31"/>
        <v/>
      </c>
    </row>
    <row r="18" spans="1:35" ht="20.100000000000001" customHeight="1" x14ac:dyDescent="0.2">
      <c r="A18" s="273">
        <v>13</v>
      </c>
      <c r="B18" s="314">
        <v>3</v>
      </c>
      <c r="C18" s="315">
        <f t="shared" si="32"/>
        <v>201000</v>
      </c>
      <c r="D18" s="315">
        <f t="shared" si="0"/>
        <v>211900</v>
      </c>
      <c r="E18" s="315">
        <f t="shared" si="1"/>
        <v>222800</v>
      </c>
      <c r="F18" s="315">
        <f t="shared" si="2"/>
        <v>233700</v>
      </c>
      <c r="G18" s="315">
        <f t="shared" si="3"/>
        <v>242900</v>
      </c>
      <c r="H18" s="315">
        <f t="shared" si="4"/>
        <v>250800</v>
      </c>
      <c r="I18" s="315">
        <f t="shared" si="5"/>
        <v>258700</v>
      </c>
      <c r="J18" s="315">
        <f t="shared" si="6"/>
        <v>266600</v>
      </c>
      <c r="K18" s="315">
        <f t="shared" si="7"/>
        <v>278000</v>
      </c>
      <c r="L18" s="315">
        <f t="shared" si="8"/>
        <v>286100</v>
      </c>
      <c r="M18" s="315">
        <f t="shared" si="9"/>
        <v>294200</v>
      </c>
      <c r="N18" s="315">
        <f t="shared" si="10"/>
        <v>302300</v>
      </c>
      <c r="O18" s="315" t="str">
        <f t="shared" si="11"/>
        <v/>
      </c>
      <c r="P18" s="315">
        <f t="shared" si="12"/>
        <v>316400</v>
      </c>
      <c r="Q18" s="315">
        <f t="shared" si="13"/>
        <v>332600</v>
      </c>
      <c r="R18" s="315">
        <f t="shared" si="14"/>
        <v>348800</v>
      </c>
      <c r="S18" s="315">
        <f t="shared" si="15"/>
        <v>365000</v>
      </c>
      <c r="T18" s="315" t="str">
        <f t="shared" si="16"/>
        <v/>
      </c>
      <c r="U18" s="315">
        <f t="shared" si="17"/>
        <v>418600</v>
      </c>
      <c r="V18" s="315">
        <f t="shared" si="18"/>
        <v>435700</v>
      </c>
      <c r="W18" s="315">
        <f t="shared" si="19"/>
        <v>452100</v>
      </c>
      <c r="X18" s="315">
        <f t="shared" si="20"/>
        <v>468500</v>
      </c>
      <c r="Y18" s="315" t="str">
        <f t="shared" si="21"/>
        <v/>
      </c>
      <c r="Z18" s="315">
        <f t="shared" si="22"/>
        <v>532200</v>
      </c>
      <c r="AA18" s="315">
        <f t="shared" si="23"/>
        <v>550200</v>
      </c>
      <c r="AB18" s="315">
        <f t="shared" si="24"/>
        <v>568200</v>
      </c>
      <c r="AC18" s="315" t="str">
        <f t="shared" si="25"/>
        <v/>
      </c>
      <c r="AD18" s="315" t="str">
        <f t="shared" si="26"/>
        <v/>
      </c>
      <c r="AE18" s="315" t="str">
        <f t="shared" si="27"/>
        <v/>
      </c>
      <c r="AF18" s="315" t="str">
        <f t="shared" si="28"/>
        <v/>
      </c>
      <c r="AG18" s="315" t="str">
        <f t="shared" si="29"/>
        <v/>
      </c>
      <c r="AH18" s="315" t="str">
        <f t="shared" si="30"/>
        <v/>
      </c>
      <c r="AI18" s="318" t="str">
        <f t="shared" si="31"/>
        <v/>
      </c>
    </row>
    <row r="19" spans="1:35" ht="20.100000000000001" customHeight="1" x14ac:dyDescent="0.2">
      <c r="A19" s="273">
        <v>14</v>
      </c>
      <c r="B19" s="314">
        <v>4</v>
      </c>
      <c r="C19" s="315">
        <f t="shared" si="32"/>
        <v>207300</v>
      </c>
      <c r="D19" s="315">
        <f t="shared" si="0"/>
        <v>218200</v>
      </c>
      <c r="E19" s="315">
        <f t="shared" si="1"/>
        <v>229100</v>
      </c>
      <c r="F19" s="315">
        <f t="shared" si="2"/>
        <v>240000</v>
      </c>
      <c r="G19" s="315">
        <f t="shared" si="3"/>
        <v>247300</v>
      </c>
      <c r="H19" s="315">
        <f t="shared" si="4"/>
        <v>255200</v>
      </c>
      <c r="I19" s="315">
        <f t="shared" si="5"/>
        <v>263100</v>
      </c>
      <c r="J19" s="315">
        <f t="shared" si="6"/>
        <v>271000</v>
      </c>
      <c r="K19" s="315">
        <f t="shared" si="7"/>
        <v>282500</v>
      </c>
      <c r="L19" s="315">
        <f t="shared" si="8"/>
        <v>290600</v>
      </c>
      <c r="M19" s="315">
        <f t="shared" si="9"/>
        <v>298700</v>
      </c>
      <c r="N19" s="315">
        <f t="shared" si="10"/>
        <v>306800</v>
      </c>
      <c r="O19" s="315" t="str">
        <f t="shared" si="11"/>
        <v/>
      </c>
      <c r="P19" s="315">
        <f t="shared" si="12"/>
        <v>322100</v>
      </c>
      <c r="Q19" s="315">
        <f t="shared" si="13"/>
        <v>338300</v>
      </c>
      <c r="R19" s="315">
        <f t="shared" si="14"/>
        <v>354500</v>
      </c>
      <c r="S19" s="315">
        <f t="shared" si="15"/>
        <v>370700</v>
      </c>
      <c r="T19" s="315" t="str">
        <f t="shared" si="16"/>
        <v/>
      </c>
      <c r="U19" s="315">
        <f t="shared" si="17"/>
        <v>424400</v>
      </c>
      <c r="V19" s="315">
        <f t="shared" si="18"/>
        <v>441500</v>
      </c>
      <c r="W19" s="315">
        <f t="shared" si="19"/>
        <v>457900</v>
      </c>
      <c r="X19" s="315">
        <f t="shared" si="20"/>
        <v>474300</v>
      </c>
      <c r="Y19" s="315" t="str">
        <f t="shared" si="21"/>
        <v/>
      </c>
      <c r="Z19" s="315">
        <f t="shared" si="22"/>
        <v>538300</v>
      </c>
      <c r="AA19" s="315">
        <f t="shared" si="23"/>
        <v>556300</v>
      </c>
      <c r="AB19" s="315">
        <f t="shared" si="24"/>
        <v>574300</v>
      </c>
      <c r="AC19" s="315" t="str">
        <f t="shared" si="25"/>
        <v/>
      </c>
      <c r="AD19" s="315" t="str">
        <f t="shared" si="26"/>
        <v/>
      </c>
      <c r="AE19" s="315" t="str">
        <f t="shared" si="27"/>
        <v/>
      </c>
      <c r="AF19" s="315" t="str">
        <f t="shared" si="28"/>
        <v/>
      </c>
      <c r="AG19" s="315" t="str">
        <f t="shared" si="29"/>
        <v/>
      </c>
      <c r="AH19" s="315" t="str">
        <f t="shared" si="30"/>
        <v/>
      </c>
      <c r="AI19" s="318" t="str">
        <f t="shared" si="31"/>
        <v/>
      </c>
    </row>
    <row r="20" spans="1:35" ht="20.100000000000001" customHeight="1" x14ac:dyDescent="0.2">
      <c r="A20" s="273">
        <v>15</v>
      </c>
      <c r="B20" s="314">
        <v>5</v>
      </c>
      <c r="C20" s="315">
        <f t="shared" si="32"/>
        <v>213600</v>
      </c>
      <c r="D20" s="315">
        <f t="shared" si="0"/>
        <v>224500</v>
      </c>
      <c r="E20" s="315">
        <f t="shared" si="1"/>
        <v>235400</v>
      </c>
      <c r="F20" s="315">
        <f t="shared" si="2"/>
        <v>246300</v>
      </c>
      <c r="G20" s="315">
        <f t="shared" si="3"/>
        <v>251700</v>
      </c>
      <c r="H20" s="315">
        <f t="shared" si="4"/>
        <v>259600</v>
      </c>
      <c r="I20" s="315">
        <f t="shared" si="5"/>
        <v>267500</v>
      </c>
      <c r="J20" s="315">
        <f t="shared" si="6"/>
        <v>275400</v>
      </c>
      <c r="K20" s="315">
        <f t="shared" si="7"/>
        <v>287000</v>
      </c>
      <c r="L20" s="315">
        <f t="shared" si="8"/>
        <v>295100</v>
      </c>
      <c r="M20" s="315">
        <f t="shared" si="9"/>
        <v>303200</v>
      </c>
      <c r="N20" s="315">
        <f t="shared" si="10"/>
        <v>311300</v>
      </c>
      <c r="O20" s="315" t="str">
        <f t="shared" si="11"/>
        <v/>
      </c>
      <c r="P20" s="315">
        <f t="shared" si="12"/>
        <v>327800</v>
      </c>
      <c r="Q20" s="315">
        <f t="shared" si="13"/>
        <v>344000</v>
      </c>
      <c r="R20" s="315">
        <f t="shared" si="14"/>
        <v>360200</v>
      </c>
      <c r="S20" s="315">
        <f t="shared" si="15"/>
        <v>376400</v>
      </c>
      <c r="T20" s="315" t="str">
        <f t="shared" si="16"/>
        <v/>
      </c>
      <c r="U20" s="315">
        <f t="shared" si="17"/>
        <v>430200</v>
      </c>
      <c r="V20" s="315">
        <f t="shared" si="18"/>
        <v>447300</v>
      </c>
      <c r="W20" s="315">
        <f t="shared" si="19"/>
        <v>463700</v>
      </c>
      <c r="X20" s="315">
        <f t="shared" si="20"/>
        <v>480100</v>
      </c>
      <c r="Y20" s="315" t="str">
        <f t="shared" si="21"/>
        <v/>
      </c>
      <c r="Z20" s="315">
        <f t="shared" si="22"/>
        <v>544400</v>
      </c>
      <c r="AA20" s="315">
        <f t="shared" si="23"/>
        <v>562400</v>
      </c>
      <c r="AB20" s="315">
        <f t="shared" si="24"/>
        <v>580400</v>
      </c>
      <c r="AC20" s="315" t="str">
        <f t="shared" si="25"/>
        <v/>
      </c>
      <c r="AD20" s="315" t="str">
        <f t="shared" si="26"/>
        <v/>
      </c>
      <c r="AE20" s="315" t="str">
        <f t="shared" si="27"/>
        <v/>
      </c>
      <c r="AF20" s="315" t="str">
        <f t="shared" si="28"/>
        <v/>
      </c>
      <c r="AG20" s="315" t="str">
        <f t="shared" si="29"/>
        <v/>
      </c>
      <c r="AH20" s="315" t="str">
        <f t="shared" si="30"/>
        <v/>
      </c>
      <c r="AI20" s="318" t="str">
        <f t="shared" si="31"/>
        <v/>
      </c>
    </row>
    <row r="21" spans="1:35" ht="20.100000000000001" customHeight="1" x14ac:dyDescent="0.2">
      <c r="A21" s="273">
        <v>16</v>
      </c>
      <c r="B21" s="314">
        <v>6</v>
      </c>
      <c r="C21" s="315">
        <f t="shared" si="32"/>
        <v>219900</v>
      </c>
      <c r="D21" s="315">
        <f t="shared" si="0"/>
        <v>230800</v>
      </c>
      <c r="E21" s="315">
        <f t="shared" si="1"/>
        <v>241700</v>
      </c>
      <c r="F21" s="315">
        <f t="shared" si="2"/>
        <v>252600</v>
      </c>
      <c r="G21" s="315">
        <f t="shared" si="3"/>
        <v>256100</v>
      </c>
      <c r="H21" s="315">
        <f t="shared" si="4"/>
        <v>264000</v>
      </c>
      <c r="I21" s="315">
        <f t="shared" si="5"/>
        <v>271900</v>
      </c>
      <c r="J21" s="315">
        <f t="shared" si="6"/>
        <v>279800</v>
      </c>
      <c r="K21" s="315">
        <f t="shared" si="7"/>
        <v>291500</v>
      </c>
      <c r="L21" s="315">
        <f t="shared" si="8"/>
        <v>299600</v>
      </c>
      <c r="M21" s="315">
        <f t="shared" si="9"/>
        <v>307700</v>
      </c>
      <c r="N21" s="315">
        <f t="shared" si="10"/>
        <v>315800</v>
      </c>
      <c r="O21" s="315" t="str">
        <f t="shared" si="11"/>
        <v/>
      </c>
      <c r="P21" s="315">
        <f t="shared" si="12"/>
        <v>333500</v>
      </c>
      <c r="Q21" s="315">
        <f t="shared" si="13"/>
        <v>349700</v>
      </c>
      <c r="R21" s="315">
        <f t="shared" si="14"/>
        <v>365900</v>
      </c>
      <c r="S21" s="315">
        <f t="shared" si="15"/>
        <v>382100</v>
      </c>
      <c r="T21" s="315" t="str">
        <f t="shared" si="16"/>
        <v/>
      </c>
      <c r="U21" s="315">
        <f t="shared" si="17"/>
        <v>436000</v>
      </c>
      <c r="V21" s="315">
        <f t="shared" si="18"/>
        <v>453100</v>
      </c>
      <c r="W21" s="315">
        <f t="shared" si="19"/>
        <v>469500</v>
      </c>
      <c r="X21" s="315">
        <f t="shared" si="20"/>
        <v>485900</v>
      </c>
      <c r="Y21" s="315" t="str">
        <f t="shared" si="21"/>
        <v/>
      </c>
      <c r="Z21" s="315">
        <f t="shared" si="22"/>
        <v>550500</v>
      </c>
      <c r="AA21" s="315">
        <f t="shared" si="23"/>
        <v>568500</v>
      </c>
      <c r="AB21" s="315">
        <f t="shared" si="24"/>
        <v>586500</v>
      </c>
      <c r="AC21" s="315" t="str">
        <f t="shared" si="25"/>
        <v/>
      </c>
      <c r="AD21" s="315" t="str">
        <f t="shared" si="26"/>
        <v/>
      </c>
      <c r="AE21" s="315" t="str">
        <f t="shared" si="27"/>
        <v/>
      </c>
      <c r="AF21" s="315" t="str">
        <f t="shared" si="28"/>
        <v/>
      </c>
      <c r="AG21" s="315" t="str">
        <f t="shared" si="29"/>
        <v/>
      </c>
      <c r="AH21" s="315" t="str">
        <f t="shared" si="30"/>
        <v/>
      </c>
      <c r="AI21" s="318" t="str">
        <f t="shared" si="31"/>
        <v/>
      </c>
    </row>
    <row r="22" spans="1:35" ht="20.100000000000001" customHeight="1" x14ac:dyDescent="0.2">
      <c r="A22" s="273">
        <v>17</v>
      </c>
      <c r="B22" s="314">
        <v>7</v>
      </c>
      <c r="C22" s="315">
        <f t="shared" si="32"/>
        <v>226200</v>
      </c>
      <c r="D22" s="315">
        <f t="shared" si="0"/>
        <v>237100</v>
      </c>
      <c r="E22" s="315">
        <f t="shared" si="1"/>
        <v>248000</v>
      </c>
      <c r="F22" s="315">
        <f t="shared" si="2"/>
        <v>258900</v>
      </c>
      <c r="G22" s="315">
        <f t="shared" si="3"/>
        <v>260500</v>
      </c>
      <c r="H22" s="315">
        <f t="shared" si="4"/>
        <v>268400</v>
      </c>
      <c r="I22" s="315">
        <f t="shared" si="5"/>
        <v>276300</v>
      </c>
      <c r="J22" s="315">
        <f t="shared" si="6"/>
        <v>284200</v>
      </c>
      <c r="K22" s="315">
        <f t="shared" si="7"/>
        <v>296000</v>
      </c>
      <c r="L22" s="315">
        <f t="shared" si="8"/>
        <v>304100</v>
      </c>
      <c r="M22" s="315">
        <f t="shared" si="9"/>
        <v>312200</v>
      </c>
      <c r="N22" s="315">
        <f t="shared" si="10"/>
        <v>320300</v>
      </c>
      <c r="O22" s="315" t="str">
        <f t="shared" si="11"/>
        <v/>
      </c>
      <c r="P22" s="315">
        <f t="shared" si="12"/>
        <v>339200</v>
      </c>
      <c r="Q22" s="315">
        <f t="shared" si="13"/>
        <v>355400</v>
      </c>
      <c r="R22" s="315">
        <f t="shared" si="14"/>
        <v>371600</v>
      </c>
      <c r="S22" s="315">
        <f t="shared" si="15"/>
        <v>387800</v>
      </c>
      <c r="T22" s="315" t="str">
        <f t="shared" si="16"/>
        <v/>
      </c>
      <c r="U22" s="315">
        <f t="shared" si="17"/>
        <v>441800</v>
      </c>
      <c r="V22" s="315">
        <f t="shared" si="18"/>
        <v>458900</v>
      </c>
      <c r="W22" s="315">
        <f t="shared" si="19"/>
        <v>475300</v>
      </c>
      <c r="X22" s="315">
        <f t="shared" si="20"/>
        <v>491700</v>
      </c>
      <c r="Y22" s="315" t="str">
        <f t="shared" si="21"/>
        <v/>
      </c>
      <c r="Z22" s="315">
        <f t="shared" si="22"/>
        <v>556600</v>
      </c>
      <c r="AA22" s="315">
        <f t="shared" si="23"/>
        <v>574600</v>
      </c>
      <c r="AB22" s="315">
        <f t="shared" si="24"/>
        <v>592600</v>
      </c>
      <c r="AC22" s="315" t="str">
        <f t="shared" si="25"/>
        <v/>
      </c>
      <c r="AD22" s="315" t="str">
        <f t="shared" si="26"/>
        <v/>
      </c>
      <c r="AE22" s="315" t="str">
        <f t="shared" si="27"/>
        <v/>
      </c>
      <c r="AF22" s="315" t="str">
        <f t="shared" si="28"/>
        <v/>
      </c>
      <c r="AG22" s="315" t="str">
        <f t="shared" si="29"/>
        <v/>
      </c>
      <c r="AH22" s="315" t="str">
        <f t="shared" si="30"/>
        <v/>
      </c>
      <c r="AI22" s="318" t="str">
        <f t="shared" si="31"/>
        <v/>
      </c>
    </row>
    <row r="23" spans="1:35" ht="20.100000000000001" customHeight="1" x14ac:dyDescent="0.2">
      <c r="A23" s="273">
        <v>18</v>
      </c>
      <c r="B23" s="314">
        <v>8</v>
      </c>
      <c r="C23" s="315">
        <f t="shared" si="32"/>
        <v>232500</v>
      </c>
      <c r="D23" s="315">
        <f t="shared" si="0"/>
        <v>243400</v>
      </c>
      <c r="E23" s="315">
        <f t="shared" si="1"/>
        <v>254300</v>
      </c>
      <c r="F23" s="315">
        <f t="shared" si="2"/>
        <v>265200</v>
      </c>
      <c r="G23" s="315">
        <f t="shared" si="3"/>
        <v>264900</v>
      </c>
      <c r="H23" s="315">
        <f t="shared" si="4"/>
        <v>272800</v>
      </c>
      <c r="I23" s="315">
        <f t="shared" si="5"/>
        <v>280700</v>
      </c>
      <c r="J23" s="315">
        <f t="shared" si="6"/>
        <v>288600</v>
      </c>
      <c r="K23" s="315">
        <f t="shared" si="7"/>
        <v>300500</v>
      </c>
      <c r="L23" s="315">
        <f t="shared" si="8"/>
        <v>308600</v>
      </c>
      <c r="M23" s="315">
        <f t="shared" si="9"/>
        <v>316700</v>
      </c>
      <c r="N23" s="315">
        <f t="shared" si="10"/>
        <v>324800</v>
      </c>
      <c r="O23" s="315" t="str">
        <f t="shared" si="11"/>
        <v/>
      </c>
      <c r="P23" s="315">
        <f t="shared" si="12"/>
        <v>344900</v>
      </c>
      <c r="Q23" s="315">
        <f t="shared" si="13"/>
        <v>361100</v>
      </c>
      <c r="R23" s="315">
        <f t="shared" si="14"/>
        <v>377300</v>
      </c>
      <c r="S23" s="315">
        <f t="shared" si="15"/>
        <v>393500</v>
      </c>
      <c r="T23" s="315" t="str">
        <f t="shared" si="16"/>
        <v/>
      </c>
      <c r="U23" s="315">
        <f t="shared" si="17"/>
        <v>447600</v>
      </c>
      <c r="V23" s="315">
        <f t="shared" si="18"/>
        <v>464700</v>
      </c>
      <c r="W23" s="315">
        <f t="shared" si="19"/>
        <v>481100</v>
      </c>
      <c r="X23" s="315">
        <f t="shared" si="20"/>
        <v>497500</v>
      </c>
      <c r="Y23" s="315" t="str">
        <f t="shared" si="21"/>
        <v/>
      </c>
      <c r="Z23" s="315">
        <f t="shared" si="22"/>
        <v>562700</v>
      </c>
      <c r="AA23" s="315">
        <f t="shared" si="23"/>
        <v>580700</v>
      </c>
      <c r="AB23" s="315">
        <f t="shared" si="24"/>
        <v>598700</v>
      </c>
      <c r="AC23" s="315" t="str">
        <f t="shared" si="25"/>
        <v/>
      </c>
      <c r="AD23" s="315" t="str">
        <f t="shared" si="26"/>
        <v/>
      </c>
      <c r="AE23" s="315" t="str">
        <f t="shared" si="27"/>
        <v/>
      </c>
      <c r="AF23" s="315" t="str">
        <f t="shared" si="28"/>
        <v/>
      </c>
      <c r="AG23" s="315" t="str">
        <f t="shared" si="29"/>
        <v/>
      </c>
      <c r="AH23" s="315" t="str">
        <f t="shared" si="30"/>
        <v/>
      </c>
      <c r="AI23" s="318" t="str">
        <f t="shared" si="31"/>
        <v/>
      </c>
    </row>
    <row r="24" spans="1:35" ht="20.100000000000001" customHeight="1" x14ac:dyDescent="0.2">
      <c r="A24" s="273">
        <v>19</v>
      </c>
      <c r="B24" s="314">
        <v>9</v>
      </c>
      <c r="C24" s="315">
        <f t="shared" si="32"/>
        <v>238800</v>
      </c>
      <c r="D24" s="315">
        <f t="shared" si="0"/>
        <v>249700</v>
      </c>
      <c r="E24" s="315">
        <f t="shared" si="1"/>
        <v>260600</v>
      </c>
      <c r="F24" s="315">
        <f t="shared" si="2"/>
        <v>271500</v>
      </c>
      <c r="G24" s="315">
        <f t="shared" si="3"/>
        <v>269300</v>
      </c>
      <c r="H24" s="315">
        <f t="shared" si="4"/>
        <v>277200</v>
      </c>
      <c r="I24" s="315">
        <f t="shared" si="5"/>
        <v>285100</v>
      </c>
      <c r="J24" s="315">
        <f t="shared" si="6"/>
        <v>293000</v>
      </c>
      <c r="K24" s="315">
        <f t="shared" si="7"/>
        <v>305000</v>
      </c>
      <c r="L24" s="315">
        <f t="shared" si="8"/>
        <v>313100</v>
      </c>
      <c r="M24" s="315">
        <f t="shared" si="9"/>
        <v>321200</v>
      </c>
      <c r="N24" s="315">
        <f t="shared" si="10"/>
        <v>329300</v>
      </c>
      <c r="O24" s="315" t="str">
        <f t="shared" si="11"/>
        <v/>
      </c>
      <c r="P24" s="315">
        <f t="shared" si="12"/>
        <v>350600</v>
      </c>
      <c r="Q24" s="315">
        <f t="shared" si="13"/>
        <v>366800</v>
      </c>
      <c r="R24" s="315">
        <f t="shared" si="14"/>
        <v>383000</v>
      </c>
      <c r="S24" s="315">
        <f t="shared" si="15"/>
        <v>399200</v>
      </c>
      <c r="T24" s="315" t="str">
        <f t="shared" si="16"/>
        <v/>
      </c>
      <c r="U24" s="315">
        <f t="shared" si="17"/>
        <v>453400</v>
      </c>
      <c r="V24" s="315">
        <f t="shared" si="18"/>
        <v>470500</v>
      </c>
      <c r="W24" s="315">
        <f t="shared" si="19"/>
        <v>486900</v>
      </c>
      <c r="X24" s="315">
        <f t="shared" si="20"/>
        <v>503300</v>
      </c>
      <c r="Y24" s="315" t="str">
        <f t="shared" si="21"/>
        <v/>
      </c>
      <c r="Z24" s="315">
        <f t="shared" si="22"/>
        <v>568800</v>
      </c>
      <c r="AA24" s="315">
        <f t="shared" si="23"/>
        <v>586800</v>
      </c>
      <c r="AB24" s="315">
        <f t="shared" si="24"/>
        <v>604800</v>
      </c>
      <c r="AC24" s="315" t="str">
        <f t="shared" si="25"/>
        <v/>
      </c>
      <c r="AD24" s="315" t="str">
        <f t="shared" si="26"/>
        <v/>
      </c>
      <c r="AE24" s="315" t="str">
        <f t="shared" si="27"/>
        <v/>
      </c>
      <c r="AF24" s="315" t="str">
        <f t="shared" si="28"/>
        <v/>
      </c>
      <c r="AG24" s="315" t="str">
        <f t="shared" si="29"/>
        <v/>
      </c>
      <c r="AH24" s="315" t="str">
        <f t="shared" si="30"/>
        <v/>
      </c>
      <c r="AI24" s="318" t="str">
        <f t="shared" si="31"/>
        <v/>
      </c>
    </row>
    <row r="25" spans="1:35" ht="20.100000000000001" customHeight="1" x14ac:dyDescent="0.2">
      <c r="A25" s="273">
        <v>20</v>
      </c>
      <c r="B25" s="314">
        <v>10</v>
      </c>
      <c r="C25" s="315">
        <f t="shared" si="32"/>
        <v>245100</v>
      </c>
      <c r="D25" s="315">
        <f t="shared" si="0"/>
        <v>256000</v>
      </c>
      <c r="E25" s="315">
        <f t="shared" si="1"/>
        <v>266900</v>
      </c>
      <c r="F25" s="315">
        <f t="shared" si="2"/>
        <v>277800</v>
      </c>
      <c r="G25" s="315">
        <f t="shared" si="3"/>
        <v>273700</v>
      </c>
      <c r="H25" s="315">
        <f t="shared" si="4"/>
        <v>281600</v>
      </c>
      <c r="I25" s="315">
        <f t="shared" si="5"/>
        <v>289500</v>
      </c>
      <c r="J25" s="315">
        <f t="shared" si="6"/>
        <v>297400</v>
      </c>
      <c r="K25" s="315">
        <f t="shared" si="7"/>
        <v>309500</v>
      </c>
      <c r="L25" s="315">
        <f t="shared" si="8"/>
        <v>317600</v>
      </c>
      <c r="M25" s="315">
        <f t="shared" si="9"/>
        <v>325700</v>
      </c>
      <c r="N25" s="315">
        <f t="shared" si="10"/>
        <v>333800</v>
      </c>
      <c r="O25" s="315" t="str">
        <f t="shared" si="11"/>
        <v/>
      </c>
      <c r="P25" s="315">
        <f t="shared" si="12"/>
        <v>356300</v>
      </c>
      <c r="Q25" s="315">
        <f t="shared" si="13"/>
        <v>372500</v>
      </c>
      <c r="R25" s="315">
        <f t="shared" si="14"/>
        <v>388700</v>
      </c>
      <c r="S25" s="315">
        <f t="shared" si="15"/>
        <v>404900</v>
      </c>
      <c r="T25" s="315" t="str">
        <f t="shared" si="16"/>
        <v/>
      </c>
      <c r="U25" s="315">
        <f t="shared" si="17"/>
        <v>459200</v>
      </c>
      <c r="V25" s="315">
        <f t="shared" si="18"/>
        <v>476300</v>
      </c>
      <c r="W25" s="315">
        <f t="shared" si="19"/>
        <v>492700</v>
      </c>
      <c r="X25" s="315">
        <f t="shared" si="20"/>
        <v>509100</v>
      </c>
      <c r="Y25" s="315" t="str">
        <f t="shared" si="21"/>
        <v/>
      </c>
      <c r="Z25" s="315">
        <f t="shared" si="22"/>
        <v>574900</v>
      </c>
      <c r="AA25" s="315">
        <f t="shared" si="23"/>
        <v>592900</v>
      </c>
      <c r="AB25" s="315">
        <f t="shared" si="24"/>
        <v>610900</v>
      </c>
      <c r="AC25" s="315" t="str">
        <f t="shared" si="25"/>
        <v/>
      </c>
      <c r="AD25" s="315" t="str">
        <f t="shared" si="26"/>
        <v/>
      </c>
      <c r="AE25" s="315" t="str">
        <f t="shared" si="27"/>
        <v/>
      </c>
      <c r="AF25" s="315" t="str">
        <f t="shared" si="28"/>
        <v/>
      </c>
      <c r="AG25" s="315" t="str">
        <f t="shared" si="29"/>
        <v/>
      </c>
      <c r="AH25" s="315" t="str">
        <f t="shared" si="30"/>
        <v/>
      </c>
      <c r="AI25" s="318" t="str">
        <f t="shared" si="31"/>
        <v/>
      </c>
    </row>
    <row r="26" spans="1:35" ht="20.100000000000001" customHeight="1" x14ac:dyDescent="0.2">
      <c r="A26" s="273">
        <v>21</v>
      </c>
      <c r="B26" s="314">
        <v>11</v>
      </c>
      <c r="C26" s="315">
        <f t="shared" si="32"/>
        <v>251400</v>
      </c>
      <c r="D26" s="315">
        <f t="shared" si="0"/>
        <v>262300</v>
      </c>
      <c r="E26" s="315">
        <f t="shared" si="1"/>
        <v>273200</v>
      </c>
      <c r="F26" s="315">
        <f t="shared" si="2"/>
        <v>284100</v>
      </c>
      <c r="G26" s="315">
        <f t="shared" si="3"/>
        <v>278100</v>
      </c>
      <c r="H26" s="315">
        <f t="shared" si="4"/>
        <v>286000</v>
      </c>
      <c r="I26" s="315">
        <f t="shared" si="5"/>
        <v>293900</v>
      </c>
      <c r="J26" s="315">
        <f t="shared" si="6"/>
        <v>301800</v>
      </c>
      <c r="K26" s="315">
        <f t="shared" si="7"/>
        <v>314000</v>
      </c>
      <c r="L26" s="315">
        <f t="shared" si="8"/>
        <v>322100</v>
      </c>
      <c r="M26" s="315">
        <f t="shared" si="9"/>
        <v>330200</v>
      </c>
      <c r="N26" s="315">
        <f t="shared" si="10"/>
        <v>338300</v>
      </c>
      <c r="O26" s="315" t="str">
        <f t="shared" si="11"/>
        <v/>
      </c>
      <c r="P26" s="315">
        <f t="shared" si="12"/>
        <v>362000</v>
      </c>
      <c r="Q26" s="315">
        <f t="shared" si="13"/>
        <v>378200</v>
      </c>
      <c r="R26" s="315">
        <f t="shared" si="14"/>
        <v>394400</v>
      </c>
      <c r="S26" s="315">
        <f t="shared" si="15"/>
        <v>410600</v>
      </c>
      <c r="T26" s="315" t="str">
        <f t="shared" si="16"/>
        <v/>
      </c>
      <c r="U26" s="315">
        <f t="shared" si="17"/>
        <v>465000</v>
      </c>
      <c r="V26" s="315">
        <f t="shared" si="18"/>
        <v>482100</v>
      </c>
      <c r="W26" s="315">
        <f t="shared" si="19"/>
        <v>498500</v>
      </c>
      <c r="X26" s="315">
        <f t="shared" si="20"/>
        <v>514900</v>
      </c>
      <c r="Y26" s="315" t="str">
        <f t="shared" si="21"/>
        <v/>
      </c>
      <c r="Z26" s="315">
        <f t="shared" si="22"/>
        <v>581000</v>
      </c>
      <c r="AA26" s="315">
        <f t="shared" si="23"/>
        <v>599000</v>
      </c>
      <c r="AB26" s="315">
        <f t="shared" si="24"/>
        <v>617000</v>
      </c>
      <c r="AC26" s="315" t="str">
        <f t="shared" si="25"/>
        <v/>
      </c>
      <c r="AD26" s="315" t="str">
        <f t="shared" si="26"/>
        <v/>
      </c>
      <c r="AE26" s="315" t="str">
        <f t="shared" si="27"/>
        <v/>
      </c>
      <c r="AF26" s="315" t="str">
        <f t="shared" si="28"/>
        <v/>
      </c>
      <c r="AG26" s="315" t="str">
        <f t="shared" si="29"/>
        <v/>
      </c>
      <c r="AH26" s="315" t="str">
        <f t="shared" si="30"/>
        <v/>
      </c>
      <c r="AI26" s="318" t="str">
        <f t="shared" si="31"/>
        <v/>
      </c>
    </row>
    <row r="27" spans="1:35" ht="20.100000000000001" customHeight="1" x14ac:dyDescent="0.2">
      <c r="A27" s="273">
        <v>22</v>
      </c>
      <c r="B27" s="314">
        <v>12</v>
      </c>
      <c r="C27" s="315">
        <f t="shared" si="32"/>
        <v>257700</v>
      </c>
      <c r="D27" s="315">
        <f t="shared" si="0"/>
        <v>268600</v>
      </c>
      <c r="E27" s="315">
        <f t="shared" si="1"/>
        <v>279500</v>
      </c>
      <c r="F27" s="315">
        <f t="shared" si="2"/>
        <v>290400</v>
      </c>
      <c r="G27" s="315">
        <f t="shared" si="3"/>
        <v>282500</v>
      </c>
      <c r="H27" s="315">
        <f t="shared" si="4"/>
        <v>290400</v>
      </c>
      <c r="I27" s="315">
        <f t="shared" si="5"/>
        <v>298300</v>
      </c>
      <c r="J27" s="315">
        <f t="shared" si="6"/>
        <v>306200</v>
      </c>
      <c r="K27" s="315">
        <f t="shared" si="7"/>
        <v>318500</v>
      </c>
      <c r="L27" s="315">
        <f t="shared" si="8"/>
        <v>326600</v>
      </c>
      <c r="M27" s="315">
        <f t="shared" si="9"/>
        <v>334700</v>
      </c>
      <c r="N27" s="315">
        <f t="shared" si="10"/>
        <v>342800</v>
      </c>
      <c r="O27" s="315" t="str">
        <f t="shared" si="11"/>
        <v/>
      </c>
      <c r="P27" s="315">
        <f t="shared" si="12"/>
        <v>367700</v>
      </c>
      <c r="Q27" s="315">
        <f t="shared" si="13"/>
        <v>383900</v>
      </c>
      <c r="R27" s="315">
        <f t="shared" si="14"/>
        <v>400100</v>
      </c>
      <c r="S27" s="315">
        <f t="shared" si="15"/>
        <v>416300</v>
      </c>
      <c r="T27" s="315" t="str">
        <f t="shared" si="16"/>
        <v/>
      </c>
      <c r="U27" s="315">
        <f t="shared" si="17"/>
        <v>470800</v>
      </c>
      <c r="V27" s="315">
        <f t="shared" si="18"/>
        <v>487900</v>
      </c>
      <c r="W27" s="315">
        <f t="shared" si="19"/>
        <v>504300</v>
      </c>
      <c r="X27" s="315">
        <f t="shared" si="20"/>
        <v>520700</v>
      </c>
      <c r="Y27" s="315" t="str">
        <f t="shared" si="21"/>
        <v/>
      </c>
      <c r="Z27" s="315">
        <f t="shared" si="22"/>
        <v>587100</v>
      </c>
      <c r="AA27" s="315">
        <f t="shared" si="23"/>
        <v>605100</v>
      </c>
      <c r="AB27" s="315">
        <f t="shared" si="24"/>
        <v>623100</v>
      </c>
      <c r="AC27" s="315" t="str">
        <f t="shared" si="25"/>
        <v/>
      </c>
      <c r="AD27" s="315" t="str">
        <f t="shared" si="26"/>
        <v/>
      </c>
      <c r="AE27" s="315" t="str">
        <f t="shared" si="27"/>
        <v/>
      </c>
      <c r="AF27" s="315" t="str">
        <f t="shared" si="28"/>
        <v/>
      </c>
      <c r="AG27" s="315" t="str">
        <f t="shared" si="29"/>
        <v/>
      </c>
      <c r="AH27" s="315" t="str">
        <f t="shared" si="30"/>
        <v/>
      </c>
      <c r="AI27" s="318" t="str">
        <f t="shared" si="31"/>
        <v/>
      </c>
    </row>
    <row r="28" spans="1:35" ht="20.100000000000001" customHeight="1" x14ac:dyDescent="0.2">
      <c r="A28" s="273">
        <v>23</v>
      </c>
      <c r="B28" s="314">
        <v>13</v>
      </c>
      <c r="C28" s="315">
        <f t="shared" si="32"/>
        <v>264000</v>
      </c>
      <c r="D28" s="315">
        <f t="shared" si="0"/>
        <v>274900</v>
      </c>
      <c r="E28" s="315">
        <f t="shared" si="1"/>
        <v>285800</v>
      </c>
      <c r="F28" s="315">
        <f t="shared" si="2"/>
        <v>296700</v>
      </c>
      <c r="G28" s="315">
        <f t="shared" si="3"/>
        <v>286900</v>
      </c>
      <c r="H28" s="315">
        <f t="shared" si="4"/>
        <v>294800</v>
      </c>
      <c r="I28" s="315">
        <f t="shared" si="5"/>
        <v>302700</v>
      </c>
      <c r="J28" s="315">
        <f t="shared" si="6"/>
        <v>310600</v>
      </c>
      <c r="K28" s="315">
        <f t="shared" si="7"/>
        <v>323000</v>
      </c>
      <c r="L28" s="315">
        <f t="shared" si="8"/>
        <v>331100</v>
      </c>
      <c r="M28" s="315">
        <f t="shared" si="9"/>
        <v>339200</v>
      </c>
      <c r="N28" s="315">
        <f t="shared" si="10"/>
        <v>347300</v>
      </c>
      <c r="O28" s="315" t="str">
        <f t="shared" si="11"/>
        <v/>
      </c>
      <c r="P28" s="315">
        <f t="shared" si="12"/>
        <v>373400</v>
      </c>
      <c r="Q28" s="315">
        <f t="shared" si="13"/>
        <v>389600</v>
      </c>
      <c r="R28" s="315">
        <f t="shared" si="14"/>
        <v>405800</v>
      </c>
      <c r="S28" s="315">
        <f t="shared" si="15"/>
        <v>422000</v>
      </c>
      <c r="T28" s="315" t="str">
        <f t="shared" si="16"/>
        <v/>
      </c>
      <c r="U28" s="315">
        <f t="shared" si="17"/>
        <v>476600</v>
      </c>
      <c r="V28" s="315">
        <f t="shared" si="18"/>
        <v>493700</v>
      </c>
      <c r="W28" s="315">
        <f t="shared" si="19"/>
        <v>510100</v>
      </c>
      <c r="X28" s="315">
        <f t="shared" si="20"/>
        <v>526500</v>
      </c>
      <c r="Y28" s="315" t="str">
        <f t="shared" si="21"/>
        <v/>
      </c>
      <c r="Z28" s="315">
        <f t="shared" si="22"/>
        <v>593200</v>
      </c>
      <c r="AA28" s="315">
        <f t="shared" si="23"/>
        <v>611200</v>
      </c>
      <c r="AB28" s="315">
        <f t="shared" si="24"/>
        <v>629200</v>
      </c>
      <c r="AC28" s="315" t="str">
        <f t="shared" si="25"/>
        <v/>
      </c>
      <c r="AD28" s="315" t="str">
        <f t="shared" si="26"/>
        <v/>
      </c>
      <c r="AE28" s="315" t="str">
        <f t="shared" si="27"/>
        <v/>
      </c>
      <c r="AF28" s="315" t="str">
        <f t="shared" si="28"/>
        <v/>
      </c>
      <c r="AG28" s="315" t="str">
        <f t="shared" si="29"/>
        <v/>
      </c>
      <c r="AH28" s="315" t="str">
        <f t="shared" si="30"/>
        <v/>
      </c>
      <c r="AI28" s="318" t="str">
        <f t="shared" si="31"/>
        <v/>
      </c>
    </row>
    <row r="29" spans="1:35" ht="20.100000000000001" customHeight="1" x14ac:dyDescent="0.2">
      <c r="A29" s="273">
        <v>24</v>
      </c>
      <c r="B29" s="314">
        <v>14</v>
      </c>
      <c r="C29" s="315">
        <f t="shared" si="32"/>
        <v>270300</v>
      </c>
      <c r="D29" s="315">
        <f t="shared" si="0"/>
        <v>281200</v>
      </c>
      <c r="E29" s="315">
        <f t="shared" si="1"/>
        <v>292100</v>
      </c>
      <c r="F29" s="315">
        <f t="shared" si="2"/>
        <v>303000</v>
      </c>
      <c r="G29" s="315">
        <f t="shared" si="3"/>
        <v>291300</v>
      </c>
      <c r="H29" s="315">
        <f t="shared" si="4"/>
        <v>299200</v>
      </c>
      <c r="I29" s="315">
        <f t="shared" si="5"/>
        <v>307100</v>
      </c>
      <c r="J29" s="315">
        <f t="shared" si="6"/>
        <v>315000</v>
      </c>
      <c r="K29" s="315">
        <f t="shared" si="7"/>
        <v>327500</v>
      </c>
      <c r="L29" s="315">
        <f t="shared" si="8"/>
        <v>335600</v>
      </c>
      <c r="M29" s="315">
        <f t="shared" si="9"/>
        <v>343700</v>
      </c>
      <c r="N29" s="315">
        <f t="shared" si="10"/>
        <v>351800</v>
      </c>
      <c r="O29" s="315" t="str">
        <f t="shared" si="11"/>
        <v/>
      </c>
      <c r="P29" s="315">
        <f t="shared" si="12"/>
        <v>379100</v>
      </c>
      <c r="Q29" s="315">
        <f t="shared" si="13"/>
        <v>395300</v>
      </c>
      <c r="R29" s="315">
        <f t="shared" si="14"/>
        <v>411500</v>
      </c>
      <c r="S29" s="315">
        <f t="shared" si="15"/>
        <v>427700</v>
      </c>
      <c r="T29" s="315" t="str">
        <f t="shared" si="16"/>
        <v/>
      </c>
      <c r="U29" s="315">
        <f t="shared" si="17"/>
        <v>482400</v>
      </c>
      <c r="V29" s="315">
        <f t="shared" si="18"/>
        <v>499500</v>
      </c>
      <c r="W29" s="315">
        <f t="shared" si="19"/>
        <v>515900</v>
      </c>
      <c r="X29" s="315">
        <f t="shared" si="20"/>
        <v>532300</v>
      </c>
      <c r="Y29" s="315" t="str">
        <f t="shared" si="21"/>
        <v/>
      </c>
      <c r="Z29" s="315">
        <f t="shared" si="22"/>
        <v>599300</v>
      </c>
      <c r="AA29" s="315">
        <f t="shared" si="23"/>
        <v>617300</v>
      </c>
      <c r="AB29" s="315">
        <f t="shared" si="24"/>
        <v>635300</v>
      </c>
      <c r="AC29" s="315" t="str">
        <f t="shared" si="25"/>
        <v/>
      </c>
      <c r="AD29" s="315" t="str">
        <f t="shared" si="26"/>
        <v/>
      </c>
      <c r="AE29" s="315" t="str">
        <f t="shared" si="27"/>
        <v/>
      </c>
      <c r="AF29" s="315" t="str">
        <f t="shared" si="28"/>
        <v/>
      </c>
      <c r="AG29" s="315" t="str">
        <f t="shared" si="29"/>
        <v/>
      </c>
      <c r="AH29" s="315" t="str">
        <f t="shared" si="30"/>
        <v/>
      </c>
      <c r="AI29" s="318" t="str">
        <f t="shared" si="31"/>
        <v/>
      </c>
    </row>
    <row r="30" spans="1:35" ht="20.100000000000001" customHeight="1" x14ac:dyDescent="0.2">
      <c r="A30" s="273">
        <v>25</v>
      </c>
      <c r="B30" s="314">
        <v>15</v>
      </c>
      <c r="C30" s="315">
        <f t="shared" si="32"/>
        <v>276600</v>
      </c>
      <c r="D30" s="315">
        <f t="shared" si="0"/>
        <v>287500</v>
      </c>
      <c r="E30" s="315">
        <f t="shared" si="1"/>
        <v>298400</v>
      </c>
      <c r="F30" s="315">
        <f t="shared" si="2"/>
        <v>309300</v>
      </c>
      <c r="G30" s="315">
        <f t="shared" si="3"/>
        <v>295700</v>
      </c>
      <c r="H30" s="315">
        <f t="shared" si="4"/>
        <v>303600</v>
      </c>
      <c r="I30" s="315">
        <f t="shared" si="5"/>
        <v>311500</v>
      </c>
      <c r="J30" s="315">
        <f t="shared" si="6"/>
        <v>319400</v>
      </c>
      <c r="K30" s="315">
        <f t="shared" si="7"/>
        <v>332000</v>
      </c>
      <c r="L30" s="315">
        <f t="shared" si="8"/>
        <v>340100</v>
      </c>
      <c r="M30" s="315">
        <f t="shared" si="9"/>
        <v>348200</v>
      </c>
      <c r="N30" s="315">
        <f t="shared" si="10"/>
        <v>356300</v>
      </c>
      <c r="O30" s="315" t="str">
        <f t="shared" si="11"/>
        <v/>
      </c>
      <c r="P30" s="315">
        <f t="shared" si="12"/>
        <v>384800</v>
      </c>
      <c r="Q30" s="315">
        <f t="shared" si="13"/>
        <v>401000</v>
      </c>
      <c r="R30" s="315">
        <f t="shared" si="14"/>
        <v>417200</v>
      </c>
      <c r="S30" s="315">
        <f t="shared" si="15"/>
        <v>433400</v>
      </c>
      <c r="T30" s="315" t="str">
        <f t="shared" si="16"/>
        <v/>
      </c>
      <c r="U30" s="315">
        <f t="shared" si="17"/>
        <v>488200</v>
      </c>
      <c r="V30" s="315">
        <f t="shared" si="18"/>
        <v>505300</v>
      </c>
      <c r="W30" s="315">
        <f t="shared" si="19"/>
        <v>521700</v>
      </c>
      <c r="X30" s="315">
        <f t="shared" si="20"/>
        <v>538100</v>
      </c>
      <c r="Y30" s="315" t="str">
        <f t="shared" si="21"/>
        <v/>
      </c>
      <c r="Z30" s="315">
        <f t="shared" si="22"/>
        <v>605400</v>
      </c>
      <c r="AA30" s="315">
        <f t="shared" si="23"/>
        <v>623400</v>
      </c>
      <c r="AB30" s="315">
        <f t="shared" si="24"/>
        <v>641400</v>
      </c>
      <c r="AC30" s="315" t="str">
        <f t="shared" si="25"/>
        <v/>
      </c>
      <c r="AD30" s="315" t="str">
        <f t="shared" si="26"/>
        <v/>
      </c>
      <c r="AE30" s="315" t="str">
        <f t="shared" si="27"/>
        <v/>
      </c>
      <c r="AF30" s="315" t="str">
        <f t="shared" si="28"/>
        <v/>
      </c>
      <c r="AG30" s="315" t="str">
        <f t="shared" si="29"/>
        <v/>
      </c>
      <c r="AH30" s="315" t="str">
        <f t="shared" si="30"/>
        <v/>
      </c>
      <c r="AI30" s="318" t="str">
        <f t="shared" si="31"/>
        <v/>
      </c>
    </row>
    <row r="31" spans="1:35" ht="20.100000000000001" customHeight="1" x14ac:dyDescent="0.2">
      <c r="A31" s="273">
        <v>26</v>
      </c>
      <c r="B31" s="314">
        <v>16</v>
      </c>
      <c r="C31" s="315">
        <f t="shared" si="32"/>
        <v>282900</v>
      </c>
      <c r="D31" s="315">
        <f t="shared" si="0"/>
        <v>293800</v>
      </c>
      <c r="E31" s="315">
        <f t="shared" si="1"/>
        <v>304700</v>
      </c>
      <c r="F31" s="315">
        <f t="shared" si="2"/>
        <v>315600</v>
      </c>
      <c r="G31" s="315">
        <f t="shared" si="3"/>
        <v>300100</v>
      </c>
      <c r="H31" s="315">
        <f t="shared" si="4"/>
        <v>308000</v>
      </c>
      <c r="I31" s="315">
        <f t="shared" si="5"/>
        <v>315900</v>
      </c>
      <c r="J31" s="315">
        <f t="shared" si="6"/>
        <v>323800</v>
      </c>
      <c r="K31" s="315">
        <f t="shared" si="7"/>
        <v>336500</v>
      </c>
      <c r="L31" s="315">
        <f t="shared" si="8"/>
        <v>344600</v>
      </c>
      <c r="M31" s="315">
        <f t="shared" si="9"/>
        <v>352700</v>
      </c>
      <c r="N31" s="315">
        <f t="shared" si="10"/>
        <v>360800</v>
      </c>
      <c r="O31" s="315" t="str">
        <f t="shared" si="11"/>
        <v/>
      </c>
      <c r="P31" s="315">
        <f t="shared" si="12"/>
        <v>390500</v>
      </c>
      <c r="Q31" s="315">
        <f t="shared" si="13"/>
        <v>406700</v>
      </c>
      <c r="R31" s="315">
        <f t="shared" si="14"/>
        <v>422900</v>
      </c>
      <c r="S31" s="315">
        <f t="shared" si="15"/>
        <v>439100</v>
      </c>
      <c r="T31" s="315" t="str">
        <f t="shared" si="16"/>
        <v/>
      </c>
      <c r="U31" s="315">
        <f t="shared" si="17"/>
        <v>494000</v>
      </c>
      <c r="V31" s="315">
        <f t="shared" si="18"/>
        <v>511100</v>
      </c>
      <c r="W31" s="315">
        <f t="shared" si="19"/>
        <v>527500</v>
      </c>
      <c r="X31" s="315">
        <f t="shared" si="20"/>
        <v>543900</v>
      </c>
      <c r="Y31" s="315" t="str">
        <f t="shared" si="21"/>
        <v/>
      </c>
      <c r="Z31" s="315">
        <f t="shared" si="22"/>
        <v>611500</v>
      </c>
      <c r="AA31" s="315">
        <f t="shared" si="23"/>
        <v>629500</v>
      </c>
      <c r="AB31" s="315">
        <f t="shared" si="24"/>
        <v>647500</v>
      </c>
      <c r="AC31" s="315" t="str">
        <f t="shared" si="25"/>
        <v/>
      </c>
      <c r="AD31" s="315" t="str">
        <f t="shared" si="26"/>
        <v/>
      </c>
      <c r="AE31" s="315" t="str">
        <f t="shared" si="27"/>
        <v/>
      </c>
      <c r="AF31" s="315" t="str">
        <f t="shared" si="28"/>
        <v/>
      </c>
      <c r="AG31" s="315" t="str">
        <f t="shared" si="29"/>
        <v/>
      </c>
      <c r="AH31" s="315" t="str">
        <f t="shared" si="30"/>
        <v/>
      </c>
      <c r="AI31" s="318" t="str">
        <f t="shared" si="31"/>
        <v/>
      </c>
    </row>
    <row r="32" spans="1:35" ht="20.100000000000001" customHeight="1" x14ac:dyDescent="0.2">
      <c r="A32" s="273">
        <v>27</v>
      </c>
      <c r="B32" s="314">
        <v>17</v>
      </c>
      <c r="C32" s="315">
        <f t="shared" si="32"/>
        <v>286050</v>
      </c>
      <c r="D32" s="315">
        <f t="shared" si="0"/>
        <v>296950</v>
      </c>
      <c r="E32" s="315">
        <f t="shared" si="1"/>
        <v>307850</v>
      </c>
      <c r="F32" s="315">
        <f t="shared" si="2"/>
        <v>318750</v>
      </c>
      <c r="G32" s="315">
        <f t="shared" si="3"/>
        <v>304500</v>
      </c>
      <c r="H32" s="315">
        <f t="shared" si="4"/>
        <v>312400</v>
      </c>
      <c r="I32" s="315">
        <f t="shared" si="5"/>
        <v>320300</v>
      </c>
      <c r="J32" s="315">
        <f t="shared" si="6"/>
        <v>328200</v>
      </c>
      <c r="K32" s="315">
        <f t="shared" si="7"/>
        <v>341000</v>
      </c>
      <c r="L32" s="315">
        <f t="shared" si="8"/>
        <v>349100</v>
      </c>
      <c r="M32" s="315">
        <f t="shared" si="9"/>
        <v>357200</v>
      </c>
      <c r="N32" s="315">
        <f t="shared" si="10"/>
        <v>365300</v>
      </c>
      <c r="O32" s="315" t="str">
        <f t="shared" si="11"/>
        <v/>
      </c>
      <c r="P32" s="315">
        <f t="shared" si="12"/>
        <v>396200</v>
      </c>
      <c r="Q32" s="315">
        <f t="shared" si="13"/>
        <v>412400</v>
      </c>
      <c r="R32" s="315">
        <f t="shared" si="14"/>
        <v>428600</v>
      </c>
      <c r="S32" s="315">
        <f t="shared" si="15"/>
        <v>444800</v>
      </c>
      <c r="T32" s="315" t="str">
        <f t="shared" si="16"/>
        <v/>
      </c>
      <c r="U32" s="315">
        <f t="shared" si="17"/>
        <v>496900</v>
      </c>
      <c r="V32" s="315" t="str">
        <f t="shared" si="18"/>
        <v/>
      </c>
      <c r="W32" s="315" t="str">
        <f t="shared" si="19"/>
        <v/>
      </c>
      <c r="X32" s="315" t="str">
        <f t="shared" si="20"/>
        <v/>
      </c>
      <c r="Y32" s="315" t="str">
        <f t="shared" si="21"/>
        <v/>
      </c>
      <c r="Z32" s="315" t="str">
        <f t="shared" si="22"/>
        <v/>
      </c>
      <c r="AA32" s="315" t="str">
        <f t="shared" si="23"/>
        <v/>
      </c>
      <c r="AB32" s="315" t="str">
        <f t="shared" si="24"/>
        <v/>
      </c>
      <c r="AC32" s="315" t="str">
        <f t="shared" si="25"/>
        <v/>
      </c>
      <c r="AD32" s="315" t="str">
        <f t="shared" si="26"/>
        <v/>
      </c>
      <c r="AE32" s="315" t="str">
        <f t="shared" si="27"/>
        <v/>
      </c>
      <c r="AF32" s="315" t="str">
        <f t="shared" si="28"/>
        <v/>
      </c>
      <c r="AG32" s="315" t="str">
        <f t="shared" si="29"/>
        <v/>
      </c>
      <c r="AH32" s="315" t="str">
        <f t="shared" si="30"/>
        <v/>
      </c>
      <c r="AI32" s="318" t="str">
        <f t="shared" si="31"/>
        <v/>
      </c>
    </row>
    <row r="33" spans="1:35" ht="20.100000000000001" customHeight="1" x14ac:dyDescent="0.2">
      <c r="A33" s="273">
        <v>28</v>
      </c>
      <c r="B33" s="314">
        <v>18</v>
      </c>
      <c r="C33" s="315">
        <f t="shared" si="32"/>
        <v>289200</v>
      </c>
      <c r="D33" s="315">
        <f t="shared" si="0"/>
        <v>300100</v>
      </c>
      <c r="E33" s="315">
        <f t="shared" si="1"/>
        <v>311000</v>
      </c>
      <c r="F33" s="315">
        <f t="shared" si="2"/>
        <v>321900</v>
      </c>
      <c r="G33" s="315">
        <f t="shared" si="3"/>
        <v>308900</v>
      </c>
      <c r="H33" s="315">
        <f t="shared" si="4"/>
        <v>316800</v>
      </c>
      <c r="I33" s="315">
        <f t="shared" si="5"/>
        <v>324700</v>
      </c>
      <c r="J33" s="315">
        <f t="shared" si="6"/>
        <v>332600</v>
      </c>
      <c r="K33" s="315">
        <f t="shared" si="7"/>
        <v>345500</v>
      </c>
      <c r="L33" s="315">
        <f t="shared" si="8"/>
        <v>353600</v>
      </c>
      <c r="M33" s="315">
        <f t="shared" si="9"/>
        <v>361700</v>
      </c>
      <c r="N33" s="315">
        <f t="shared" si="10"/>
        <v>369800</v>
      </c>
      <c r="O33" s="315" t="str">
        <f t="shared" si="11"/>
        <v/>
      </c>
      <c r="P33" s="315">
        <f t="shared" si="12"/>
        <v>401900</v>
      </c>
      <c r="Q33" s="315">
        <f t="shared" si="13"/>
        <v>418100</v>
      </c>
      <c r="R33" s="315">
        <f t="shared" si="14"/>
        <v>434300</v>
      </c>
      <c r="S33" s="315">
        <f t="shared" si="15"/>
        <v>450500</v>
      </c>
      <c r="T33" s="315" t="str">
        <f t="shared" si="16"/>
        <v/>
      </c>
      <c r="U33" s="315">
        <f t="shared" si="17"/>
        <v>499800</v>
      </c>
      <c r="V33" s="315" t="str">
        <f t="shared" si="18"/>
        <v/>
      </c>
      <c r="W33" s="315" t="str">
        <f t="shared" si="19"/>
        <v/>
      </c>
      <c r="X33" s="315" t="str">
        <f t="shared" si="20"/>
        <v/>
      </c>
      <c r="Y33" s="315" t="str">
        <f t="shared" si="21"/>
        <v/>
      </c>
      <c r="Z33" s="315" t="str">
        <f t="shared" si="22"/>
        <v/>
      </c>
      <c r="AA33" s="315" t="str">
        <f t="shared" si="23"/>
        <v/>
      </c>
      <c r="AB33" s="315" t="str">
        <f t="shared" si="24"/>
        <v/>
      </c>
      <c r="AC33" s="315" t="str">
        <f t="shared" si="25"/>
        <v/>
      </c>
      <c r="AD33" s="315" t="str">
        <f t="shared" si="26"/>
        <v/>
      </c>
      <c r="AE33" s="315" t="str">
        <f t="shared" si="27"/>
        <v/>
      </c>
      <c r="AF33" s="315" t="str">
        <f t="shared" si="28"/>
        <v/>
      </c>
      <c r="AG33" s="315" t="str">
        <f t="shared" si="29"/>
        <v/>
      </c>
      <c r="AH33" s="315" t="str">
        <f t="shared" si="30"/>
        <v/>
      </c>
      <c r="AI33" s="318" t="str">
        <f t="shared" si="31"/>
        <v/>
      </c>
    </row>
    <row r="34" spans="1:35" ht="20.100000000000001" customHeight="1" x14ac:dyDescent="0.2">
      <c r="A34" s="273">
        <v>29</v>
      </c>
      <c r="B34" s="314">
        <v>19</v>
      </c>
      <c r="C34" s="315">
        <f t="shared" si="32"/>
        <v>292350</v>
      </c>
      <c r="D34" s="315">
        <f t="shared" si="0"/>
        <v>303250</v>
      </c>
      <c r="E34" s="315">
        <f t="shared" si="1"/>
        <v>314150</v>
      </c>
      <c r="F34" s="315">
        <f t="shared" si="2"/>
        <v>325050</v>
      </c>
      <c r="G34" s="315">
        <f t="shared" si="3"/>
        <v>313300</v>
      </c>
      <c r="H34" s="315">
        <f t="shared" si="4"/>
        <v>321200</v>
      </c>
      <c r="I34" s="315">
        <f t="shared" si="5"/>
        <v>329100</v>
      </c>
      <c r="J34" s="315">
        <f t="shared" si="6"/>
        <v>337000</v>
      </c>
      <c r="K34" s="315">
        <f t="shared" si="7"/>
        <v>350000</v>
      </c>
      <c r="L34" s="315">
        <f t="shared" si="8"/>
        <v>358100</v>
      </c>
      <c r="M34" s="315">
        <f t="shared" si="9"/>
        <v>366200</v>
      </c>
      <c r="N34" s="315">
        <f t="shared" si="10"/>
        <v>374300</v>
      </c>
      <c r="O34" s="315" t="str">
        <f t="shared" si="11"/>
        <v/>
      </c>
      <c r="P34" s="315">
        <f t="shared" si="12"/>
        <v>407600</v>
      </c>
      <c r="Q34" s="315">
        <f t="shared" si="13"/>
        <v>423800</v>
      </c>
      <c r="R34" s="315">
        <f t="shared" si="14"/>
        <v>440000</v>
      </c>
      <c r="S34" s="315">
        <f t="shared" si="15"/>
        <v>456200</v>
      </c>
      <c r="T34" s="315" t="str">
        <f t="shared" si="16"/>
        <v/>
      </c>
      <c r="U34" s="315" t="str">
        <f t="shared" si="17"/>
        <v/>
      </c>
      <c r="V34" s="315" t="str">
        <f t="shared" si="18"/>
        <v/>
      </c>
      <c r="W34" s="315" t="str">
        <f t="shared" si="19"/>
        <v/>
      </c>
      <c r="X34" s="315" t="str">
        <f t="shared" si="20"/>
        <v/>
      </c>
      <c r="Y34" s="315" t="str">
        <f t="shared" si="21"/>
        <v/>
      </c>
      <c r="Z34" s="315" t="str">
        <f t="shared" si="22"/>
        <v/>
      </c>
      <c r="AA34" s="315" t="str">
        <f t="shared" si="23"/>
        <v/>
      </c>
      <c r="AB34" s="315" t="str">
        <f t="shared" si="24"/>
        <v/>
      </c>
      <c r="AC34" s="315" t="str">
        <f t="shared" si="25"/>
        <v/>
      </c>
      <c r="AD34" s="315" t="str">
        <f t="shared" si="26"/>
        <v/>
      </c>
      <c r="AE34" s="315" t="str">
        <f t="shared" si="27"/>
        <v/>
      </c>
      <c r="AF34" s="315" t="str">
        <f t="shared" si="28"/>
        <v/>
      </c>
      <c r="AG34" s="315" t="str">
        <f t="shared" si="29"/>
        <v/>
      </c>
      <c r="AH34" s="315" t="str">
        <f t="shared" si="30"/>
        <v/>
      </c>
      <c r="AI34" s="318" t="str">
        <f t="shared" si="31"/>
        <v/>
      </c>
    </row>
    <row r="35" spans="1:35" ht="20.100000000000001" customHeight="1" x14ac:dyDescent="0.2">
      <c r="A35" s="273">
        <v>30</v>
      </c>
      <c r="B35" s="314">
        <v>20</v>
      </c>
      <c r="C35" s="315">
        <f t="shared" si="32"/>
        <v>295500</v>
      </c>
      <c r="D35" s="315">
        <f t="shared" si="0"/>
        <v>306400</v>
      </c>
      <c r="E35" s="315">
        <f t="shared" si="1"/>
        <v>317300</v>
      </c>
      <c r="F35" s="315">
        <f t="shared" si="2"/>
        <v>328200</v>
      </c>
      <c r="G35" s="315">
        <f t="shared" si="3"/>
        <v>317700</v>
      </c>
      <c r="H35" s="315">
        <f t="shared" si="4"/>
        <v>325600</v>
      </c>
      <c r="I35" s="315">
        <f t="shared" si="5"/>
        <v>333500</v>
      </c>
      <c r="J35" s="315">
        <f t="shared" si="6"/>
        <v>341400</v>
      </c>
      <c r="K35" s="315">
        <f t="shared" si="7"/>
        <v>354500</v>
      </c>
      <c r="L35" s="315">
        <f t="shared" si="8"/>
        <v>362600</v>
      </c>
      <c r="M35" s="315">
        <f t="shared" si="9"/>
        <v>370700</v>
      </c>
      <c r="N35" s="315">
        <f t="shared" si="10"/>
        <v>378800</v>
      </c>
      <c r="O35" s="315" t="str">
        <f t="shared" si="11"/>
        <v/>
      </c>
      <c r="P35" s="315">
        <f t="shared" si="12"/>
        <v>413300</v>
      </c>
      <c r="Q35" s="315">
        <f t="shared" si="13"/>
        <v>429500</v>
      </c>
      <c r="R35" s="315">
        <f t="shared" si="14"/>
        <v>445700</v>
      </c>
      <c r="S35" s="315">
        <f t="shared" si="15"/>
        <v>461900</v>
      </c>
      <c r="T35" s="315" t="str">
        <f t="shared" si="16"/>
        <v/>
      </c>
      <c r="U35" s="315" t="str">
        <f t="shared" si="17"/>
        <v/>
      </c>
      <c r="V35" s="315" t="str">
        <f t="shared" si="18"/>
        <v/>
      </c>
      <c r="W35" s="315" t="str">
        <f t="shared" si="19"/>
        <v/>
      </c>
      <c r="X35" s="315" t="str">
        <f t="shared" si="20"/>
        <v/>
      </c>
      <c r="Y35" s="315" t="str">
        <f t="shared" si="21"/>
        <v/>
      </c>
      <c r="Z35" s="315" t="str">
        <f t="shared" si="22"/>
        <v/>
      </c>
      <c r="AA35" s="315" t="str">
        <f t="shared" si="23"/>
        <v/>
      </c>
      <c r="AB35" s="315" t="str">
        <f t="shared" si="24"/>
        <v/>
      </c>
      <c r="AC35" s="315" t="str">
        <f t="shared" si="25"/>
        <v/>
      </c>
      <c r="AD35" s="315" t="str">
        <f t="shared" si="26"/>
        <v/>
      </c>
      <c r="AE35" s="315" t="str">
        <f t="shared" si="27"/>
        <v/>
      </c>
      <c r="AF35" s="315" t="str">
        <f t="shared" si="28"/>
        <v/>
      </c>
      <c r="AG35" s="315" t="str">
        <f t="shared" si="29"/>
        <v/>
      </c>
      <c r="AH35" s="315" t="str">
        <f t="shared" si="30"/>
        <v/>
      </c>
      <c r="AI35" s="318" t="str">
        <f t="shared" si="31"/>
        <v/>
      </c>
    </row>
    <row r="36" spans="1:35" ht="20.100000000000001" customHeight="1" x14ac:dyDescent="0.2">
      <c r="A36" s="273">
        <v>31</v>
      </c>
      <c r="B36" s="314">
        <v>21</v>
      </c>
      <c r="C36" s="315">
        <f t="shared" si="32"/>
        <v>298650</v>
      </c>
      <c r="D36" s="315">
        <f t="shared" si="0"/>
        <v>309550</v>
      </c>
      <c r="E36" s="315">
        <f t="shared" si="1"/>
        <v>320450</v>
      </c>
      <c r="F36" s="315">
        <f t="shared" si="2"/>
        <v>331350</v>
      </c>
      <c r="G36" s="315">
        <f t="shared" si="3"/>
        <v>322100</v>
      </c>
      <c r="H36" s="315">
        <f t="shared" si="4"/>
        <v>330000</v>
      </c>
      <c r="I36" s="315">
        <f t="shared" si="5"/>
        <v>337900</v>
      </c>
      <c r="J36" s="315">
        <f t="shared" si="6"/>
        <v>345800</v>
      </c>
      <c r="K36" s="315">
        <f t="shared" si="7"/>
        <v>359000</v>
      </c>
      <c r="L36" s="315">
        <f t="shared" si="8"/>
        <v>367100</v>
      </c>
      <c r="M36" s="315">
        <f t="shared" si="9"/>
        <v>375200</v>
      </c>
      <c r="N36" s="315">
        <f t="shared" si="10"/>
        <v>383300</v>
      </c>
      <c r="O36" s="315" t="str">
        <f t="shared" si="11"/>
        <v/>
      </c>
      <c r="P36" s="315">
        <f t="shared" si="12"/>
        <v>419000</v>
      </c>
      <c r="Q36" s="315">
        <f t="shared" si="13"/>
        <v>435200</v>
      </c>
      <c r="R36" s="315">
        <f t="shared" si="14"/>
        <v>451400</v>
      </c>
      <c r="S36" s="315">
        <f t="shared" si="15"/>
        <v>467600</v>
      </c>
      <c r="T36" s="315" t="str">
        <f t="shared" si="16"/>
        <v/>
      </c>
      <c r="U36" s="315" t="str">
        <f t="shared" si="17"/>
        <v/>
      </c>
      <c r="V36" s="315" t="str">
        <f t="shared" si="18"/>
        <v/>
      </c>
      <c r="W36" s="315" t="str">
        <f t="shared" si="19"/>
        <v/>
      </c>
      <c r="X36" s="315" t="str">
        <f t="shared" si="20"/>
        <v/>
      </c>
      <c r="Y36" s="315" t="str">
        <f t="shared" si="21"/>
        <v/>
      </c>
      <c r="Z36" s="315" t="str">
        <f t="shared" si="22"/>
        <v/>
      </c>
      <c r="AA36" s="315" t="str">
        <f t="shared" si="23"/>
        <v/>
      </c>
      <c r="AB36" s="315" t="str">
        <f t="shared" si="24"/>
        <v/>
      </c>
      <c r="AC36" s="315" t="str">
        <f t="shared" si="25"/>
        <v/>
      </c>
      <c r="AD36" s="315" t="str">
        <f t="shared" si="26"/>
        <v/>
      </c>
      <c r="AE36" s="315" t="str">
        <f t="shared" si="27"/>
        <v/>
      </c>
      <c r="AF36" s="315" t="str">
        <f t="shared" si="28"/>
        <v/>
      </c>
      <c r="AG36" s="315" t="str">
        <f t="shared" si="29"/>
        <v/>
      </c>
      <c r="AH36" s="315" t="str">
        <f t="shared" si="30"/>
        <v/>
      </c>
      <c r="AI36" s="318" t="str">
        <f t="shared" si="31"/>
        <v/>
      </c>
    </row>
    <row r="37" spans="1:35" ht="20.100000000000001" customHeight="1" x14ac:dyDescent="0.2">
      <c r="A37" s="273">
        <v>32</v>
      </c>
      <c r="B37" s="314">
        <v>22</v>
      </c>
      <c r="C37" s="315">
        <f t="shared" si="32"/>
        <v>301800</v>
      </c>
      <c r="D37" s="315">
        <f t="shared" si="0"/>
        <v>312700</v>
      </c>
      <c r="E37" s="315">
        <f t="shared" si="1"/>
        <v>323600</v>
      </c>
      <c r="F37" s="315">
        <f t="shared" si="2"/>
        <v>334500</v>
      </c>
      <c r="G37" s="315">
        <f t="shared" si="3"/>
        <v>324300</v>
      </c>
      <c r="H37" s="315">
        <f t="shared" si="4"/>
        <v>332200</v>
      </c>
      <c r="I37" s="315">
        <f t="shared" si="5"/>
        <v>340100</v>
      </c>
      <c r="J37" s="315">
        <f t="shared" si="6"/>
        <v>348000</v>
      </c>
      <c r="K37" s="315">
        <f t="shared" si="7"/>
        <v>361250</v>
      </c>
      <c r="L37" s="315">
        <f t="shared" si="8"/>
        <v>369350</v>
      </c>
      <c r="M37" s="315">
        <f t="shared" si="9"/>
        <v>377450</v>
      </c>
      <c r="N37" s="315">
        <f t="shared" si="10"/>
        <v>385550</v>
      </c>
      <c r="O37" s="315" t="str">
        <f t="shared" si="11"/>
        <v/>
      </c>
      <c r="P37" s="315">
        <f t="shared" si="12"/>
        <v>421850</v>
      </c>
      <c r="Q37" s="315">
        <f t="shared" si="13"/>
        <v>438050</v>
      </c>
      <c r="R37" s="315">
        <f t="shared" si="14"/>
        <v>454250</v>
      </c>
      <c r="S37" s="315" t="str">
        <f t="shared" si="15"/>
        <v/>
      </c>
      <c r="T37" s="315" t="str">
        <f t="shared" si="16"/>
        <v/>
      </c>
      <c r="U37" s="315" t="str">
        <f t="shared" si="17"/>
        <v/>
      </c>
      <c r="V37" s="315" t="str">
        <f t="shared" si="18"/>
        <v/>
      </c>
      <c r="W37" s="315" t="str">
        <f t="shared" si="19"/>
        <v/>
      </c>
      <c r="X37" s="315" t="str">
        <f t="shared" si="20"/>
        <v/>
      </c>
      <c r="Y37" s="315" t="str">
        <f t="shared" si="21"/>
        <v/>
      </c>
      <c r="Z37" s="315" t="str">
        <f t="shared" si="22"/>
        <v/>
      </c>
      <c r="AA37" s="315" t="str">
        <f t="shared" si="23"/>
        <v/>
      </c>
      <c r="AB37" s="315" t="str">
        <f t="shared" si="24"/>
        <v/>
      </c>
      <c r="AC37" s="315" t="str">
        <f t="shared" si="25"/>
        <v/>
      </c>
      <c r="AD37" s="315" t="str">
        <f t="shared" si="26"/>
        <v/>
      </c>
      <c r="AE37" s="315" t="str">
        <f t="shared" si="27"/>
        <v/>
      </c>
      <c r="AF37" s="315" t="str">
        <f t="shared" si="28"/>
        <v/>
      </c>
      <c r="AG37" s="315" t="str">
        <f t="shared" si="29"/>
        <v/>
      </c>
      <c r="AH37" s="315" t="str">
        <f t="shared" si="30"/>
        <v/>
      </c>
      <c r="AI37" s="318" t="str">
        <f t="shared" si="31"/>
        <v/>
      </c>
    </row>
    <row r="38" spans="1:35" ht="20.100000000000001" customHeight="1" x14ac:dyDescent="0.2">
      <c r="A38" s="273">
        <v>33</v>
      </c>
      <c r="B38" s="314">
        <v>23</v>
      </c>
      <c r="C38" s="315">
        <f t="shared" si="32"/>
        <v>304950</v>
      </c>
      <c r="D38" s="315">
        <f t="shared" si="0"/>
        <v>315850</v>
      </c>
      <c r="E38" s="315">
        <f t="shared" si="1"/>
        <v>326750</v>
      </c>
      <c r="F38" s="315">
        <f t="shared" si="2"/>
        <v>337650</v>
      </c>
      <c r="G38" s="315">
        <f t="shared" si="3"/>
        <v>326500</v>
      </c>
      <c r="H38" s="315">
        <f t="shared" si="4"/>
        <v>334400</v>
      </c>
      <c r="I38" s="315">
        <f t="shared" si="5"/>
        <v>342300</v>
      </c>
      <c r="J38" s="315">
        <f t="shared" si="6"/>
        <v>350200</v>
      </c>
      <c r="K38" s="315">
        <f t="shared" si="7"/>
        <v>363500</v>
      </c>
      <c r="L38" s="315">
        <f t="shared" si="8"/>
        <v>371600</v>
      </c>
      <c r="M38" s="315">
        <f t="shared" si="9"/>
        <v>379700</v>
      </c>
      <c r="N38" s="315">
        <f t="shared" si="10"/>
        <v>387800</v>
      </c>
      <c r="O38" s="315" t="str">
        <f t="shared" si="11"/>
        <v/>
      </c>
      <c r="P38" s="315">
        <f t="shared" si="12"/>
        <v>424700</v>
      </c>
      <c r="Q38" s="315">
        <f t="shared" si="13"/>
        <v>440900</v>
      </c>
      <c r="R38" s="315" t="str">
        <f t="shared" si="14"/>
        <v/>
      </c>
      <c r="S38" s="315" t="str">
        <f t="shared" si="15"/>
        <v/>
      </c>
      <c r="T38" s="315" t="str">
        <f t="shared" si="16"/>
        <v/>
      </c>
      <c r="U38" s="315" t="str">
        <f t="shared" si="17"/>
        <v/>
      </c>
      <c r="V38" s="315" t="str">
        <f t="shared" si="18"/>
        <v/>
      </c>
      <c r="W38" s="315" t="str">
        <f t="shared" si="19"/>
        <v/>
      </c>
      <c r="X38" s="315" t="str">
        <f t="shared" si="20"/>
        <v/>
      </c>
      <c r="Y38" s="315" t="str">
        <f t="shared" si="21"/>
        <v/>
      </c>
      <c r="Z38" s="315" t="str">
        <f t="shared" si="22"/>
        <v/>
      </c>
      <c r="AA38" s="315" t="str">
        <f t="shared" si="23"/>
        <v/>
      </c>
      <c r="AB38" s="315" t="str">
        <f t="shared" si="24"/>
        <v/>
      </c>
      <c r="AC38" s="315" t="str">
        <f t="shared" si="25"/>
        <v/>
      </c>
      <c r="AD38" s="315" t="str">
        <f t="shared" si="26"/>
        <v/>
      </c>
      <c r="AE38" s="315" t="str">
        <f t="shared" si="27"/>
        <v/>
      </c>
      <c r="AF38" s="315" t="str">
        <f t="shared" si="28"/>
        <v/>
      </c>
      <c r="AG38" s="315" t="str">
        <f t="shared" si="29"/>
        <v/>
      </c>
      <c r="AH38" s="315" t="str">
        <f t="shared" si="30"/>
        <v/>
      </c>
      <c r="AI38" s="318" t="str">
        <f t="shared" si="31"/>
        <v/>
      </c>
    </row>
    <row r="39" spans="1:35" ht="20.100000000000001" customHeight="1" x14ac:dyDescent="0.2">
      <c r="A39" s="273">
        <v>34</v>
      </c>
      <c r="B39" s="314">
        <v>24</v>
      </c>
      <c r="C39" s="315">
        <f t="shared" si="32"/>
        <v>308100</v>
      </c>
      <c r="D39" s="315">
        <f t="shared" si="0"/>
        <v>319000</v>
      </c>
      <c r="E39" s="315">
        <f t="shared" si="1"/>
        <v>329900</v>
      </c>
      <c r="F39" s="315">
        <f t="shared" si="2"/>
        <v>340800</v>
      </c>
      <c r="G39" s="315">
        <f t="shared" si="3"/>
        <v>328700</v>
      </c>
      <c r="H39" s="315">
        <f t="shared" si="4"/>
        <v>336600</v>
      </c>
      <c r="I39" s="315">
        <f t="shared" si="5"/>
        <v>344500</v>
      </c>
      <c r="J39" s="315">
        <f t="shared" si="6"/>
        <v>352400</v>
      </c>
      <c r="K39" s="315">
        <f t="shared" si="7"/>
        <v>365750</v>
      </c>
      <c r="L39" s="315">
        <f t="shared" si="8"/>
        <v>373850</v>
      </c>
      <c r="M39" s="315">
        <f t="shared" si="9"/>
        <v>381950</v>
      </c>
      <c r="N39" s="315">
        <f t="shared" si="10"/>
        <v>390050</v>
      </c>
      <c r="O39" s="315" t="str">
        <f t="shared" si="11"/>
        <v/>
      </c>
      <c r="P39" s="315">
        <f t="shared" si="12"/>
        <v>427550</v>
      </c>
      <c r="Q39" s="315">
        <f t="shared" si="13"/>
        <v>443750</v>
      </c>
      <c r="R39" s="315" t="str">
        <f t="shared" si="14"/>
        <v/>
      </c>
      <c r="S39" s="315" t="str">
        <f t="shared" si="15"/>
        <v/>
      </c>
      <c r="T39" s="315" t="str">
        <f t="shared" si="16"/>
        <v/>
      </c>
      <c r="U39" s="315" t="str">
        <f t="shared" si="17"/>
        <v/>
      </c>
      <c r="V39" s="315" t="str">
        <f t="shared" si="18"/>
        <v/>
      </c>
      <c r="W39" s="315" t="str">
        <f t="shared" si="19"/>
        <v/>
      </c>
      <c r="X39" s="315" t="str">
        <f t="shared" si="20"/>
        <v/>
      </c>
      <c r="Y39" s="315" t="str">
        <f t="shared" si="21"/>
        <v/>
      </c>
      <c r="Z39" s="315" t="str">
        <f t="shared" si="22"/>
        <v/>
      </c>
      <c r="AA39" s="315" t="str">
        <f t="shared" si="23"/>
        <v/>
      </c>
      <c r="AB39" s="315" t="str">
        <f t="shared" si="24"/>
        <v/>
      </c>
      <c r="AC39" s="315" t="str">
        <f t="shared" si="25"/>
        <v/>
      </c>
      <c r="AD39" s="315" t="str">
        <f t="shared" si="26"/>
        <v/>
      </c>
      <c r="AE39" s="315" t="str">
        <f t="shared" si="27"/>
        <v/>
      </c>
      <c r="AF39" s="315" t="str">
        <f t="shared" si="28"/>
        <v/>
      </c>
      <c r="AG39" s="315" t="str">
        <f t="shared" si="29"/>
        <v/>
      </c>
      <c r="AH39" s="315" t="str">
        <f t="shared" si="30"/>
        <v/>
      </c>
      <c r="AI39" s="318" t="str">
        <f t="shared" si="31"/>
        <v/>
      </c>
    </row>
    <row r="40" spans="1:35" ht="20.100000000000001" customHeight="1" x14ac:dyDescent="0.2">
      <c r="A40" s="273">
        <v>35</v>
      </c>
      <c r="B40" s="314">
        <v>25</v>
      </c>
      <c r="C40" s="315">
        <f t="shared" si="32"/>
        <v>311250</v>
      </c>
      <c r="D40" s="315">
        <f t="shared" si="0"/>
        <v>322150</v>
      </c>
      <c r="E40" s="315">
        <f t="shared" si="1"/>
        <v>333050</v>
      </c>
      <c r="F40" s="315">
        <f t="shared" si="2"/>
        <v>343950</v>
      </c>
      <c r="G40" s="315">
        <f t="shared" si="3"/>
        <v>330900</v>
      </c>
      <c r="H40" s="315">
        <f t="shared" si="4"/>
        <v>338800</v>
      </c>
      <c r="I40" s="315">
        <f t="shared" si="5"/>
        <v>346700</v>
      </c>
      <c r="J40" s="315">
        <f t="shared" si="6"/>
        <v>354600</v>
      </c>
      <c r="K40" s="315">
        <f t="shared" si="7"/>
        <v>368000</v>
      </c>
      <c r="L40" s="315">
        <f t="shared" si="8"/>
        <v>376100</v>
      </c>
      <c r="M40" s="315">
        <f t="shared" si="9"/>
        <v>384200</v>
      </c>
      <c r="N40" s="315">
        <f t="shared" si="10"/>
        <v>392300</v>
      </c>
      <c r="O40" s="315" t="str">
        <f t="shared" si="11"/>
        <v/>
      </c>
      <c r="P40" s="315">
        <f t="shared" si="12"/>
        <v>430400</v>
      </c>
      <c r="Q40" s="315" t="str">
        <f t="shared" si="13"/>
        <v/>
      </c>
      <c r="R40" s="315" t="str">
        <f t="shared" si="14"/>
        <v/>
      </c>
      <c r="S40" s="315" t="str">
        <f t="shared" si="15"/>
        <v/>
      </c>
      <c r="T40" s="315" t="str">
        <f t="shared" si="16"/>
        <v/>
      </c>
      <c r="U40" s="315" t="str">
        <f t="shared" si="17"/>
        <v/>
      </c>
      <c r="V40" s="315" t="str">
        <f t="shared" si="18"/>
        <v/>
      </c>
      <c r="W40" s="315" t="str">
        <f t="shared" si="19"/>
        <v/>
      </c>
      <c r="X40" s="315" t="str">
        <f t="shared" si="20"/>
        <v/>
      </c>
      <c r="Y40" s="315" t="str">
        <f t="shared" si="21"/>
        <v/>
      </c>
      <c r="Z40" s="315" t="str">
        <f t="shared" si="22"/>
        <v/>
      </c>
      <c r="AA40" s="315" t="str">
        <f t="shared" si="23"/>
        <v/>
      </c>
      <c r="AB40" s="315" t="str">
        <f t="shared" si="24"/>
        <v/>
      </c>
      <c r="AC40" s="315" t="str">
        <f t="shared" si="25"/>
        <v/>
      </c>
      <c r="AD40" s="315" t="str">
        <f t="shared" si="26"/>
        <v/>
      </c>
      <c r="AE40" s="315" t="str">
        <f t="shared" si="27"/>
        <v/>
      </c>
      <c r="AF40" s="315" t="str">
        <f t="shared" si="28"/>
        <v/>
      </c>
      <c r="AG40" s="315" t="str">
        <f t="shared" si="29"/>
        <v/>
      </c>
      <c r="AH40" s="315" t="str">
        <f t="shared" si="30"/>
        <v/>
      </c>
      <c r="AI40" s="318" t="str">
        <f t="shared" si="31"/>
        <v/>
      </c>
    </row>
    <row r="41" spans="1:35" ht="20.100000000000001" customHeight="1" x14ac:dyDescent="0.2">
      <c r="A41" s="273">
        <v>36</v>
      </c>
      <c r="B41" s="314">
        <v>26</v>
      </c>
      <c r="C41" s="315">
        <f t="shared" si="32"/>
        <v>314400</v>
      </c>
      <c r="D41" s="315">
        <f t="shared" si="0"/>
        <v>325300</v>
      </c>
      <c r="E41" s="315">
        <f t="shared" si="1"/>
        <v>336200</v>
      </c>
      <c r="F41" s="315" t="str">
        <f t="shared" si="2"/>
        <v/>
      </c>
      <c r="G41" s="315">
        <f t="shared" si="3"/>
        <v>333100</v>
      </c>
      <c r="H41" s="315">
        <f t="shared" si="4"/>
        <v>341000</v>
      </c>
      <c r="I41" s="315">
        <f t="shared" si="5"/>
        <v>348900</v>
      </c>
      <c r="J41" s="315">
        <f t="shared" si="6"/>
        <v>356800</v>
      </c>
      <c r="K41" s="315">
        <f t="shared" si="7"/>
        <v>370250</v>
      </c>
      <c r="L41" s="315">
        <f t="shared" si="8"/>
        <v>378350</v>
      </c>
      <c r="M41" s="315">
        <f t="shared" si="9"/>
        <v>386450</v>
      </c>
      <c r="N41" s="315">
        <f t="shared" si="10"/>
        <v>394550</v>
      </c>
      <c r="O41" s="315" t="str">
        <f t="shared" si="11"/>
        <v/>
      </c>
      <c r="P41" s="315">
        <f t="shared" si="12"/>
        <v>433250</v>
      </c>
      <c r="Q41" s="315" t="str">
        <f t="shared" si="13"/>
        <v/>
      </c>
      <c r="R41" s="315" t="str">
        <f t="shared" si="14"/>
        <v/>
      </c>
      <c r="S41" s="315" t="str">
        <f t="shared" si="15"/>
        <v/>
      </c>
      <c r="T41" s="315" t="str">
        <f t="shared" si="16"/>
        <v/>
      </c>
      <c r="U41" s="315" t="str">
        <f t="shared" si="17"/>
        <v/>
      </c>
      <c r="V41" s="315" t="str">
        <f t="shared" si="18"/>
        <v/>
      </c>
      <c r="W41" s="315" t="str">
        <f t="shared" si="19"/>
        <v/>
      </c>
      <c r="X41" s="315" t="str">
        <f t="shared" si="20"/>
        <v/>
      </c>
      <c r="Y41" s="315" t="str">
        <f t="shared" si="21"/>
        <v/>
      </c>
      <c r="Z41" s="315" t="str">
        <f t="shared" si="22"/>
        <v/>
      </c>
      <c r="AA41" s="315" t="str">
        <f t="shared" si="23"/>
        <v/>
      </c>
      <c r="AB41" s="315" t="str">
        <f t="shared" si="24"/>
        <v/>
      </c>
      <c r="AC41" s="315" t="str">
        <f t="shared" si="25"/>
        <v/>
      </c>
      <c r="AD41" s="315" t="str">
        <f t="shared" si="26"/>
        <v/>
      </c>
      <c r="AE41" s="315" t="str">
        <f t="shared" si="27"/>
        <v/>
      </c>
      <c r="AF41" s="315" t="str">
        <f t="shared" si="28"/>
        <v/>
      </c>
      <c r="AG41" s="315" t="str">
        <f t="shared" si="29"/>
        <v/>
      </c>
      <c r="AH41" s="315" t="str">
        <f t="shared" si="30"/>
        <v/>
      </c>
      <c r="AI41" s="318" t="str">
        <f t="shared" si="31"/>
        <v/>
      </c>
    </row>
    <row r="42" spans="1:35" ht="20.100000000000001" customHeight="1" x14ac:dyDescent="0.2">
      <c r="A42" s="273">
        <v>37</v>
      </c>
      <c r="B42" s="314">
        <v>27</v>
      </c>
      <c r="C42" s="315">
        <f t="shared" si="32"/>
        <v>317550</v>
      </c>
      <c r="D42" s="315">
        <f t="shared" si="0"/>
        <v>328450</v>
      </c>
      <c r="E42" s="315" t="str">
        <f t="shared" si="1"/>
        <v/>
      </c>
      <c r="F42" s="315" t="str">
        <f t="shared" si="2"/>
        <v/>
      </c>
      <c r="G42" s="315">
        <f t="shared" si="3"/>
        <v>335300</v>
      </c>
      <c r="H42" s="315">
        <f t="shared" si="4"/>
        <v>343200</v>
      </c>
      <c r="I42" s="315">
        <f t="shared" si="5"/>
        <v>351100</v>
      </c>
      <c r="J42" s="315" t="str">
        <f t="shared" si="6"/>
        <v/>
      </c>
      <c r="K42" s="315">
        <f t="shared" si="7"/>
        <v>372500</v>
      </c>
      <c r="L42" s="315">
        <f t="shared" si="8"/>
        <v>380600</v>
      </c>
      <c r="M42" s="315">
        <f t="shared" si="9"/>
        <v>388700</v>
      </c>
      <c r="N42" s="315">
        <f t="shared" si="10"/>
        <v>396800</v>
      </c>
      <c r="O42" s="315" t="str">
        <f t="shared" si="11"/>
        <v/>
      </c>
      <c r="P42" s="315" t="str">
        <f t="shared" si="12"/>
        <v/>
      </c>
      <c r="Q42" s="315" t="str">
        <f t="shared" si="13"/>
        <v/>
      </c>
      <c r="R42" s="315" t="str">
        <f t="shared" si="14"/>
        <v/>
      </c>
      <c r="S42" s="315" t="str">
        <f t="shared" si="15"/>
        <v/>
      </c>
      <c r="T42" s="315" t="str">
        <f t="shared" si="16"/>
        <v/>
      </c>
      <c r="U42" s="315" t="str">
        <f t="shared" si="17"/>
        <v/>
      </c>
      <c r="V42" s="315" t="str">
        <f t="shared" si="18"/>
        <v/>
      </c>
      <c r="W42" s="315" t="str">
        <f t="shared" si="19"/>
        <v/>
      </c>
      <c r="X42" s="315" t="str">
        <f t="shared" si="20"/>
        <v/>
      </c>
      <c r="Y42" s="315" t="str">
        <f t="shared" si="21"/>
        <v/>
      </c>
      <c r="Z42" s="315" t="str">
        <f t="shared" si="22"/>
        <v/>
      </c>
      <c r="AA42" s="315" t="str">
        <f t="shared" si="23"/>
        <v/>
      </c>
      <c r="AB42" s="315" t="str">
        <f t="shared" si="24"/>
        <v/>
      </c>
      <c r="AC42" s="315" t="str">
        <f t="shared" si="25"/>
        <v/>
      </c>
      <c r="AD42" s="315" t="str">
        <f t="shared" si="26"/>
        <v/>
      </c>
      <c r="AE42" s="315" t="str">
        <f t="shared" si="27"/>
        <v/>
      </c>
      <c r="AF42" s="315" t="str">
        <f t="shared" si="28"/>
        <v/>
      </c>
      <c r="AG42" s="315" t="str">
        <f t="shared" si="29"/>
        <v/>
      </c>
      <c r="AH42" s="315" t="str">
        <f t="shared" si="30"/>
        <v/>
      </c>
      <c r="AI42" s="318" t="str">
        <f t="shared" si="31"/>
        <v/>
      </c>
    </row>
    <row r="43" spans="1:35" ht="20.100000000000001" customHeight="1" x14ac:dyDescent="0.2">
      <c r="A43" s="273">
        <v>38</v>
      </c>
      <c r="B43" s="314">
        <v>28</v>
      </c>
      <c r="C43" s="315">
        <f t="shared" si="32"/>
        <v>320700</v>
      </c>
      <c r="D43" s="315" t="str">
        <f t="shared" si="0"/>
        <v/>
      </c>
      <c r="E43" s="315" t="str">
        <f t="shared" si="1"/>
        <v/>
      </c>
      <c r="F43" s="315" t="str">
        <f t="shared" si="2"/>
        <v/>
      </c>
      <c r="G43" s="315">
        <f t="shared" si="3"/>
        <v>337500</v>
      </c>
      <c r="H43" s="315">
        <f t="shared" si="4"/>
        <v>345400</v>
      </c>
      <c r="I43" s="315" t="str">
        <f t="shared" si="5"/>
        <v/>
      </c>
      <c r="J43" s="315" t="str">
        <f t="shared" si="6"/>
        <v/>
      </c>
      <c r="K43" s="315">
        <f t="shared" si="7"/>
        <v>374750</v>
      </c>
      <c r="L43" s="315">
        <f t="shared" si="8"/>
        <v>382850</v>
      </c>
      <c r="M43" s="315">
        <f t="shared" si="9"/>
        <v>390950</v>
      </c>
      <c r="N43" s="315" t="str">
        <f t="shared" si="10"/>
        <v/>
      </c>
      <c r="O43" s="315" t="str">
        <f t="shared" si="11"/>
        <v/>
      </c>
      <c r="P43" s="315" t="str">
        <f t="shared" si="12"/>
        <v/>
      </c>
      <c r="Q43" s="315" t="str">
        <f t="shared" si="13"/>
        <v/>
      </c>
      <c r="R43" s="315" t="str">
        <f t="shared" si="14"/>
        <v/>
      </c>
      <c r="S43" s="315" t="str">
        <f t="shared" si="15"/>
        <v/>
      </c>
      <c r="T43" s="315" t="str">
        <f t="shared" si="16"/>
        <v/>
      </c>
      <c r="U43" s="315" t="str">
        <f t="shared" si="17"/>
        <v/>
      </c>
      <c r="V43" s="315" t="str">
        <f t="shared" si="18"/>
        <v/>
      </c>
      <c r="W43" s="315" t="str">
        <f t="shared" si="19"/>
        <v/>
      </c>
      <c r="X43" s="315" t="str">
        <f t="shared" si="20"/>
        <v/>
      </c>
      <c r="Y43" s="315" t="str">
        <f t="shared" si="21"/>
        <v/>
      </c>
      <c r="Z43" s="315" t="str">
        <f t="shared" si="22"/>
        <v/>
      </c>
      <c r="AA43" s="315" t="str">
        <f t="shared" si="23"/>
        <v/>
      </c>
      <c r="AB43" s="315" t="str">
        <f t="shared" si="24"/>
        <v/>
      </c>
      <c r="AC43" s="315" t="str">
        <f t="shared" si="25"/>
        <v/>
      </c>
      <c r="AD43" s="315" t="str">
        <f t="shared" si="26"/>
        <v/>
      </c>
      <c r="AE43" s="315" t="str">
        <f t="shared" si="27"/>
        <v/>
      </c>
      <c r="AF43" s="315" t="str">
        <f t="shared" si="28"/>
        <v/>
      </c>
      <c r="AG43" s="315" t="str">
        <f t="shared" si="29"/>
        <v/>
      </c>
      <c r="AH43" s="315" t="str">
        <f t="shared" si="30"/>
        <v/>
      </c>
      <c r="AI43" s="318" t="str">
        <f t="shared" si="31"/>
        <v/>
      </c>
    </row>
    <row r="44" spans="1:35" ht="20.100000000000001" customHeight="1" x14ac:dyDescent="0.2">
      <c r="A44" s="273">
        <v>39</v>
      </c>
      <c r="B44" s="314">
        <v>29</v>
      </c>
      <c r="C44" s="315" t="str">
        <f t="shared" si="32"/>
        <v/>
      </c>
      <c r="D44" s="315" t="str">
        <f t="shared" si="0"/>
        <v/>
      </c>
      <c r="E44" s="315" t="str">
        <f t="shared" si="1"/>
        <v/>
      </c>
      <c r="F44" s="315" t="str">
        <f t="shared" si="2"/>
        <v/>
      </c>
      <c r="G44" s="315">
        <f t="shared" si="3"/>
        <v>339700</v>
      </c>
      <c r="H44" s="315" t="str">
        <f t="shared" si="4"/>
        <v/>
      </c>
      <c r="I44" s="315" t="str">
        <f t="shared" si="5"/>
        <v/>
      </c>
      <c r="J44" s="315" t="str">
        <f t="shared" si="6"/>
        <v/>
      </c>
      <c r="K44" s="315">
        <f t="shared" si="7"/>
        <v>377000</v>
      </c>
      <c r="L44" s="315">
        <f t="shared" si="8"/>
        <v>385100</v>
      </c>
      <c r="M44" s="315" t="str">
        <f t="shared" si="9"/>
        <v/>
      </c>
      <c r="N44" s="315" t="str">
        <f t="shared" si="10"/>
        <v/>
      </c>
      <c r="O44" s="315" t="str">
        <f t="shared" si="11"/>
        <v/>
      </c>
      <c r="P44" s="315" t="str">
        <f t="shared" si="12"/>
        <v/>
      </c>
      <c r="Q44" s="315" t="str">
        <f t="shared" si="13"/>
        <v/>
      </c>
      <c r="R44" s="315" t="str">
        <f t="shared" si="14"/>
        <v/>
      </c>
      <c r="S44" s="315" t="str">
        <f t="shared" si="15"/>
        <v/>
      </c>
      <c r="T44" s="315" t="str">
        <f t="shared" si="16"/>
        <v/>
      </c>
      <c r="U44" s="315" t="str">
        <f t="shared" si="17"/>
        <v/>
      </c>
      <c r="V44" s="315" t="str">
        <f t="shared" si="18"/>
        <v/>
      </c>
      <c r="W44" s="315" t="str">
        <f t="shared" si="19"/>
        <v/>
      </c>
      <c r="X44" s="315" t="str">
        <f t="shared" si="20"/>
        <v/>
      </c>
      <c r="Y44" s="315" t="str">
        <f t="shared" si="21"/>
        <v/>
      </c>
      <c r="Z44" s="315" t="str">
        <f t="shared" si="22"/>
        <v/>
      </c>
      <c r="AA44" s="315" t="str">
        <f t="shared" si="23"/>
        <v/>
      </c>
      <c r="AB44" s="315" t="str">
        <f t="shared" si="24"/>
        <v/>
      </c>
      <c r="AC44" s="315" t="str">
        <f t="shared" si="25"/>
        <v/>
      </c>
      <c r="AD44" s="315" t="str">
        <f t="shared" si="26"/>
        <v/>
      </c>
      <c r="AE44" s="315" t="str">
        <f t="shared" si="27"/>
        <v/>
      </c>
      <c r="AF44" s="315" t="str">
        <f t="shared" si="28"/>
        <v/>
      </c>
      <c r="AG44" s="315" t="str">
        <f t="shared" si="29"/>
        <v/>
      </c>
      <c r="AH44" s="315" t="str">
        <f t="shared" si="30"/>
        <v/>
      </c>
      <c r="AI44" s="318" t="str">
        <f t="shared" si="31"/>
        <v/>
      </c>
    </row>
    <row r="45" spans="1:35" ht="20.100000000000001" customHeight="1" x14ac:dyDescent="0.2">
      <c r="A45" s="273">
        <v>40</v>
      </c>
      <c r="B45" s="314">
        <v>30</v>
      </c>
      <c r="C45" s="315" t="str">
        <f t="shared" si="32"/>
        <v/>
      </c>
      <c r="D45" s="315" t="str">
        <f t="shared" si="0"/>
        <v/>
      </c>
      <c r="E45" s="315" t="str">
        <f t="shared" si="1"/>
        <v/>
      </c>
      <c r="F45" s="315" t="str">
        <f t="shared" si="2"/>
        <v/>
      </c>
      <c r="G45" s="315" t="str">
        <f t="shared" si="3"/>
        <v/>
      </c>
      <c r="H45" s="315" t="str">
        <f t="shared" si="4"/>
        <v/>
      </c>
      <c r="I45" s="315" t="str">
        <f t="shared" si="5"/>
        <v/>
      </c>
      <c r="J45" s="315" t="str">
        <f t="shared" si="6"/>
        <v/>
      </c>
      <c r="K45" s="315">
        <f t="shared" si="7"/>
        <v>379250</v>
      </c>
      <c r="L45" s="315" t="str">
        <f t="shared" si="8"/>
        <v/>
      </c>
      <c r="M45" s="315" t="str">
        <f t="shared" si="9"/>
        <v/>
      </c>
      <c r="N45" s="315" t="str">
        <f t="shared" si="10"/>
        <v/>
      </c>
      <c r="O45" s="315" t="str">
        <f t="shared" si="11"/>
        <v/>
      </c>
      <c r="P45" s="315" t="str">
        <f t="shared" si="12"/>
        <v/>
      </c>
      <c r="Q45" s="315" t="str">
        <f t="shared" si="13"/>
        <v/>
      </c>
      <c r="R45" s="315" t="str">
        <f t="shared" si="14"/>
        <v/>
      </c>
      <c r="S45" s="315" t="str">
        <f t="shared" si="15"/>
        <v/>
      </c>
      <c r="T45" s="315" t="str">
        <f t="shared" si="16"/>
        <v/>
      </c>
      <c r="U45" s="315" t="str">
        <f t="shared" si="17"/>
        <v/>
      </c>
      <c r="V45" s="315" t="str">
        <f t="shared" si="18"/>
        <v/>
      </c>
      <c r="W45" s="315" t="str">
        <f t="shared" si="19"/>
        <v/>
      </c>
      <c r="X45" s="315" t="str">
        <f t="shared" si="20"/>
        <v/>
      </c>
      <c r="Y45" s="315" t="str">
        <f t="shared" si="21"/>
        <v/>
      </c>
      <c r="Z45" s="315" t="str">
        <f t="shared" si="22"/>
        <v/>
      </c>
      <c r="AA45" s="315" t="str">
        <f t="shared" si="23"/>
        <v/>
      </c>
      <c r="AB45" s="315" t="str">
        <f t="shared" si="24"/>
        <v/>
      </c>
      <c r="AC45" s="315" t="str">
        <f t="shared" si="25"/>
        <v/>
      </c>
      <c r="AD45" s="315" t="str">
        <f t="shared" si="26"/>
        <v/>
      </c>
      <c r="AE45" s="315" t="str">
        <f t="shared" si="27"/>
        <v/>
      </c>
      <c r="AF45" s="315" t="str">
        <f t="shared" si="28"/>
        <v/>
      </c>
      <c r="AG45" s="315" t="str">
        <f t="shared" si="29"/>
        <v/>
      </c>
      <c r="AH45" s="315" t="str">
        <f t="shared" si="30"/>
        <v/>
      </c>
      <c r="AI45" s="318" t="str">
        <f t="shared" si="31"/>
        <v/>
      </c>
    </row>
    <row r="46" spans="1:35" ht="20.100000000000001" customHeight="1" x14ac:dyDescent="0.2">
      <c r="A46" s="273">
        <v>41</v>
      </c>
      <c r="B46" s="314">
        <v>31</v>
      </c>
      <c r="C46" s="315" t="str">
        <f t="shared" si="32"/>
        <v/>
      </c>
      <c r="D46" s="315" t="str">
        <f t="shared" si="0"/>
        <v/>
      </c>
      <c r="E46" s="315" t="str">
        <f t="shared" si="1"/>
        <v/>
      </c>
      <c r="F46" s="315" t="str">
        <f t="shared" si="2"/>
        <v/>
      </c>
      <c r="G46" s="315" t="str">
        <f t="shared" si="3"/>
        <v/>
      </c>
      <c r="H46" s="315" t="str">
        <f t="shared" si="4"/>
        <v/>
      </c>
      <c r="I46" s="315" t="str">
        <f t="shared" si="5"/>
        <v/>
      </c>
      <c r="J46" s="315" t="str">
        <f t="shared" si="6"/>
        <v/>
      </c>
      <c r="K46" s="315" t="str">
        <f t="shared" si="7"/>
        <v/>
      </c>
      <c r="L46" s="315" t="str">
        <f t="shared" si="8"/>
        <v/>
      </c>
      <c r="M46" s="315" t="str">
        <f t="shared" si="9"/>
        <v/>
      </c>
      <c r="N46" s="315" t="str">
        <f t="shared" si="10"/>
        <v/>
      </c>
      <c r="O46" s="315" t="str">
        <f t="shared" si="11"/>
        <v/>
      </c>
      <c r="P46" s="315" t="str">
        <f t="shared" si="12"/>
        <v/>
      </c>
      <c r="Q46" s="315" t="str">
        <f t="shared" si="13"/>
        <v/>
      </c>
      <c r="R46" s="315" t="str">
        <f t="shared" si="14"/>
        <v/>
      </c>
      <c r="S46" s="315" t="str">
        <f t="shared" si="15"/>
        <v/>
      </c>
      <c r="T46" s="315" t="str">
        <f t="shared" si="16"/>
        <v/>
      </c>
      <c r="U46" s="315" t="str">
        <f t="shared" si="17"/>
        <v/>
      </c>
      <c r="V46" s="315" t="str">
        <f t="shared" si="18"/>
        <v/>
      </c>
      <c r="W46" s="315" t="str">
        <f t="shared" si="19"/>
        <v/>
      </c>
      <c r="X46" s="315" t="str">
        <f t="shared" si="20"/>
        <v/>
      </c>
      <c r="Y46" s="315" t="str">
        <f t="shared" si="21"/>
        <v/>
      </c>
      <c r="Z46" s="315" t="str">
        <f t="shared" si="22"/>
        <v/>
      </c>
      <c r="AA46" s="315" t="str">
        <f t="shared" si="23"/>
        <v/>
      </c>
      <c r="AB46" s="315" t="str">
        <f t="shared" si="24"/>
        <v/>
      </c>
      <c r="AC46" s="315" t="str">
        <f t="shared" si="25"/>
        <v/>
      </c>
      <c r="AD46" s="315" t="str">
        <f t="shared" si="26"/>
        <v/>
      </c>
      <c r="AE46" s="315" t="str">
        <f t="shared" si="27"/>
        <v/>
      </c>
      <c r="AF46" s="315" t="str">
        <f t="shared" si="28"/>
        <v/>
      </c>
      <c r="AG46" s="315" t="str">
        <f t="shared" si="29"/>
        <v/>
      </c>
      <c r="AH46" s="315" t="str">
        <f t="shared" si="30"/>
        <v/>
      </c>
      <c r="AI46" s="318" t="str">
        <f t="shared" si="31"/>
        <v/>
      </c>
    </row>
    <row r="47" spans="1:35" ht="20.100000000000001" customHeight="1" x14ac:dyDescent="0.2">
      <c r="A47" s="273">
        <v>42</v>
      </c>
      <c r="B47" s="314">
        <v>32</v>
      </c>
      <c r="C47" s="315" t="str">
        <f t="shared" si="32"/>
        <v/>
      </c>
      <c r="D47" s="315" t="str">
        <f t="shared" si="0"/>
        <v/>
      </c>
      <c r="E47" s="315" t="str">
        <f t="shared" si="1"/>
        <v/>
      </c>
      <c r="F47" s="315" t="str">
        <f t="shared" si="2"/>
        <v/>
      </c>
      <c r="G47" s="315" t="str">
        <f t="shared" si="3"/>
        <v/>
      </c>
      <c r="H47" s="315" t="str">
        <f t="shared" si="4"/>
        <v/>
      </c>
      <c r="I47" s="315" t="str">
        <f t="shared" si="5"/>
        <v/>
      </c>
      <c r="J47" s="315" t="str">
        <f t="shared" si="6"/>
        <v/>
      </c>
      <c r="K47" s="315" t="str">
        <f t="shared" si="7"/>
        <v/>
      </c>
      <c r="L47" s="315" t="str">
        <f t="shared" si="8"/>
        <v/>
      </c>
      <c r="M47" s="315" t="str">
        <f t="shared" si="9"/>
        <v/>
      </c>
      <c r="N47" s="315" t="str">
        <f t="shared" si="10"/>
        <v/>
      </c>
      <c r="O47" s="315" t="str">
        <f t="shared" si="11"/>
        <v/>
      </c>
      <c r="P47" s="315" t="str">
        <f t="shared" si="12"/>
        <v/>
      </c>
      <c r="Q47" s="315" t="str">
        <f t="shared" si="13"/>
        <v/>
      </c>
      <c r="R47" s="315" t="str">
        <f t="shared" si="14"/>
        <v/>
      </c>
      <c r="S47" s="315" t="str">
        <f t="shared" si="15"/>
        <v/>
      </c>
      <c r="T47" s="315" t="str">
        <f t="shared" si="16"/>
        <v/>
      </c>
      <c r="U47" s="315" t="str">
        <f t="shared" si="17"/>
        <v/>
      </c>
      <c r="V47" s="315" t="str">
        <f t="shared" si="18"/>
        <v/>
      </c>
      <c r="W47" s="315" t="str">
        <f t="shared" si="19"/>
        <v/>
      </c>
      <c r="X47" s="315" t="str">
        <f t="shared" si="20"/>
        <v/>
      </c>
      <c r="Y47" s="315" t="str">
        <f t="shared" si="21"/>
        <v/>
      </c>
      <c r="Z47" s="315" t="str">
        <f t="shared" si="22"/>
        <v/>
      </c>
      <c r="AA47" s="315" t="str">
        <f t="shared" si="23"/>
        <v/>
      </c>
      <c r="AB47" s="315" t="str">
        <f t="shared" si="24"/>
        <v/>
      </c>
      <c r="AC47" s="315" t="str">
        <f t="shared" si="25"/>
        <v/>
      </c>
      <c r="AD47" s="315" t="str">
        <f t="shared" si="26"/>
        <v/>
      </c>
      <c r="AE47" s="315" t="str">
        <f t="shared" si="27"/>
        <v/>
      </c>
      <c r="AF47" s="315" t="str">
        <f t="shared" si="28"/>
        <v/>
      </c>
      <c r="AG47" s="315" t="str">
        <f t="shared" si="29"/>
        <v/>
      </c>
      <c r="AH47" s="315" t="str">
        <f t="shared" si="30"/>
        <v/>
      </c>
      <c r="AI47" s="318" t="str">
        <f t="shared" si="31"/>
        <v/>
      </c>
    </row>
    <row r="48" spans="1:35" ht="20.100000000000001" customHeight="1" x14ac:dyDescent="0.2">
      <c r="A48" s="273">
        <v>43</v>
      </c>
      <c r="B48" s="314">
        <v>33</v>
      </c>
      <c r="C48" s="315" t="str">
        <f t="shared" si="32"/>
        <v/>
      </c>
      <c r="D48" s="315" t="str">
        <f t="shared" si="0"/>
        <v/>
      </c>
      <c r="E48" s="315" t="str">
        <f t="shared" si="1"/>
        <v/>
      </c>
      <c r="F48" s="315" t="str">
        <f t="shared" si="2"/>
        <v/>
      </c>
      <c r="G48" s="315" t="str">
        <f t="shared" si="3"/>
        <v/>
      </c>
      <c r="H48" s="315" t="str">
        <f t="shared" si="4"/>
        <v/>
      </c>
      <c r="I48" s="315" t="str">
        <f t="shared" si="5"/>
        <v/>
      </c>
      <c r="J48" s="315" t="str">
        <f t="shared" si="6"/>
        <v/>
      </c>
      <c r="K48" s="315" t="str">
        <f t="shared" si="7"/>
        <v/>
      </c>
      <c r="L48" s="315" t="str">
        <f t="shared" si="8"/>
        <v/>
      </c>
      <c r="M48" s="315" t="str">
        <f t="shared" si="9"/>
        <v/>
      </c>
      <c r="N48" s="315" t="str">
        <f t="shared" si="10"/>
        <v/>
      </c>
      <c r="O48" s="315" t="str">
        <f t="shared" si="11"/>
        <v/>
      </c>
      <c r="P48" s="315" t="str">
        <f t="shared" si="12"/>
        <v/>
      </c>
      <c r="Q48" s="315" t="str">
        <f t="shared" si="13"/>
        <v/>
      </c>
      <c r="R48" s="315" t="str">
        <f t="shared" si="14"/>
        <v/>
      </c>
      <c r="S48" s="315" t="str">
        <f t="shared" si="15"/>
        <v/>
      </c>
      <c r="T48" s="315" t="str">
        <f t="shared" si="16"/>
        <v/>
      </c>
      <c r="U48" s="315" t="str">
        <f t="shared" si="17"/>
        <v/>
      </c>
      <c r="V48" s="315" t="str">
        <f t="shared" si="18"/>
        <v/>
      </c>
      <c r="W48" s="315" t="str">
        <f t="shared" si="19"/>
        <v/>
      </c>
      <c r="X48" s="315" t="str">
        <f t="shared" si="20"/>
        <v/>
      </c>
      <c r="Y48" s="315" t="str">
        <f t="shared" si="21"/>
        <v/>
      </c>
      <c r="Z48" s="315" t="str">
        <f t="shared" si="22"/>
        <v/>
      </c>
      <c r="AA48" s="315" t="str">
        <f t="shared" si="23"/>
        <v/>
      </c>
      <c r="AB48" s="315" t="str">
        <f t="shared" si="24"/>
        <v/>
      </c>
      <c r="AC48" s="315" t="str">
        <f t="shared" si="25"/>
        <v/>
      </c>
      <c r="AD48" s="315" t="str">
        <f t="shared" si="26"/>
        <v/>
      </c>
      <c r="AE48" s="315" t="str">
        <f t="shared" si="27"/>
        <v/>
      </c>
      <c r="AF48" s="315" t="str">
        <f t="shared" si="28"/>
        <v/>
      </c>
      <c r="AG48" s="315" t="str">
        <f t="shared" si="29"/>
        <v/>
      </c>
      <c r="AH48" s="315" t="str">
        <f t="shared" si="30"/>
        <v/>
      </c>
      <c r="AI48" s="318" t="str">
        <f t="shared" si="31"/>
        <v/>
      </c>
    </row>
    <row r="49" spans="1:35" ht="20.100000000000001" customHeight="1" x14ac:dyDescent="0.2">
      <c r="A49" s="273">
        <v>44</v>
      </c>
      <c r="B49" s="314">
        <v>34</v>
      </c>
      <c r="C49" s="315" t="str">
        <f t="shared" si="32"/>
        <v/>
      </c>
      <c r="D49" s="315" t="str">
        <f t="shared" si="0"/>
        <v/>
      </c>
      <c r="E49" s="315" t="str">
        <f t="shared" si="1"/>
        <v/>
      </c>
      <c r="F49" s="315" t="str">
        <f t="shared" si="2"/>
        <v/>
      </c>
      <c r="G49" s="315" t="str">
        <f t="shared" si="3"/>
        <v/>
      </c>
      <c r="H49" s="315" t="str">
        <f t="shared" si="4"/>
        <v/>
      </c>
      <c r="I49" s="315" t="str">
        <f t="shared" si="5"/>
        <v/>
      </c>
      <c r="J49" s="315" t="str">
        <f t="shared" si="6"/>
        <v/>
      </c>
      <c r="K49" s="315" t="str">
        <f t="shared" si="7"/>
        <v/>
      </c>
      <c r="L49" s="315" t="str">
        <f t="shared" si="8"/>
        <v/>
      </c>
      <c r="M49" s="315" t="str">
        <f t="shared" si="9"/>
        <v/>
      </c>
      <c r="N49" s="315" t="str">
        <f t="shared" si="10"/>
        <v/>
      </c>
      <c r="O49" s="315" t="str">
        <f t="shared" si="11"/>
        <v/>
      </c>
      <c r="P49" s="315" t="str">
        <f t="shared" si="12"/>
        <v/>
      </c>
      <c r="Q49" s="315" t="str">
        <f t="shared" si="13"/>
        <v/>
      </c>
      <c r="R49" s="315" t="str">
        <f t="shared" si="14"/>
        <v/>
      </c>
      <c r="S49" s="315" t="str">
        <f t="shared" si="15"/>
        <v/>
      </c>
      <c r="T49" s="315" t="str">
        <f t="shared" si="16"/>
        <v/>
      </c>
      <c r="U49" s="315" t="str">
        <f t="shared" si="17"/>
        <v/>
      </c>
      <c r="V49" s="315" t="str">
        <f t="shared" si="18"/>
        <v/>
      </c>
      <c r="W49" s="315" t="str">
        <f t="shared" si="19"/>
        <v/>
      </c>
      <c r="X49" s="315" t="str">
        <f t="shared" si="20"/>
        <v/>
      </c>
      <c r="Y49" s="315" t="str">
        <f t="shared" si="21"/>
        <v/>
      </c>
      <c r="Z49" s="315" t="str">
        <f t="shared" si="22"/>
        <v/>
      </c>
      <c r="AA49" s="315" t="str">
        <f t="shared" si="23"/>
        <v/>
      </c>
      <c r="AB49" s="315" t="str">
        <f t="shared" si="24"/>
        <v/>
      </c>
      <c r="AC49" s="315" t="str">
        <f t="shared" si="25"/>
        <v/>
      </c>
      <c r="AD49" s="315" t="str">
        <f t="shared" si="26"/>
        <v/>
      </c>
      <c r="AE49" s="315" t="str">
        <f t="shared" si="27"/>
        <v/>
      </c>
      <c r="AF49" s="315" t="str">
        <f t="shared" si="28"/>
        <v/>
      </c>
      <c r="AG49" s="315" t="str">
        <f t="shared" si="29"/>
        <v/>
      </c>
      <c r="AH49" s="315" t="str">
        <f t="shared" si="30"/>
        <v/>
      </c>
      <c r="AI49" s="318" t="str">
        <f t="shared" si="31"/>
        <v/>
      </c>
    </row>
    <row r="50" spans="1:35" ht="20.100000000000001" customHeight="1" x14ac:dyDescent="0.2">
      <c r="A50" s="273">
        <v>45</v>
      </c>
      <c r="B50" s="314">
        <v>35</v>
      </c>
      <c r="C50" s="315" t="str">
        <f t="shared" si="32"/>
        <v/>
      </c>
      <c r="D50" s="315" t="str">
        <f t="shared" si="0"/>
        <v/>
      </c>
      <c r="E50" s="315" t="str">
        <f t="shared" si="1"/>
        <v/>
      </c>
      <c r="F50" s="315" t="str">
        <f t="shared" si="2"/>
        <v/>
      </c>
      <c r="G50" s="315" t="str">
        <f t="shared" si="3"/>
        <v/>
      </c>
      <c r="H50" s="315" t="str">
        <f t="shared" si="4"/>
        <v/>
      </c>
      <c r="I50" s="315" t="str">
        <f t="shared" si="5"/>
        <v/>
      </c>
      <c r="J50" s="315" t="str">
        <f t="shared" si="6"/>
        <v/>
      </c>
      <c r="K50" s="315" t="str">
        <f t="shared" si="7"/>
        <v/>
      </c>
      <c r="L50" s="315" t="str">
        <f t="shared" si="8"/>
        <v/>
      </c>
      <c r="M50" s="315" t="str">
        <f t="shared" si="9"/>
        <v/>
      </c>
      <c r="N50" s="315" t="str">
        <f t="shared" si="10"/>
        <v/>
      </c>
      <c r="O50" s="315" t="str">
        <f t="shared" si="11"/>
        <v/>
      </c>
      <c r="P50" s="315" t="str">
        <f t="shared" si="12"/>
        <v/>
      </c>
      <c r="Q50" s="315" t="str">
        <f t="shared" si="13"/>
        <v/>
      </c>
      <c r="R50" s="315" t="str">
        <f t="shared" si="14"/>
        <v/>
      </c>
      <c r="S50" s="315" t="str">
        <f t="shared" si="15"/>
        <v/>
      </c>
      <c r="T50" s="315" t="str">
        <f t="shared" si="16"/>
        <v/>
      </c>
      <c r="U50" s="315" t="str">
        <f t="shared" si="17"/>
        <v/>
      </c>
      <c r="V50" s="315" t="str">
        <f t="shared" si="18"/>
        <v/>
      </c>
      <c r="W50" s="315" t="str">
        <f t="shared" si="19"/>
        <v/>
      </c>
      <c r="X50" s="315" t="str">
        <f t="shared" si="20"/>
        <v/>
      </c>
      <c r="Y50" s="315" t="str">
        <f t="shared" si="21"/>
        <v/>
      </c>
      <c r="Z50" s="315" t="str">
        <f t="shared" si="22"/>
        <v/>
      </c>
      <c r="AA50" s="315" t="str">
        <f t="shared" si="23"/>
        <v/>
      </c>
      <c r="AB50" s="315" t="str">
        <f t="shared" si="24"/>
        <v/>
      </c>
      <c r="AC50" s="315" t="str">
        <f t="shared" si="25"/>
        <v/>
      </c>
      <c r="AD50" s="315" t="str">
        <f t="shared" si="26"/>
        <v/>
      </c>
      <c r="AE50" s="315" t="str">
        <f t="shared" si="27"/>
        <v/>
      </c>
      <c r="AF50" s="315" t="str">
        <f t="shared" si="28"/>
        <v/>
      </c>
      <c r="AG50" s="315" t="str">
        <f t="shared" si="29"/>
        <v/>
      </c>
      <c r="AH50" s="315" t="str">
        <f t="shared" si="30"/>
        <v/>
      </c>
      <c r="AI50" s="318" t="str">
        <f t="shared" si="31"/>
        <v/>
      </c>
    </row>
    <row r="51" spans="1:35" ht="20.100000000000001" customHeight="1" x14ac:dyDescent="0.2">
      <c r="A51" s="273">
        <v>46</v>
      </c>
      <c r="B51" s="314">
        <v>36</v>
      </c>
      <c r="C51" s="315" t="str">
        <f t="shared" si="32"/>
        <v/>
      </c>
      <c r="D51" s="315" t="str">
        <f t="shared" si="0"/>
        <v/>
      </c>
      <c r="E51" s="315" t="str">
        <f t="shared" si="1"/>
        <v/>
      </c>
      <c r="F51" s="315" t="str">
        <f t="shared" si="2"/>
        <v/>
      </c>
      <c r="G51" s="315" t="str">
        <f t="shared" si="3"/>
        <v/>
      </c>
      <c r="H51" s="315" t="str">
        <f t="shared" si="4"/>
        <v/>
      </c>
      <c r="I51" s="315" t="str">
        <f t="shared" si="5"/>
        <v/>
      </c>
      <c r="J51" s="315" t="str">
        <f t="shared" si="6"/>
        <v/>
      </c>
      <c r="K51" s="315" t="str">
        <f t="shared" si="7"/>
        <v/>
      </c>
      <c r="L51" s="315" t="str">
        <f t="shared" si="8"/>
        <v/>
      </c>
      <c r="M51" s="315" t="str">
        <f t="shared" si="9"/>
        <v/>
      </c>
      <c r="N51" s="315" t="str">
        <f t="shared" si="10"/>
        <v/>
      </c>
      <c r="O51" s="315" t="str">
        <f t="shared" si="11"/>
        <v/>
      </c>
      <c r="P51" s="315" t="str">
        <f t="shared" si="12"/>
        <v/>
      </c>
      <c r="Q51" s="315" t="str">
        <f t="shared" si="13"/>
        <v/>
      </c>
      <c r="R51" s="315" t="str">
        <f t="shared" si="14"/>
        <v/>
      </c>
      <c r="S51" s="315" t="str">
        <f t="shared" si="15"/>
        <v/>
      </c>
      <c r="T51" s="315" t="str">
        <f t="shared" si="16"/>
        <v/>
      </c>
      <c r="U51" s="315" t="str">
        <f t="shared" si="17"/>
        <v/>
      </c>
      <c r="V51" s="315" t="str">
        <f t="shared" si="18"/>
        <v/>
      </c>
      <c r="W51" s="315" t="str">
        <f t="shared" si="19"/>
        <v/>
      </c>
      <c r="X51" s="315" t="str">
        <f t="shared" si="20"/>
        <v/>
      </c>
      <c r="Y51" s="315" t="str">
        <f t="shared" si="21"/>
        <v/>
      </c>
      <c r="Z51" s="315" t="str">
        <f t="shared" si="22"/>
        <v/>
      </c>
      <c r="AA51" s="315" t="str">
        <f t="shared" si="23"/>
        <v/>
      </c>
      <c r="AB51" s="315" t="str">
        <f t="shared" si="24"/>
        <v/>
      </c>
      <c r="AC51" s="315" t="str">
        <f t="shared" si="25"/>
        <v/>
      </c>
      <c r="AD51" s="315" t="str">
        <f t="shared" si="26"/>
        <v/>
      </c>
      <c r="AE51" s="315" t="str">
        <f t="shared" si="27"/>
        <v/>
      </c>
      <c r="AF51" s="315" t="str">
        <f t="shared" si="28"/>
        <v/>
      </c>
      <c r="AG51" s="315" t="str">
        <f t="shared" si="29"/>
        <v/>
      </c>
      <c r="AH51" s="315" t="str">
        <f t="shared" si="30"/>
        <v/>
      </c>
      <c r="AI51" s="318" t="str">
        <f t="shared" si="31"/>
        <v/>
      </c>
    </row>
    <row r="52" spans="1:35" ht="20.100000000000001" customHeight="1" x14ac:dyDescent="0.2">
      <c r="A52" s="273">
        <v>47</v>
      </c>
      <c r="B52" s="314">
        <v>37</v>
      </c>
      <c r="C52" s="315" t="str">
        <f t="shared" si="32"/>
        <v/>
      </c>
      <c r="D52" s="315" t="str">
        <f t="shared" si="0"/>
        <v/>
      </c>
      <c r="E52" s="315" t="str">
        <f t="shared" si="1"/>
        <v/>
      </c>
      <c r="F52" s="315" t="str">
        <f t="shared" si="2"/>
        <v/>
      </c>
      <c r="G52" s="315" t="str">
        <f t="shared" si="3"/>
        <v/>
      </c>
      <c r="H52" s="315" t="str">
        <f t="shared" si="4"/>
        <v/>
      </c>
      <c r="I52" s="315" t="str">
        <f t="shared" si="5"/>
        <v/>
      </c>
      <c r="J52" s="315" t="str">
        <f t="shared" si="6"/>
        <v/>
      </c>
      <c r="K52" s="315" t="str">
        <f t="shared" si="7"/>
        <v/>
      </c>
      <c r="L52" s="315" t="str">
        <f t="shared" si="8"/>
        <v/>
      </c>
      <c r="M52" s="315" t="str">
        <f t="shared" si="9"/>
        <v/>
      </c>
      <c r="N52" s="315" t="str">
        <f t="shared" si="10"/>
        <v/>
      </c>
      <c r="O52" s="315" t="str">
        <f t="shared" si="11"/>
        <v/>
      </c>
      <c r="P52" s="315" t="str">
        <f t="shared" si="12"/>
        <v/>
      </c>
      <c r="Q52" s="315" t="str">
        <f t="shared" si="13"/>
        <v/>
      </c>
      <c r="R52" s="315" t="str">
        <f t="shared" si="14"/>
        <v/>
      </c>
      <c r="S52" s="315" t="str">
        <f t="shared" si="15"/>
        <v/>
      </c>
      <c r="T52" s="315" t="str">
        <f t="shared" si="16"/>
        <v/>
      </c>
      <c r="U52" s="315" t="str">
        <f t="shared" si="17"/>
        <v/>
      </c>
      <c r="V52" s="315" t="str">
        <f t="shared" si="18"/>
        <v/>
      </c>
      <c r="W52" s="315" t="str">
        <f t="shared" si="19"/>
        <v/>
      </c>
      <c r="X52" s="315" t="str">
        <f t="shared" si="20"/>
        <v/>
      </c>
      <c r="Y52" s="315" t="str">
        <f t="shared" si="21"/>
        <v/>
      </c>
      <c r="Z52" s="315" t="str">
        <f t="shared" si="22"/>
        <v/>
      </c>
      <c r="AA52" s="315" t="str">
        <f t="shared" si="23"/>
        <v/>
      </c>
      <c r="AB52" s="315" t="str">
        <f t="shared" si="24"/>
        <v/>
      </c>
      <c r="AC52" s="315" t="str">
        <f t="shared" si="25"/>
        <v/>
      </c>
      <c r="AD52" s="315" t="str">
        <f t="shared" si="26"/>
        <v/>
      </c>
      <c r="AE52" s="315" t="str">
        <f t="shared" si="27"/>
        <v/>
      </c>
      <c r="AF52" s="315" t="str">
        <f t="shared" si="28"/>
        <v/>
      </c>
      <c r="AG52" s="315" t="str">
        <f t="shared" si="29"/>
        <v/>
      </c>
      <c r="AH52" s="315" t="str">
        <f t="shared" si="30"/>
        <v/>
      </c>
      <c r="AI52" s="318" t="str">
        <f t="shared" si="31"/>
        <v/>
      </c>
    </row>
    <row r="53" spans="1:35" ht="20.100000000000001" customHeight="1" x14ac:dyDescent="0.2">
      <c r="A53" s="273">
        <v>48</v>
      </c>
      <c r="B53" s="314">
        <v>38</v>
      </c>
      <c r="C53" s="315" t="str">
        <f t="shared" si="32"/>
        <v/>
      </c>
      <c r="D53" s="315" t="str">
        <f t="shared" si="0"/>
        <v/>
      </c>
      <c r="E53" s="315" t="str">
        <f t="shared" si="1"/>
        <v/>
      </c>
      <c r="F53" s="315" t="str">
        <f t="shared" si="2"/>
        <v/>
      </c>
      <c r="G53" s="315" t="str">
        <f t="shared" si="3"/>
        <v/>
      </c>
      <c r="H53" s="315" t="str">
        <f t="shared" si="4"/>
        <v/>
      </c>
      <c r="I53" s="315" t="str">
        <f t="shared" si="5"/>
        <v/>
      </c>
      <c r="J53" s="315" t="str">
        <f t="shared" si="6"/>
        <v/>
      </c>
      <c r="K53" s="315" t="str">
        <f t="shared" si="7"/>
        <v/>
      </c>
      <c r="L53" s="315" t="str">
        <f t="shared" si="8"/>
        <v/>
      </c>
      <c r="M53" s="315" t="str">
        <f t="shared" si="9"/>
        <v/>
      </c>
      <c r="N53" s="315" t="str">
        <f t="shared" si="10"/>
        <v/>
      </c>
      <c r="O53" s="315" t="str">
        <f t="shared" si="11"/>
        <v/>
      </c>
      <c r="P53" s="315" t="str">
        <f t="shared" si="12"/>
        <v/>
      </c>
      <c r="Q53" s="315" t="str">
        <f t="shared" si="13"/>
        <v/>
      </c>
      <c r="R53" s="315" t="str">
        <f t="shared" si="14"/>
        <v/>
      </c>
      <c r="S53" s="315" t="str">
        <f t="shared" si="15"/>
        <v/>
      </c>
      <c r="T53" s="315" t="str">
        <f t="shared" si="16"/>
        <v/>
      </c>
      <c r="U53" s="315" t="str">
        <f t="shared" si="17"/>
        <v/>
      </c>
      <c r="V53" s="315" t="str">
        <f t="shared" si="18"/>
        <v/>
      </c>
      <c r="W53" s="315" t="str">
        <f t="shared" si="19"/>
        <v/>
      </c>
      <c r="X53" s="315" t="str">
        <f t="shared" si="20"/>
        <v/>
      </c>
      <c r="Y53" s="315" t="str">
        <f t="shared" si="21"/>
        <v/>
      </c>
      <c r="Z53" s="315" t="str">
        <f t="shared" si="22"/>
        <v/>
      </c>
      <c r="AA53" s="315" t="str">
        <f t="shared" si="23"/>
        <v/>
      </c>
      <c r="AB53" s="315" t="str">
        <f t="shared" si="24"/>
        <v/>
      </c>
      <c r="AC53" s="315" t="str">
        <f t="shared" si="25"/>
        <v/>
      </c>
      <c r="AD53" s="315" t="str">
        <f t="shared" si="26"/>
        <v/>
      </c>
      <c r="AE53" s="315" t="str">
        <f t="shared" si="27"/>
        <v/>
      </c>
      <c r="AF53" s="315" t="str">
        <f t="shared" si="28"/>
        <v/>
      </c>
      <c r="AG53" s="315" t="str">
        <f t="shared" si="29"/>
        <v/>
      </c>
      <c r="AH53" s="315" t="str">
        <f t="shared" si="30"/>
        <v/>
      </c>
      <c r="AI53" s="318" t="str">
        <f t="shared" si="31"/>
        <v/>
      </c>
    </row>
    <row r="54" spans="1:35" ht="20.100000000000001" customHeight="1" x14ac:dyDescent="0.2">
      <c r="A54" s="273">
        <v>49</v>
      </c>
      <c r="B54" s="314">
        <v>39</v>
      </c>
      <c r="C54" s="315" t="str">
        <f t="shared" si="32"/>
        <v/>
      </c>
      <c r="D54" s="315" t="str">
        <f t="shared" si="0"/>
        <v/>
      </c>
      <c r="E54" s="315" t="str">
        <f t="shared" si="1"/>
        <v/>
      </c>
      <c r="F54" s="315" t="str">
        <f t="shared" si="2"/>
        <v/>
      </c>
      <c r="G54" s="315" t="str">
        <f t="shared" si="3"/>
        <v/>
      </c>
      <c r="H54" s="315" t="str">
        <f t="shared" si="4"/>
        <v/>
      </c>
      <c r="I54" s="315" t="str">
        <f t="shared" si="5"/>
        <v/>
      </c>
      <c r="J54" s="315" t="str">
        <f t="shared" si="6"/>
        <v/>
      </c>
      <c r="K54" s="315" t="str">
        <f t="shared" si="7"/>
        <v/>
      </c>
      <c r="L54" s="315" t="str">
        <f t="shared" si="8"/>
        <v/>
      </c>
      <c r="M54" s="315" t="str">
        <f t="shared" si="9"/>
        <v/>
      </c>
      <c r="N54" s="315" t="str">
        <f t="shared" si="10"/>
        <v/>
      </c>
      <c r="O54" s="315" t="str">
        <f t="shared" si="11"/>
        <v/>
      </c>
      <c r="P54" s="315" t="str">
        <f t="shared" si="12"/>
        <v/>
      </c>
      <c r="Q54" s="315" t="str">
        <f t="shared" si="13"/>
        <v/>
      </c>
      <c r="R54" s="315" t="str">
        <f t="shared" si="14"/>
        <v/>
      </c>
      <c r="S54" s="315" t="str">
        <f t="shared" si="15"/>
        <v/>
      </c>
      <c r="T54" s="315" t="str">
        <f t="shared" si="16"/>
        <v/>
      </c>
      <c r="U54" s="315" t="str">
        <f t="shared" si="17"/>
        <v/>
      </c>
      <c r="V54" s="315" t="str">
        <f t="shared" si="18"/>
        <v/>
      </c>
      <c r="W54" s="315" t="str">
        <f t="shared" si="19"/>
        <v/>
      </c>
      <c r="X54" s="315" t="str">
        <f t="shared" si="20"/>
        <v/>
      </c>
      <c r="Y54" s="315" t="str">
        <f t="shared" si="21"/>
        <v/>
      </c>
      <c r="Z54" s="315" t="str">
        <f t="shared" si="22"/>
        <v/>
      </c>
      <c r="AA54" s="315" t="str">
        <f t="shared" si="23"/>
        <v/>
      </c>
      <c r="AB54" s="315" t="str">
        <f t="shared" si="24"/>
        <v/>
      </c>
      <c r="AC54" s="315" t="str">
        <f t="shared" si="25"/>
        <v/>
      </c>
      <c r="AD54" s="315" t="str">
        <f t="shared" si="26"/>
        <v/>
      </c>
      <c r="AE54" s="315" t="str">
        <f t="shared" si="27"/>
        <v/>
      </c>
      <c r="AF54" s="315" t="str">
        <f t="shared" si="28"/>
        <v/>
      </c>
      <c r="AG54" s="315" t="str">
        <f t="shared" si="29"/>
        <v/>
      </c>
      <c r="AH54" s="315" t="str">
        <f t="shared" si="30"/>
        <v/>
      </c>
      <c r="AI54" s="318" t="str">
        <f t="shared" si="31"/>
        <v/>
      </c>
    </row>
    <row r="55" spans="1:35" ht="20.100000000000001" customHeight="1" x14ac:dyDescent="0.2">
      <c r="A55" s="273">
        <v>50</v>
      </c>
      <c r="B55" s="314">
        <v>40</v>
      </c>
      <c r="C55" s="315" t="str">
        <f t="shared" si="32"/>
        <v/>
      </c>
      <c r="D55" s="315" t="str">
        <f t="shared" si="0"/>
        <v/>
      </c>
      <c r="E55" s="315" t="str">
        <f t="shared" si="1"/>
        <v/>
      </c>
      <c r="F55" s="315" t="str">
        <f t="shared" si="2"/>
        <v/>
      </c>
      <c r="G55" s="315" t="str">
        <f t="shared" si="3"/>
        <v/>
      </c>
      <c r="H55" s="315" t="str">
        <f t="shared" si="4"/>
        <v/>
      </c>
      <c r="I55" s="315" t="str">
        <f t="shared" si="5"/>
        <v/>
      </c>
      <c r="J55" s="315" t="str">
        <f t="shared" si="6"/>
        <v/>
      </c>
      <c r="K55" s="315" t="str">
        <f t="shared" si="7"/>
        <v/>
      </c>
      <c r="L55" s="315" t="str">
        <f t="shared" si="8"/>
        <v/>
      </c>
      <c r="M55" s="315" t="str">
        <f t="shared" si="9"/>
        <v/>
      </c>
      <c r="N55" s="315" t="str">
        <f t="shared" si="10"/>
        <v/>
      </c>
      <c r="O55" s="315" t="str">
        <f t="shared" si="11"/>
        <v/>
      </c>
      <c r="P55" s="315" t="str">
        <f t="shared" si="12"/>
        <v/>
      </c>
      <c r="Q55" s="315" t="str">
        <f t="shared" si="13"/>
        <v/>
      </c>
      <c r="R55" s="315" t="str">
        <f t="shared" si="14"/>
        <v/>
      </c>
      <c r="S55" s="315" t="str">
        <f t="shared" si="15"/>
        <v/>
      </c>
      <c r="T55" s="315" t="str">
        <f t="shared" si="16"/>
        <v/>
      </c>
      <c r="U55" s="315" t="str">
        <f t="shared" si="17"/>
        <v/>
      </c>
      <c r="V55" s="315" t="str">
        <f t="shared" si="18"/>
        <v/>
      </c>
      <c r="W55" s="315" t="str">
        <f t="shared" si="19"/>
        <v/>
      </c>
      <c r="X55" s="315" t="str">
        <f t="shared" si="20"/>
        <v/>
      </c>
      <c r="Y55" s="315" t="str">
        <f t="shared" si="21"/>
        <v/>
      </c>
      <c r="Z55" s="315" t="str">
        <f t="shared" si="22"/>
        <v/>
      </c>
      <c r="AA55" s="315" t="str">
        <f t="shared" si="23"/>
        <v/>
      </c>
      <c r="AB55" s="315" t="str">
        <f t="shared" si="24"/>
        <v/>
      </c>
      <c r="AC55" s="315" t="str">
        <f t="shared" si="25"/>
        <v/>
      </c>
      <c r="AD55" s="315" t="str">
        <f t="shared" si="26"/>
        <v/>
      </c>
      <c r="AE55" s="315" t="str">
        <f t="shared" si="27"/>
        <v/>
      </c>
      <c r="AF55" s="315" t="str">
        <f t="shared" si="28"/>
        <v/>
      </c>
      <c r="AG55" s="315" t="str">
        <f t="shared" si="29"/>
        <v/>
      </c>
      <c r="AH55" s="315" t="str">
        <f t="shared" si="30"/>
        <v/>
      </c>
      <c r="AI55" s="318" t="str">
        <f t="shared" si="31"/>
        <v/>
      </c>
    </row>
    <row r="56" spans="1:35" ht="20.100000000000001" customHeight="1" x14ac:dyDescent="0.2">
      <c r="A56" s="273">
        <v>51</v>
      </c>
      <c r="B56" s="314">
        <v>41</v>
      </c>
      <c r="C56" s="315" t="str">
        <f t="shared" si="32"/>
        <v/>
      </c>
      <c r="D56" s="315" t="str">
        <f t="shared" si="0"/>
        <v/>
      </c>
      <c r="E56" s="315" t="str">
        <f t="shared" si="1"/>
        <v/>
      </c>
      <c r="F56" s="315" t="str">
        <f t="shared" si="2"/>
        <v/>
      </c>
      <c r="G56" s="315" t="str">
        <f t="shared" si="3"/>
        <v/>
      </c>
      <c r="H56" s="315" t="str">
        <f t="shared" si="4"/>
        <v/>
      </c>
      <c r="I56" s="315" t="str">
        <f t="shared" si="5"/>
        <v/>
      </c>
      <c r="J56" s="315" t="str">
        <f t="shared" si="6"/>
        <v/>
      </c>
      <c r="K56" s="315" t="str">
        <f t="shared" si="7"/>
        <v/>
      </c>
      <c r="L56" s="315" t="str">
        <f t="shared" si="8"/>
        <v/>
      </c>
      <c r="M56" s="315" t="str">
        <f t="shared" si="9"/>
        <v/>
      </c>
      <c r="N56" s="315" t="str">
        <f t="shared" si="10"/>
        <v/>
      </c>
      <c r="O56" s="315" t="str">
        <f t="shared" si="11"/>
        <v/>
      </c>
      <c r="P56" s="315" t="str">
        <f t="shared" si="12"/>
        <v/>
      </c>
      <c r="Q56" s="315" t="str">
        <f t="shared" si="13"/>
        <v/>
      </c>
      <c r="R56" s="315" t="str">
        <f t="shared" si="14"/>
        <v/>
      </c>
      <c r="S56" s="315" t="str">
        <f t="shared" si="15"/>
        <v/>
      </c>
      <c r="T56" s="315" t="str">
        <f t="shared" si="16"/>
        <v/>
      </c>
      <c r="U56" s="315" t="str">
        <f t="shared" si="17"/>
        <v/>
      </c>
      <c r="V56" s="315" t="str">
        <f t="shared" si="18"/>
        <v/>
      </c>
      <c r="W56" s="315" t="str">
        <f t="shared" si="19"/>
        <v/>
      </c>
      <c r="X56" s="315" t="str">
        <f t="shared" si="20"/>
        <v/>
      </c>
      <c r="Y56" s="315" t="str">
        <f t="shared" si="21"/>
        <v/>
      </c>
      <c r="Z56" s="315" t="str">
        <f t="shared" si="22"/>
        <v/>
      </c>
      <c r="AA56" s="315" t="str">
        <f t="shared" si="23"/>
        <v/>
      </c>
      <c r="AB56" s="315" t="str">
        <f t="shared" si="24"/>
        <v/>
      </c>
      <c r="AC56" s="315" t="str">
        <f t="shared" si="25"/>
        <v/>
      </c>
      <c r="AD56" s="315" t="str">
        <f t="shared" si="26"/>
        <v/>
      </c>
      <c r="AE56" s="315" t="str">
        <f t="shared" si="27"/>
        <v/>
      </c>
      <c r="AF56" s="315" t="str">
        <f t="shared" si="28"/>
        <v/>
      </c>
      <c r="AG56" s="315" t="str">
        <f t="shared" si="29"/>
        <v/>
      </c>
      <c r="AH56" s="315" t="str">
        <f t="shared" si="30"/>
        <v/>
      </c>
      <c r="AI56" s="318" t="str">
        <f t="shared" si="31"/>
        <v/>
      </c>
    </row>
    <row r="57" spans="1:35" ht="20.100000000000001" customHeight="1" thickBot="1" x14ac:dyDescent="0.25">
      <c r="A57" s="273">
        <v>52</v>
      </c>
      <c r="B57" s="316">
        <v>42</v>
      </c>
      <c r="C57" s="317" t="str">
        <f t="shared" si="32"/>
        <v/>
      </c>
      <c r="D57" s="317" t="str">
        <f t="shared" si="0"/>
        <v/>
      </c>
      <c r="E57" s="317" t="str">
        <f t="shared" si="1"/>
        <v/>
      </c>
      <c r="F57" s="317" t="str">
        <f t="shared" si="2"/>
        <v/>
      </c>
      <c r="G57" s="317" t="str">
        <f t="shared" si="3"/>
        <v/>
      </c>
      <c r="H57" s="317" t="str">
        <f t="shared" si="4"/>
        <v/>
      </c>
      <c r="I57" s="317" t="str">
        <f t="shared" si="5"/>
        <v/>
      </c>
      <c r="J57" s="317" t="str">
        <f t="shared" si="6"/>
        <v/>
      </c>
      <c r="K57" s="317" t="str">
        <f t="shared" si="7"/>
        <v/>
      </c>
      <c r="L57" s="317" t="str">
        <f t="shared" si="8"/>
        <v/>
      </c>
      <c r="M57" s="317" t="str">
        <f t="shared" si="9"/>
        <v/>
      </c>
      <c r="N57" s="317" t="str">
        <f t="shared" si="10"/>
        <v/>
      </c>
      <c r="O57" s="317" t="str">
        <f t="shared" si="11"/>
        <v/>
      </c>
      <c r="P57" s="317" t="str">
        <f t="shared" si="12"/>
        <v/>
      </c>
      <c r="Q57" s="317" t="str">
        <f t="shared" si="13"/>
        <v/>
      </c>
      <c r="R57" s="317" t="str">
        <f t="shared" si="14"/>
        <v/>
      </c>
      <c r="S57" s="317" t="str">
        <f t="shared" si="15"/>
        <v/>
      </c>
      <c r="T57" s="317" t="str">
        <f t="shared" si="16"/>
        <v/>
      </c>
      <c r="U57" s="317" t="str">
        <f t="shared" si="17"/>
        <v/>
      </c>
      <c r="V57" s="317" t="str">
        <f t="shared" si="18"/>
        <v/>
      </c>
      <c r="W57" s="317" t="str">
        <f t="shared" si="19"/>
        <v/>
      </c>
      <c r="X57" s="317" t="str">
        <f t="shared" si="20"/>
        <v/>
      </c>
      <c r="Y57" s="317" t="str">
        <f t="shared" si="21"/>
        <v/>
      </c>
      <c r="Z57" s="317" t="str">
        <f t="shared" si="22"/>
        <v/>
      </c>
      <c r="AA57" s="317" t="str">
        <f t="shared" si="23"/>
        <v/>
      </c>
      <c r="AB57" s="317" t="str">
        <f t="shared" si="24"/>
        <v/>
      </c>
      <c r="AC57" s="317" t="str">
        <f t="shared" si="25"/>
        <v/>
      </c>
      <c r="AD57" s="317" t="str">
        <f t="shared" si="26"/>
        <v/>
      </c>
      <c r="AE57" s="317" t="str">
        <f t="shared" si="27"/>
        <v/>
      </c>
      <c r="AF57" s="317" t="str">
        <f t="shared" si="28"/>
        <v/>
      </c>
      <c r="AG57" s="317" t="str">
        <f t="shared" si="29"/>
        <v/>
      </c>
      <c r="AH57" s="317" t="str">
        <f t="shared" si="30"/>
        <v/>
      </c>
      <c r="AI57" s="319" t="str">
        <f t="shared" si="31"/>
        <v/>
      </c>
    </row>
  </sheetData>
  <sheetProtection algorithmName="SHA-512" hashValue="SiLmA7/rOx8NGk9v4YgVrjPZM2N18vuKx02ZeLZ5KVEQueipySIilWPkjEkYkVUvw7zpx2JPTRcdlpd0xqE49Q==" saltValue="8dyF3pUGQfcj2lvLfTe66w==" spinCount="100000" sheet="1" objects="1" scenarios="1"/>
  <mergeCells count="7">
    <mergeCell ref="AE5:AI5"/>
    <mergeCell ref="C5:F5"/>
    <mergeCell ref="G5:J5"/>
    <mergeCell ref="K5:O5"/>
    <mergeCell ref="P5:T5"/>
    <mergeCell ref="U5:Y5"/>
    <mergeCell ref="Z5:AD5"/>
  </mergeCells>
  <phoneticPr fontId="2"/>
  <pageMargins left="0.70866141732283472" right="0.70866141732283472" top="0.74803149606299213" bottom="0.74803149606299213" header="0.31496062992125984" footer="0.31496062992125984"/>
  <pageSetup paperSize="9" scale="47" orientation="landscape" verticalDpi="0" r:id="rId1"/>
  <colBreaks count="1" manualBreakCount="1">
    <brk id="30" max="5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AI14"/>
  <sheetViews>
    <sheetView showGridLines="0" zoomScaleNormal="100" workbookViewId="0">
      <pane xSplit="2" ySplit="5" topLeftCell="C6" activePane="bottomRight" state="frozen"/>
      <selection pane="topRight" activeCell="C1" sqref="C1"/>
      <selection pane="bottomLeft" activeCell="A6" sqref="A6"/>
      <selection pane="bottomRight" activeCell="H7" sqref="H7"/>
    </sheetView>
  </sheetViews>
  <sheetFormatPr defaultColWidth="9" defaultRowHeight="13.2" x14ac:dyDescent="0.2"/>
  <cols>
    <col min="1" max="1" width="4.6640625" style="273" customWidth="1"/>
    <col min="2" max="2" width="16" style="3" customWidth="1"/>
    <col min="3" max="16384" width="9" style="3"/>
  </cols>
  <sheetData>
    <row r="2" spans="1:35" ht="16.2" x14ac:dyDescent="0.2">
      <c r="B2" s="294" t="s">
        <v>161</v>
      </c>
      <c r="F2" s="295" t="s">
        <v>162</v>
      </c>
    </row>
    <row r="4" spans="1:35" ht="20.100000000000001" customHeight="1" thickBot="1" x14ac:dyDescent="0.25">
      <c r="B4" s="215" t="str">
        <f>IF('2.職務給賃金表'!B11="","",'2.職務給賃金表'!B11)</f>
        <v>初号金額</v>
      </c>
      <c r="C4" s="216">
        <f>IF('2.職務給賃金表'!C$11="","",'2.職務給賃金表'!C$11)</f>
        <v>188400</v>
      </c>
      <c r="D4" s="217">
        <f>IF('2.職務給賃金表'!D$11="","",'2.職務給賃金表'!D$11)</f>
        <v>199300</v>
      </c>
      <c r="E4" s="217">
        <f>IF('2.職務給賃金表'!E$11="","",'2.職務給賃金表'!E$11)</f>
        <v>210200</v>
      </c>
      <c r="F4" s="218">
        <f>IF('2.職務給賃金表'!F$11="","",'2.職務給賃金表'!F$11)</f>
        <v>221100</v>
      </c>
      <c r="G4" s="216">
        <f>IF('2.職務給賃金表'!G$11="","",'2.職務給賃金表'!G$11)</f>
        <v>234100</v>
      </c>
      <c r="H4" s="217">
        <f>IF('2.職務給賃金表'!H$11="","",'2.職務給賃金表'!H$11)</f>
        <v>242000</v>
      </c>
      <c r="I4" s="217">
        <f>IF('2.職務給賃金表'!I$11="","",'2.職務給賃金表'!I$11)</f>
        <v>249900</v>
      </c>
      <c r="J4" s="218">
        <f>IF('2.職務給賃金表'!J$11="","",'2.職務給賃金表'!J$11)</f>
        <v>257800</v>
      </c>
      <c r="K4" s="216">
        <f>IF('2.職務給賃金表'!K$11="","",'2.職務給賃金表'!K$11)</f>
        <v>269000</v>
      </c>
      <c r="L4" s="217">
        <f>IF('2.職務給賃金表'!L$11="","",'2.職務給賃金表'!L$11)</f>
        <v>277100</v>
      </c>
      <c r="M4" s="217">
        <f>IF('2.職務給賃金表'!M$11="","",'2.職務給賃金表'!M$11)</f>
        <v>285200</v>
      </c>
      <c r="N4" s="217">
        <f>IF('2.職務給賃金表'!N$11="","",'2.職務給賃金表'!N$11)</f>
        <v>293300</v>
      </c>
      <c r="O4" s="218" t="str">
        <f>IF('2.職務給賃金表'!O$11="","",'2.職務給賃金表'!O$11)</f>
        <v/>
      </c>
      <c r="P4" s="216">
        <f>IF('2.職務給賃金表'!P$11="","",'2.職務給賃金表'!P$11)</f>
        <v>305000</v>
      </c>
      <c r="Q4" s="217">
        <f>IF('2.職務給賃金表'!Q$11="","",'2.職務給賃金表'!Q$11)</f>
        <v>321200</v>
      </c>
      <c r="R4" s="217">
        <f>IF('2.職務給賃金表'!R$11="","",'2.職務給賃金表'!R$11)</f>
        <v>337400</v>
      </c>
      <c r="S4" s="217">
        <f>IF('2.職務給賃金表'!S$11="","",'2.職務給賃金表'!S$11)</f>
        <v>353600</v>
      </c>
      <c r="T4" s="218" t="str">
        <f>IF('2.職務給賃金表'!T$11="","",'2.職務給賃金表'!T$11)</f>
        <v/>
      </c>
      <c r="U4" s="216">
        <f>IF('2.職務給賃金表'!U$11="","",'2.職務給賃金表'!U$11)</f>
        <v>407000</v>
      </c>
      <c r="V4" s="217">
        <f>IF('2.職務給賃金表'!V$11="","",'2.職務給賃金表'!V$11)</f>
        <v>424100</v>
      </c>
      <c r="W4" s="217">
        <f>IF('2.職務給賃金表'!W$11="","",'2.職務給賃金表'!W$11)</f>
        <v>440500</v>
      </c>
      <c r="X4" s="217">
        <f>IF('2.職務給賃金表'!X$11="","",'2.職務給賃金表'!X$11)</f>
        <v>456900</v>
      </c>
      <c r="Y4" s="218" t="str">
        <f>IF('2.職務給賃金表'!Y$11="","",'2.職務給賃金表'!Y$11)</f>
        <v/>
      </c>
      <c r="Z4" s="216">
        <f>IF('2.職務給賃金表'!Z$11="","",'2.職務給賃金表'!Z$11)</f>
        <v>520000</v>
      </c>
      <c r="AA4" s="217">
        <f>IF('2.職務給賃金表'!AA$11="","",'2.職務給賃金表'!AA$11)</f>
        <v>538000</v>
      </c>
      <c r="AB4" s="217">
        <f>IF('2.職務給賃金表'!AB$11="","",'2.職務給賃金表'!AB$11)</f>
        <v>556000</v>
      </c>
      <c r="AC4" s="217" t="str">
        <f>IF('2.職務給賃金表'!AC$11="","",'2.職務給賃金表'!AC$11)</f>
        <v/>
      </c>
      <c r="AD4" s="218" t="str">
        <f>IF('2.職務給賃金表'!AD$11="","",'2.職務給賃金表'!AD$11)</f>
        <v/>
      </c>
      <c r="AE4" s="216" t="str">
        <f>IF('2.職務給賃金表'!AE$11="","",'2.職務給賃金表'!AE$11)</f>
        <v/>
      </c>
      <c r="AF4" s="217" t="str">
        <f>IF('2.職務給賃金表'!AF$11="","",'2.職務給賃金表'!AF$11)</f>
        <v/>
      </c>
      <c r="AG4" s="217" t="str">
        <f>IF('2.職務給賃金表'!AG$11="","",'2.職務給賃金表'!AG$11)</f>
        <v/>
      </c>
      <c r="AH4" s="217" t="str">
        <f>IF('2.職務給賃金表'!AH$11="","",'2.職務給賃金表'!AH$11)</f>
        <v/>
      </c>
      <c r="AI4" s="262" t="str">
        <f>IF('2.職務給賃金表'!AI$11="","",'2.職務給賃金表'!AI$11)</f>
        <v/>
      </c>
    </row>
    <row r="5" spans="1:35" ht="20.100000000000001" customHeight="1" thickBot="1" x14ac:dyDescent="0.25">
      <c r="A5" s="273">
        <v>1</v>
      </c>
      <c r="B5" s="215" t="str">
        <f>IF('2.職務給賃金表'!B6="","",'2.職務給賃金表'!B6)</f>
        <v>グレード</v>
      </c>
      <c r="C5" s="219" t="str">
        <f>IF('2.職務給賃金表'!C$6="","",'2.職務給賃金表'!C$6)</f>
        <v>J-1</v>
      </c>
      <c r="D5" s="220" t="str">
        <f>IF('2.職務給賃金表'!D$6="","",'2.職務給賃金表'!D$6)</f>
        <v>J-2</v>
      </c>
      <c r="E5" s="220" t="str">
        <f>IF('2.職務給賃金表'!E$6="","",'2.職務給賃金表'!E$6)</f>
        <v>J-3</v>
      </c>
      <c r="F5" s="221" t="str">
        <f>IF('2.職務給賃金表'!F$6="","",'2.職務給賃金表'!F$6)</f>
        <v>J-4</v>
      </c>
      <c r="G5" s="222" t="str">
        <f>IF('2.職務給賃金表'!G$6="","",'2.職務給賃金表'!G$6)</f>
        <v>C-1</v>
      </c>
      <c r="H5" s="223" t="str">
        <f>IF('2.職務給賃金表'!H$6="","",'2.職務給賃金表'!H$6)</f>
        <v>C-2</v>
      </c>
      <c r="I5" s="223" t="str">
        <f>IF('2.職務給賃金表'!I$6="","",'2.職務給賃金表'!I$6)</f>
        <v>C-3</v>
      </c>
      <c r="J5" s="224" t="str">
        <f>IF('2.職務給賃金表'!J$6="","",'2.職務給賃金表'!J$6)</f>
        <v>C-4</v>
      </c>
      <c r="K5" s="222" t="str">
        <f>IF('2.職務給賃金表'!K$6="","",'2.職務給賃金表'!K$6)</f>
        <v>L-1</v>
      </c>
      <c r="L5" s="223" t="str">
        <f>IF('2.職務給賃金表'!L$6="","",'2.職務給賃金表'!L$6)</f>
        <v>L-2</v>
      </c>
      <c r="M5" s="223" t="str">
        <f>IF('2.職務給賃金表'!M$6="","",'2.職務給賃金表'!M$6)</f>
        <v>L-3</v>
      </c>
      <c r="N5" s="223" t="str">
        <f>IF('2.職務給賃金表'!N$6="","",'2.職務給賃金表'!N$6)</f>
        <v>L-4</v>
      </c>
      <c r="O5" s="225" t="str">
        <f>IF('2.職務給賃金表'!O$6="","",'2.職務給賃金表'!O$6)</f>
        <v/>
      </c>
      <c r="P5" s="226" t="str">
        <f>IF('2.職務給賃金表'!P$6="","",'2.職務給賃金表'!P$6)</f>
        <v>S-1</v>
      </c>
      <c r="Q5" s="227" t="str">
        <f>IF('2.職務給賃金表'!Q$6="","",'2.職務給賃金表'!Q$6)</f>
        <v>S-2</v>
      </c>
      <c r="R5" s="227" t="str">
        <f>IF('2.職務給賃金表'!R$6="","",'2.職務給賃金表'!R$6)</f>
        <v>S-3</v>
      </c>
      <c r="S5" s="227" t="str">
        <f>IF('2.職務給賃金表'!S$6="","",'2.職務給賃金表'!S$6)</f>
        <v>S-4</v>
      </c>
      <c r="T5" s="228" t="str">
        <f>IF('2.職務給賃金表'!T$6="","",'2.職務給賃金表'!T$6)</f>
        <v>S-5</v>
      </c>
      <c r="U5" s="226" t="str">
        <f>IF('2.職務給賃金表'!U$6="","",'2.職務給賃金表'!U$6)</f>
        <v>M-1</v>
      </c>
      <c r="V5" s="227" t="str">
        <f>IF('2.職務給賃金表'!V$6="","",'2.職務給賃金表'!V$6)</f>
        <v>M-2</v>
      </c>
      <c r="W5" s="227" t="str">
        <f>IF('2.職務給賃金表'!W$6="","",'2.職務給賃金表'!W$6)</f>
        <v>M-3</v>
      </c>
      <c r="X5" s="227" t="str">
        <f>IF('2.職務給賃金表'!X$6="","",'2.職務給賃金表'!X$6)</f>
        <v>M-4</v>
      </c>
      <c r="Y5" s="228" t="str">
        <f>IF('2.職務給賃金表'!Y$6="","",'2.職務給賃金表'!Y$6)</f>
        <v/>
      </c>
      <c r="Z5" s="226" t="str">
        <f>IF('2.職務給賃金表'!Z$6="","",'2.職務給賃金表'!Z$6)</f>
        <v>E-1</v>
      </c>
      <c r="AA5" s="227" t="str">
        <f>IF('2.職務給賃金表'!AA$6="","",'2.職務給賃金表'!AA$6)</f>
        <v>E-2</v>
      </c>
      <c r="AB5" s="227" t="str">
        <f>IF('2.職務給賃金表'!AB$6="","",'2.職務給賃金表'!AB$6)</f>
        <v>E-3</v>
      </c>
      <c r="AC5" s="227" t="str">
        <f>IF('2.職務給賃金表'!AC$6="","",'2.職務給賃金表'!AC$6)</f>
        <v/>
      </c>
      <c r="AD5" s="228" t="str">
        <f>IF('2.職務給賃金表'!AD$6="","",'2.職務給賃金表'!AD$6)</f>
        <v/>
      </c>
      <c r="AE5" s="226" t="str">
        <f>IF('2.職務給賃金表'!AE$6="","",'2.職務給賃金表'!AE$6)</f>
        <v/>
      </c>
      <c r="AF5" s="227" t="str">
        <f>IF('2.職務給賃金表'!AF$6="","",'2.職務給賃金表'!AF$6)</f>
        <v/>
      </c>
      <c r="AG5" s="227" t="str">
        <f>IF('2.職務給賃金表'!AG$6="","",'2.職務給賃金表'!AG$6)</f>
        <v/>
      </c>
      <c r="AH5" s="227" t="str">
        <f>IF('2.職務給賃金表'!AH$6="","",'2.職務給賃金表'!AH$6)</f>
        <v/>
      </c>
      <c r="AI5" s="228" t="str">
        <f>IF('2.職務給賃金表'!AI$6="","",'2.職務給賃金表'!AI$6)</f>
        <v/>
      </c>
    </row>
    <row r="6" spans="1:35" ht="24.9" customHeight="1" x14ac:dyDescent="0.2">
      <c r="A6" s="273">
        <v>2</v>
      </c>
      <c r="B6" s="251" t="str">
        <f>IF('2.職務給賃金表'!B7="","",'2.職務給賃金表'!B7)</f>
        <v>モデル年数</v>
      </c>
      <c r="C6" s="254">
        <f>IF('2.職務給賃金表'!C7="","",'2.職務給賃金表'!C7)</f>
        <v>1</v>
      </c>
      <c r="D6" s="255">
        <f>IF('2.職務給賃金表'!D7="","",'2.職務給賃金表'!D7)</f>
        <v>1</v>
      </c>
      <c r="E6" s="256">
        <f>IF('2.職務給賃金表'!E7="","",'2.職務給賃金表'!E7)</f>
        <v>1</v>
      </c>
      <c r="F6" s="257">
        <f>IF('2.職務給賃金表'!F7="","",'2.職務給賃金表'!F7)</f>
        <v>1</v>
      </c>
      <c r="G6" s="258">
        <f>IF('2.職務給賃金表'!G7="","",'2.職務給賃金表'!G7)</f>
        <v>1</v>
      </c>
      <c r="H6" s="256">
        <f>IF('2.職務給賃金表'!H7="","",'2.職務給賃金表'!H7)</f>
        <v>1</v>
      </c>
      <c r="I6" s="255">
        <f>IF('2.職務給賃金表'!I7="","",'2.職務給賃金表'!I7)</f>
        <v>1</v>
      </c>
      <c r="J6" s="257">
        <f>IF('2.職務給賃金表'!J7="","",'2.職務給賃金表'!J7)</f>
        <v>1</v>
      </c>
      <c r="K6" s="258">
        <f>IF('2.職務給賃金表'!K7="","",'2.職務給賃金表'!K7)</f>
        <v>1</v>
      </c>
      <c r="L6" s="255">
        <f>IF('2.職務給賃金表'!L7="","",'2.職務給賃金表'!L7)</f>
        <v>1</v>
      </c>
      <c r="M6" s="255">
        <f>IF('2.職務給賃金表'!M7="","",'2.職務給賃金表'!M7)</f>
        <v>1</v>
      </c>
      <c r="N6" s="255">
        <f>IF('2.職務給賃金表'!N7="","",'2.職務給賃金表'!N7)</f>
        <v>1</v>
      </c>
      <c r="O6" s="257" t="str">
        <f>IF('2.職務給賃金表'!O7="","",'2.職務給賃金表'!O7)</f>
        <v/>
      </c>
      <c r="P6" s="258">
        <f>IF('2.職務給賃金表'!P7="","",'2.職務給賃金表'!P7)</f>
        <v>2</v>
      </c>
      <c r="Q6" s="255">
        <f>IF('2.職務給賃金表'!Q7="","",'2.職務給賃金表'!Q7)</f>
        <v>2</v>
      </c>
      <c r="R6" s="255">
        <f>IF('2.職務給賃金表'!R7="","",'2.職務給賃金表'!R7)</f>
        <v>2</v>
      </c>
      <c r="S6" s="255">
        <f>IF('2.職務給賃金表'!S7="","",'2.職務給賃金表'!S7)</f>
        <v>2</v>
      </c>
      <c r="T6" s="257" t="str">
        <f>IF('2.職務給賃金表'!T7="","",'2.職務給賃金表'!T7)</f>
        <v/>
      </c>
      <c r="U6" s="258">
        <f>IF('2.職務給賃金表'!U7="","",'2.職務給賃金表'!U7)</f>
        <v>2</v>
      </c>
      <c r="V6" s="255">
        <f>IF('2.職務給賃金表'!V7="","",'2.職務給賃金表'!V7)</f>
        <v>2</v>
      </c>
      <c r="W6" s="255">
        <f>IF('2.職務給賃金表'!W7="","",'2.職務給賃金表'!W7)</f>
        <v>2</v>
      </c>
      <c r="X6" s="255">
        <f>IF('2.職務給賃金表'!X7="","",'2.職務給賃金表'!X7)</f>
        <v>2</v>
      </c>
      <c r="Y6" s="257" t="str">
        <f>IF('2.職務給賃金表'!Y7="","",'2.職務給賃金表'!Y7)</f>
        <v/>
      </c>
      <c r="Z6" s="258">
        <f>IF('2.職務給賃金表'!Z7="","",'2.職務給賃金表'!Z7)</f>
        <v>2</v>
      </c>
      <c r="AA6" s="255">
        <f>IF('2.職務給賃金表'!AA7="","",'2.職務給賃金表'!AA7)</f>
        <v>2</v>
      </c>
      <c r="AB6" s="255" t="str">
        <f>IF('2.職務給賃金表'!AB7="","",'2.職務給賃金表'!AB7)</f>
        <v>－</v>
      </c>
      <c r="AC6" s="255" t="str">
        <f>IF('2.職務給賃金表'!AC7="","",'2.職務給賃金表'!AC7)</f>
        <v/>
      </c>
      <c r="AD6" s="257" t="str">
        <f>IF('2.職務給賃金表'!AD7="","",'2.職務給賃金表'!AD7)</f>
        <v/>
      </c>
      <c r="AE6" s="258" t="str">
        <f>IF('2.職務給賃金表'!AE7="","",'2.職務給賃金表'!AE7)</f>
        <v/>
      </c>
      <c r="AF6" s="255" t="str">
        <f>IF('2.職務給賃金表'!AF7="","",'2.職務給賃金表'!AF7)</f>
        <v/>
      </c>
      <c r="AG6" s="255" t="str">
        <f>IF('2.職務給賃金表'!AG7="","",'2.職務給賃金表'!AG7)</f>
        <v/>
      </c>
      <c r="AH6" s="255" t="str">
        <f>IF('2.職務給賃金表'!AH7="","",'2.職務給賃金表'!AH7)</f>
        <v/>
      </c>
      <c r="AI6" s="257" t="str">
        <f>IF('2.職務給賃金表'!AI7="","",'2.職務給賃金表'!AI7)</f>
        <v/>
      </c>
    </row>
    <row r="7" spans="1:35" ht="24.9" customHeight="1" x14ac:dyDescent="0.2">
      <c r="A7" s="273">
        <v>3</v>
      </c>
      <c r="B7" s="252" t="str">
        <f>IF('2.職務給賃金表'!B8="","",'2.職務給賃金表'!B8)</f>
        <v>モデル年齢</v>
      </c>
      <c r="C7" s="259">
        <f>IF('2.職務給賃金表'!C8="","",'2.職務給賃金表'!C8)</f>
        <v>18</v>
      </c>
      <c r="D7" s="260">
        <f>IF('2.職務給賃金表'!D8="","",'2.職務給賃金表'!D8)</f>
        <v>19</v>
      </c>
      <c r="E7" s="260">
        <f>IF('2.職務給賃金表'!E8="","",'2.職務給賃金表'!E8)</f>
        <v>20</v>
      </c>
      <c r="F7" s="261">
        <f>IF('2.職務給賃金表'!F8="","",'2.職務給賃金表'!F8)</f>
        <v>21</v>
      </c>
      <c r="G7" s="259">
        <f>IF('2.職務給賃金表'!G8="","",'2.職務給賃金表'!G8)</f>
        <v>22</v>
      </c>
      <c r="H7" s="260">
        <f>IF('2.職務給賃金表'!H8="","",'2.職務給賃金表'!H8)</f>
        <v>23</v>
      </c>
      <c r="I7" s="260">
        <f>IF('2.職務給賃金表'!I8="","",'2.職務給賃金表'!I8)</f>
        <v>24</v>
      </c>
      <c r="J7" s="261">
        <f>IF('2.職務給賃金表'!J8="","",'2.職務給賃金表'!J8)</f>
        <v>25</v>
      </c>
      <c r="K7" s="259">
        <f>IF('2.職務給賃金表'!K8="","",'2.職務給賃金表'!K8)</f>
        <v>26</v>
      </c>
      <c r="L7" s="260">
        <f>IF('2.職務給賃金表'!L8="","",'2.職務給賃金表'!L8)</f>
        <v>27</v>
      </c>
      <c r="M7" s="260">
        <f>IF('2.職務給賃金表'!M8="","",'2.職務給賃金表'!M8)</f>
        <v>28</v>
      </c>
      <c r="N7" s="260">
        <f>IF('2.職務給賃金表'!N8="","",'2.職務給賃金表'!N8)</f>
        <v>29</v>
      </c>
      <c r="O7" s="261" t="str">
        <f>IF('2.職務給賃金表'!O8="","",'2.職務給賃金表'!O8)</f>
        <v/>
      </c>
      <c r="P7" s="259">
        <f>IF('2.職務給賃金表'!P8="","",'2.職務給賃金表'!P8)</f>
        <v>30</v>
      </c>
      <c r="Q7" s="260">
        <f>IF('2.職務給賃金表'!Q8="","",'2.職務給賃金表'!Q8)</f>
        <v>32</v>
      </c>
      <c r="R7" s="260">
        <f>IF('2.職務給賃金表'!R8="","",'2.職務給賃金表'!R8)</f>
        <v>34</v>
      </c>
      <c r="S7" s="260">
        <f>IF('2.職務給賃金表'!S8="","",'2.職務給賃金表'!S8)</f>
        <v>36</v>
      </c>
      <c r="T7" s="261" t="str">
        <f>IF('2.職務給賃金表'!T8="","",'2.職務給賃金表'!T8)</f>
        <v/>
      </c>
      <c r="U7" s="259">
        <f>IF('2.職務給賃金表'!U8="","",'2.職務給賃金表'!U8)</f>
        <v>38</v>
      </c>
      <c r="V7" s="260">
        <f>IF('2.職務給賃金表'!V8="","",'2.職務給賃金表'!V8)</f>
        <v>40</v>
      </c>
      <c r="W7" s="260">
        <f>IF('2.職務給賃金表'!W8="","",'2.職務給賃金表'!W8)</f>
        <v>42</v>
      </c>
      <c r="X7" s="260">
        <f>IF('2.職務給賃金表'!X8="","",'2.職務給賃金表'!X8)</f>
        <v>44</v>
      </c>
      <c r="Y7" s="261" t="str">
        <f>IF('2.職務給賃金表'!Y8="","",'2.職務給賃金表'!Y8)</f>
        <v/>
      </c>
      <c r="Z7" s="259">
        <f>IF('2.職務給賃金表'!Z8="","",'2.職務給賃金表'!Z8)</f>
        <v>46</v>
      </c>
      <c r="AA7" s="260">
        <f>IF('2.職務給賃金表'!AA8="","",'2.職務給賃金表'!AA8)</f>
        <v>48</v>
      </c>
      <c r="AB7" s="260">
        <f>IF('2.職務給賃金表'!AB8="","",'2.職務給賃金表'!AB8)</f>
        <v>50</v>
      </c>
      <c r="AC7" s="260" t="str">
        <f>IF('2.職務給賃金表'!AC8="","",'2.職務給賃金表'!AC8)</f>
        <v/>
      </c>
      <c r="AD7" s="261" t="str">
        <f>IF('2.職務給賃金表'!AD8="","",'2.職務給賃金表'!AD8)</f>
        <v/>
      </c>
      <c r="AE7" s="259" t="str">
        <f>IF('2.職務給賃金表'!AE8="","",'2.職務給賃金表'!AE8)</f>
        <v/>
      </c>
      <c r="AF7" s="260" t="str">
        <f>IF('2.職務給賃金表'!AF8="","",'2.職務給賃金表'!AF8)</f>
        <v/>
      </c>
      <c r="AG7" s="260" t="str">
        <f>IF('2.職務給賃金表'!AG8="","",'2.職務給賃金表'!AG8)</f>
        <v/>
      </c>
      <c r="AH7" s="260" t="str">
        <f>IF('2.職務給賃金表'!AH8="","",'2.職務給賃金表'!AH8)</f>
        <v/>
      </c>
      <c r="AI7" s="261" t="str">
        <f>IF('2.職務給賃金表'!AI8="","",'2.職務給賃金表'!AI8)</f>
        <v/>
      </c>
    </row>
    <row r="8" spans="1:35" ht="24.9" customHeight="1" x14ac:dyDescent="0.2">
      <c r="A8" s="273">
        <v>4</v>
      </c>
      <c r="B8" s="252" t="str">
        <f>IF('2.職務給賃金表'!B9="","",'2.職務給賃金表'!B9)</f>
        <v>昇格昇給額</v>
      </c>
      <c r="C8" s="263" t="str">
        <f>IF('2.職務給賃金表'!C9="","",'2.職務給賃金表'!C9)</f>
        <v/>
      </c>
      <c r="D8" s="264" t="str">
        <f>IF('2.職務給賃金表'!D9="","",'2.職務給賃金表'!D9)</f>
        <v/>
      </c>
      <c r="E8" s="264" t="str">
        <f>IF('2.職務給賃金表'!E9="","",'2.職務給賃金表'!E9)</f>
        <v/>
      </c>
      <c r="F8" s="265" t="str">
        <f>IF('2.職務給賃金表'!F9="","",'2.職務給賃金表'!F9)</f>
        <v/>
      </c>
      <c r="G8" s="263">
        <f>IF('2.職務給賃金表'!G9="","",'2.職務給賃金表'!G9)</f>
        <v>7000</v>
      </c>
      <c r="H8" s="264" t="str">
        <f>IF('2.職務給賃金表'!H9="","",'2.職務給賃金表'!H9)</f>
        <v/>
      </c>
      <c r="I8" s="264" t="str">
        <f>IF('2.職務給賃金表'!I9="","",'2.職務給賃金表'!I9)</f>
        <v/>
      </c>
      <c r="J8" s="265" t="str">
        <f>IF('2.職務給賃金表'!J9="","",'2.職務給賃金表'!J9)</f>
        <v/>
      </c>
      <c r="K8" s="263">
        <f>IF('2.職務給賃金表'!K9="","",'2.職務給賃金表'!K9)</f>
        <v>7000</v>
      </c>
      <c r="L8" s="264" t="str">
        <f>IF('2.職務給賃金表'!L9="","",'2.職務給賃金表'!L9)</f>
        <v/>
      </c>
      <c r="M8" s="264" t="str">
        <f>IF('2.職務給賃金表'!M9="","",'2.職務給賃金表'!M9)</f>
        <v/>
      </c>
      <c r="N8" s="264" t="str">
        <f>IF('2.職務給賃金表'!N9="","",'2.職務給賃金表'!N9)</f>
        <v/>
      </c>
      <c r="O8" s="265" t="str">
        <f>IF('2.職務給賃金表'!O9="","",'2.職務給賃金表'!O9)</f>
        <v/>
      </c>
      <c r="P8" s="263">
        <f>IF('2.職務給賃金表'!P9="","",'2.職務給賃金表'!P9)</f>
        <v>7000</v>
      </c>
      <c r="Q8" s="264" t="str">
        <f>IF('2.職務給賃金表'!Q9="","",'2.職務給賃金表'!Q9)</f>
        <v/>
      </c>
      <c r="R8" s="264" t="str">
        <f>IF('2.職務給賃金表'!R9="","",'2.職務給賃金表'!R9)</f>
        <v/>
      </c>
      <c r="S8" s="264" t="str">
        <f>IF('2.職務給賃金表'!S9="","",'2.職務給賃金表'!S9)</f>
        <v/>
      </c>
      <c r="T8" s="265" t="str">
        <f>IF('2.職務給賃金表'!T9="","",'2.職務給賃金表'!T9)</f>
        <v/>
      </c>
      <c r="U8" s="263">
        <f>IF('2.職務給賃金表'!U9="","",'2.職務給賃金表'!U9)</f>
        <v>22000</v>
      </c>
      <c r="V8" s="264" t="str">
        <f>IF('2.職務給賃金表'!V9="","",'2.職務給賃金表'!V9)</f>
        <v/>
      </c>
      <c r="W8" s="264" t="str">
        <f>IF('2.職務給賃金表'!W9="","",'2.職務給賃金表'!W9)</f>
        <v/>
      </c>
      <c r="X8" s="264" t="str">
        <f>IF('2.職務給賃金表'!X9="","",'2.職務給賃金表'!X9)</f>
        <v/>
      </c>
      <c r="Y8" s="265" t="str">
        <f>IF('2.職務給賃金表'!Y9="","",'2.職務給賃金表'!Y9)</f>
        <v/>
      </c>
      <c r="Z8" s="263">
        <f>IF('2.職務給賃金表'!Z9="","",'2.職務給賃金表'!Z9)</f>
        <v>28000</v>
      </c>
      <c r="AA8" s="264" t="str">
        <f>IF('2.職務給賃金表'!AA9="","",'2.職務給賃金表'!AA9)</f>
        <v/>
      </c>
      <c r="AB8" s="264" t="str">
        <f>IF('2.職務給賃金表'!AB9="","",'2.職務給賃金表'!AB9)</f>
        <v/>
      </c>
      <c r="AC8" s="264" t="str">
        <f>IF('2.職務給賃金表'!AC9="","",'2.職務給賃金表'!AC9)</f>
        <v/>
      </c>
      <c r="AD8" s="265" t="str">
        <f>IF('2.職務給賃金表'!AD9="","",'2.職務給賃金表'!AD9)</f>
        <v/>
      </c>
      <c r="AE8" s="263" t="str">
        <f>IF('2.職務給賃金表'!AE9="","",'2.職務給賃金表'!AE9)</f>
        <v/>
      </c>
      <c r="AF8" s="217" t="str">
        <f>IF('2.職務給賃金表'!AF9="","",'2.職務給賃金表'!AF9)</f>
        <v/>
      </c>
      <c r="AG8" s="217" t="str">
        <f>IF('2.職務給賃金表'!AG9="","",'2.職務給賃金表'!AG9)</f>
        <v/>
      </c>
      <c r="AH8" s="264" t="str">
        <f>IF('2.職務給賃金表'!AH9="","",'2.職務給賃金表'!AH9)</f>
        <v/>
      </c>
      <c r="AI8" s="218" t="str">
        <f>IF('2.職務給賃金表'!AI9="","",'2.職務給賃金表'!AI9)</f>
        <v/>
      </c>
    </row>
    <row r="9" spans="1:35" ht="24.9" customHeight="1" x14ac:dyDescent="0.2">
      <c r="A9" s="273">
        <v>5</v>
      </c>
      <c r="B9" s="252" t="str">
        <f>IF('2.職務給賃金表'!B10="","",'2.職務給賃金表'!B10)</f>
        <v>昇級昇給額</v>
      </c>
      <c r="C9" s="263" t="str">
        <f>IF('2.職務給賃金表'!C10="","",'2.職務給賃金表'!C10)</f>
        <v/>
      </c>
      <c r="D9" s="264">
        <f>IF('2.職務給賃金表'!D10="","",'2.職務給賃金表'!D10)</f>
        <v>4600</v>
      </c>
      <c r="E9" s="264">
        <f>IF('2.職務給賃金表'!E10="","",'2.職務給賃金表'!E10)</f>
        <v>4600</v>
      </c>
      <c r="F9" s="265">
        <f>IF('2.職務給賃金表'!F10="","",'2.職務給賃金表'!F10)</f>
        <v>4600</v>
      </c>
      <c r="G9" s="263" t="str">
        <f>IF('2.職務給賃金表'!G10="","",'2.職務給賃金表'!G10)</f>
        <v/>
      </c>
      <c r="H9" s="264">
        <f>IF('2.職務給賃金表'!H10="","",'2.職務給賃金表'!H10)</f>
        <v>3500</v>
      </c>
      <c r="I9" s="264">
        <f>IF('2.職務給賃金表'!I10="","",'2.職務給賃金表'!I10)</f>
        <v>3500</v>
      </c>
      <c r="J9" s="265">
        <f>IF('2.職務給賃金表'!J10="","",'2.職務給賃金表'!J10)</f>
        <v>3500</v>
      </c>
      <c r="K9" s="263" t="str">
        <f>IF('2.職務給賃金表'!K10="","",'2.職務給賃金表'!K10)</f>
        <v/>
      </c>
      <c r="L9" s="264">
        <f>IF('2.職務給賃金表'!L10="","",'2.職務給賃金表'!L10)</f>
        <v>3600</v>
      </c>
      <c r="M9" s="264">
        <f>IF('2.職務給賃金表'!M10="","",'2.職務給賃金表'!M10)</f>
        <v>3600</v>
      </c>
      <c r="N9" s="264">
        <f>IF('2.職務給賃金表'!N10="","",'2.職務給賃金表'!N10)</f>
        <v>3600</v>
      </c>
      <c r="O9" s="265" t="str">
        <f>IF('2.職務給賃金表'!O10="","",'2.職務給賃金表'!O10)</f>
        <v/>
      </c>
      <c r="P9" s="263" t="str">
        <f>IF('2.職務給賃金表'!P10="","",'2.職務給賃金表'!P10)</f>
        <v/>
      </c>
      <c r="Q9" s="264">
        <f>IF('2.職務給賃金表'!Q10="","",'2.職務給賃金表'!Q10)</f>
        <v>4800</v>
      </c>
      <c r="R9" s="264">
        <f>IF('2.職務給賃金表'!R10="","",'2.職務給賃金表'!R10)</f>
        <v>4800</v>
      </c>
      <c r="S9" s="264">
        <f>IF('2.職務給賃金表'!S10="","",'2.職務給賃金表'!S10)</f>
        <v>4800</v>
      </c>
      <c r="T9" s="265" t="str">
        <f>IF('2.職務給賃金表'!T10="","",'2.職務給賃金表'!T10)</f>
        <v/>
      </c>
      <c r="U9" s="263" t="str">
        <f>IF('2.職務給賃金表'!U10="","",'2.職務給賃金表'!U10)</f>
        <v/>
      </c>
      <c r="V9" s="264">
        <f>IF('2.職務給賃金表'!V10="","",'2.職務給賃金表'!V10)</f>
        <v>5500</v>
      </c>
      <c r="W9" s="264">
        <f>IF('2.職務給賃金表'!W10="","",'2.職務給賃金表'!W10)</f>
        <v>4800</v>
      </c>
      <c r="X9" s="264">
        <f>IF('2.職務給賃金表'!X10="","",'2.職務給賃金表'!X10)</f>
        <v>4800</v>
      </c>
      <c r="Y9" s="265" t="str">
        <f>IF('2.職務給賃金表'!Y10="","",'2.職務給賃金表'!Y10)</f>
        <v/>
      </c>
      <c r="Z9" s="263" t="str">
        <f>IF('2.職務給賃金表'!Z10="","",'2.職務給賃金表'!Z10)</f>
        <v/>
      </c>
      <c r="AA9" s="264">
        <f>IF('2.職務給賃金表'!AA10="","",'2.職務給賃金表'!AA10)</f>
        <v>5800</v>
      </c>
      <c r="AB9" s="264">
        <f>IF('2.職務給賃金表'!AB10="","",'2.職務給賃金表'!AB10)</f>
        <v>5800</v>
      </c>
      <c r="AC9" s="264" t="str">
        <f>IF('2.職務給賃金表'!AC10="","",'2.職務給賃金表'!AC10)</f>
        <v/>
      </c>
      <c r="AD9" s="265" t="str">
        <f>IF('2.職務給賃金表'!AD10="","",'2.職務給賃金表'!AD10)</f>
        <v/>
      </c>
      <c r="AE9" s="263" t="str">
        <f>IF('2.職務給賃金表'!AE10="","",'2.職務給賃金表'!AE10)</f>
        <v/>
      </c>
      <c r="AF9" s="217" t="str">
        <f>IF('2.職務給賃金表'!AF10="","",'2.職務給賃金表'!AF10)</f>
        <v/>
      </c>
      <c r="AG9" s="217" t="str">
        <f>IF('2.職務給賃金表'!AG10="","",'2.職務給賃金表'!AG10)</f>
        <v/>
      </c>
      <c r="AH9" s="264" t="str">
        <f>IF('2.職務給賃金表'!AH10="","",'2.職務給賃金表'!AH10)</f>
        <v/>
      </c>
      <c r="AI9" s="218" t="str">
        <f>IF('2.職務給賃金表'!AI10="","",'2.職務給賃金表'!AI10)</f>
        <v/>
      </c>
    </row>
    <row r="10" spans="1:35" ht="24.9" customHeight="1" x14ac:dyDescent="0.2">
      <c r="A10" s="273">
        <v>6</v>
      </c>
      <c r="B10" s="252" t="str">
        <f>IF('2.職務給賃金表'!B11="","",'2.職務給賃金表'!B11)</f>
        <v>初号金額</v>
      </c>
      <c r="C10" s="263">
        <f>IF('2.職務給賃金表'!C11="","",'2.職務給賃金表'!C11)</f>
        <v>188400</v>
      </c>
      <c r="D10" s="264">
        <f>IF('2.職務給賃金表'!D11="","",'2.職務給賃金表'!D11)</f>
        <v>199300</v>
      </c>
      <c r="E10" s="264">
        <f>IF('2.職務給賃金表'!E11="","",'2.職務給賃金表'!E11)</f>
        <v>210200</v>
      </c>
      <c r="F10" s="265">
        <f>IF('2.職務給賃金表'!F11="","",'2.職務給賃金表'!F11)</f>
        <v>221100</v>
      </c>
      <c r="G10" s="263">
        <f>IF('2.職務給賃金表'!G11="","",'2.職務給賃金表'!G11)</f>
        <v>234100</v>
      </c>
      <c r="H10" s="264">
        <f>IF('2.職務給賃金表'!H11="","",'2.職務給賃金表'!H11)</f>
        <v>242000</v>
      </c>
      <c r="I10" s="264">
        <f>IF('2.職務給賃金表'!I11="","",'2.職務給賃金表'!I11)</f>
        <v>249900</v>
      </c>
      <c r="J10" s="265">
        <f>IF('2.職務給賃金表'!J11="","",'2.職務給賃金表'!J11)</f>
        <v>257800</v>
      </c>
      <c r="K10" s="263">
        <f>IF('2.職務給賃金表'!K11="","",'2.職務給賃金表'!K11)</f>
        <v>269000</v>
      </c>
      <c r="L10" s="264">
        <f>IF('2.職務給賃金表'!L11="","",'2.職務給賃金表'!L11)</f>
        <v>277100</v>
      </c>
      <c r="M10" s="264">
        <f>IF('2.職務給賃金表'!M11="","",'2.職務給賃金表'!M11)</f>
        <v>285200</v>
      </c>
      <c r="N10" s="264">
        <f>IF('2.職務給賃金表'!N11="","",'2.職務給賃金表'!N11)</f>
        <v>293300</v>
      </c>
      <c r="O10" s="265" t="str">
        <f>IF('2.職務給賃金表'!O11="","",'2.職務給賃金表'!O11)</f>
        <v/>
      </c>
      <c r="P10" s="263">
        <f>IF('2.職務給賃金表'!P11="","",'2.職務給賃金表'!P11)</f>
        <v>305000</v>
      </c>
      <c r="Q10" s="264">
        <f>IF('2.職務給賃金表'!Q11="","",'2.職務給賃金表'!Q11)</f>
        <v>321200</v>
      </c>
      <c r="R10" s="264">
        <f>IF('2.職務給賃金表'!R11="","",'2.職務給賃金表'!R11)</f>
        <v>337400</v>
      </c>
      <c r="S10" s="264">
        <f>IF('2.職務給賃金表'!S11="","",'2.職務給賃金表'!S11)</f>
        <v>353600</v>
      </c>
      <c r="T10" s="265" t="str">
        <f>IF('2.職務給賃金表'!T11="","",'2.職務給賃金表'!T11)</f>
        <v/>
      </c>
      <c r="U10" s="263">
        <f>IF('2.職務給賃金表'!U11="","",'2.職務給賃金表'!U11)</f>
        <v>407000</v>
      </c>
      <c r="V10" s="264">
        <f>IF('2.職務給賃金表'!V11="","",'2.職務給賃金表'!V11)</f>
        <v>424100</v>
      </c>
      <c r="W10" s="264">
        <f>IF('2.職務給賃金表'!W11="","",'2.職務給賃金表'!W11)</f>
        <v>440500</v>
      </c>
      <c r="X10" s="264">
        <f>IF('2.職務給賃金表'!X11="","",'2.職務給賃金表'!X11)</f>
        <v>456900</v>
      </c>
      <c r="Y10" s="265" t="str">
        <f>IF('2.職務給賃金表'!Y11="","",'2.職務給賃金表'!Y11)</f>
        <v/>
      </c>
      <c r="Z10" s="263">
        <f>IF('2.職務給賃金表'!Z11="","",'2.職務給賃金表'!Z11)</f>
        <v>520000</v>
      </c>
      <c r="AA10" s="264">
        <f>IF('2.職務給賃金表'!AA11="","",'2.職務給賃金表'!AA11)</f>
        <v>538000</v>
      </c>
      <c r="AB10" s="264">
        <f>IF('2.職務給賃金表'!AB11="","",'2.職務給賃金表'!AB11)</f>
        <v>556000</v>
      </c>
      <c r="AC10" s="264" t="str">
        <f>IF('2.職務給賃金表'!AC11="","",'2.職務給賃金表'!AC11)</f>
        <v/>
      </c>
      <c r="AD10" s="265" t="str">
        <f>IF('2.職務給賃金表'!AD11="","",'2.職務給賃金表'!AD11)</f>
        <v/>
      </c>
      <c r="AE10" s="263" t="str">
        <f>IF('2.職務給賃金表'!AE11="","",'2.職務給賃金表'!AE11)</f>
        <v/>
      </c>
      <c r="AF10" s="217" t="str">
        <f>IF('2.職務給賃金表'!AF11="","",'2.職務給賃金表'!AF11)</f>
        <v/>
      </c>
      <c r="AG10" s="217" t="str">
        <f>IF('2.職務給賃金表'!AG11="","",'2.職務給賃金表'!AG11)</f>
        <v/>
      </c>
      <c r="AH10" s="264" t="str">
        <f>IF('2.職務給賃金表'!AH11="","",'2.職務給賃金表'!AH11)</f>
        <v/>
      </c>
      <c r="AI10" s="218" t="str">
        <f>IF('2.職務給賃金表'!AI11="","",'2.職務給賃金表'!AI11)</f>
        <v/>
      </c>
    </row>
    <row r="11" spans="1:35" ht="24.9" customHeight="1" x14ac:dyDescent="0.2">
      <c r="A11" s="273">
        <v>7</v>
      </c>
      <c r="B11" s="252" t="str">
        <f>IF('2.職務給賃金表'!B12="","",'2.職務給賃金表'!B12)</f>
        <v>習熟昇給額</v>
      </c>
      <c r="C11" s="263">
        <f>IF('2.職務給賃金表'!C12="","",'2.職務給賃金表'!C12)</f>
        <v>6300</v>
      </c>
      <c r="D11" s="264">
        <f>IF('2.職務給賃金表'!D12="","",'2.職務給賃金表'!D12)</f>
        <v>6300</v>
      </c>
      <c r="E11" s="264">
        <f>IF('2.職務給賃金表'!E12="","",'2.職務給賃金表'!E12)</f>
        <v>6300</v>
      </c>
      <c r="F11" s="265">
        <f>IF('2.職務給賃金表'!F12="","",'2.職務給賃金表'!F12)</f>
        <v>6300</v>
      </c>
      <c r="G11" s="263">
        <f>IF('2.職務給賃金表'!G12="","",'2.職務給賃金表'!G12)</f>
        <v>4400</v>
      </c>
      <c r="H11" s="264">
        <f>IF('2.職務給賃金表'!H12="","",'2.職務給賃金表'!H12)</f>
        <v>4400</v>
      </c>
      <c r="I11" s="264">
        <f>IF('2.職務給賃金表'!I12="","",'2.職務給賃金表'!I12)</f>
        <v>4400</v>
      </c>
      <c r="J11" s="265">
        <f>IF('2.職務給賃金表'!J12="","",'2.職務給賃金表'!J12)</f>
        <v>4400</v>
      </c>
      <c r="K11" s="263">
        <f>IF('2.職務給賃金表'!K12="","",'2.職務給賃金表'!K12)</f>
        <v>4500</v>
      </c>
      <c r="L11" s="264">
        <f>IF('2.職務給賃金表'!L12="","",'2.職務給賃金表'!L12)</f>
        <v>4500</v>
      </c>
      <c r="M11" s="264">
        <f>IF('2.職務給賃金表'!M12="","",'2.職務給賃金表'!M12)</f>
        <v>4500</v>
      </c>
      <c r="N11" s="264">
        <f>IF('2.職務給賃金表'!N12="","",'2.職務給賃金表'!N12)</f>
        <v>4500</v>
      </c>
      <c r="O11" s="265" t="str">
        <f>IF('2.職務給賃金表'!O12="","",'2.職務給賃金表'!O12)</f>
        <v/>
      </c>
      <c r="P11" s="263">
        <f>IF('2.職務給賃金表'!P12="","",'2.職務給賃金表'!P12)</f>
        <v>5700</v>
      </c>
      <c r="Q11" s="264">
        <f>IF('2.職務給賃金表'!Q12="","",'2.職務給賃金表'!Q12)</f>
        <v>5700</v>
      </c>
      <c r="R11" s="264">
        <f>IF('2.職務給賃金表'!R12="","",'2.職務給賃金表'!R12)</f>
        <v>5700</v>
      </c>
      <c r="S11" s="264">
        <f>IF('2.職務給賃金表'!S12="","",'2.職務給賃金表'!S12)</f>
        <v>5700</v>
      </c>
      <c r="T11" s="265" t="str">
        <f>IF('2.職務給賃金表'!T12="","",'2.職務給賃金表'!T12)</f>
        <v/>
      </c>
      <c r="U11" s="263">
        <f>IF('2.職務給賃金表'!U12="","",'2.職務給賃金表'!U12)</f>
        <v>5800</v>
      </c>
      <c r="V11" s="264">
        <f>IF('2.職務給賃金表'!V12="","",'2.職務給賃金表'!V12)</f>
        <v>5800</v>
      </c>
      <c r="W11" s="264">
        <f>IF('2.職務給賃金表'!W12="","",'2.職務給賃金表'!W12)</f>
        <v>5800</v>
      </c>
      <c r="X11" s="264">
        <f>IF('2.職務給賃金表'!X12="","",'2.職務給賃金表'!X12)</f>
        <v>5800</v>
      </c>
      <c r="Y11" s="265" t="str">
        <f>IF('2.職務給賃金表'!Y12="","",'2.職務給賃金表'!Y12)</f>
        <v/>
      </c>
      <c r="Z11" s="263">
        <f>IF('2.職務給賃金表'!Z12="","",'2.職務給賃金表'!Z12)</f>
        <v>6100</v>
      </c>
      <c r="AA11" s="264">
        <f>IF('2.職務給賃金表'!AA12="","",'2.職務給賃金表'!AA12)</f>
        <v>6100</v>
      </c>
      <c r="AB11" s="264">
        <f>IF('2.職務給賃金表'!AB12="","",'2.職務給賃金表'!AB12)</f>
        <v>6100</v>
      </c>
      <c r="AC11" s="264" t="str">
        <f>IF('2.職務給賃金表'!AC12="","",'2.職務給賃金表'!AC12)</f>
        <v/>
      </c>
      <c r="AD11" s="265" t="str">
        <f>IF('2.職務給賃金表'!AD12="","",'2.職務給賃金表'!AD12)</f>
        <v/>
      </c>
      <c r="AE11" s="263" t="str">
        <f>IF('2.職務給賃金表'!AE12="","",'2.職務給賃金表'!AE12)</f>
        <v/>
      </c>
      <c r="AF11" s="217" t="str">
        <f>IF('2.職務給賃金表'!AF12="","",'2.職務給賃金表'!AF12)</f>
        <v/>
      </c>
      <c r="AG11" s="217" t="str">
        <f>IF('2.職務給賃金表'!AG12="","",'2.職務給賃金表'!AG12)</f>
        <v/>
      </c>
      <c r="AH11" s="264" t="str">
        <f>IF('2.職務給賃金表'!AH12="","",'2.職務給賃金表'!AH12)</f>
        <v/>
      </c>
      <c r="AI11" s="218" t="str">
        <f>IF('2.職務給賃金表'!AI12="","",'2.職務給賃金表'!AI12)</f>
        <v/>
      </c>
    </row>
    <row r="12" spans="1:35" ht="24.9" customHeight="1" x14ac:dyDescent="0.2">
      <c r="A12" s="273">
        <v>8</v>
      </c>
      <c r="B12" s="252" t="str">
        <f>IF('2.職務給賃金表'!B13="","",'2.職務給賃金表'!B13)</f>
        <v>上限年数</v>
      </c>
      <c r="C12" s="216">
        <f>IF('2.職務給賃金表'!C13="","",'2.職務給賃金表'!C13)</f>
        <v>15</v>
      </c>
      <c r="D12" s="217">
        <f>IF('2.職務給賃金表'!D13="","",'2.職務給賃金表'!D13)</f>
        <v>15</v>
      </c>
      <c r="E12" s="217">
        <f>IF('2.職務給賃金表'!E13="","",'2.職務給賃金表'!E13)</f>
        <v>15</v>
      </c>
      <c r="F12" s="218">
        <f>IF('2.職務給賃金表'!F13="","",'2.職務給賃金表'!F13)</f>
        <v>15</v>
      </c>
      <c r="G12" s="216">
        <f>IF('2.職務給賃金表'!G13="","",'2.職務給賃金表'!G13)</f>
        <v>20</v>
      </c>
      <c r="H12" s="217">
        <f>IF('2.職務給賃金表'!H13="","",'2.職務給賃金表'!H13)</f>
        <v>20</v>
      </c>
      <c r="I12" s="217">
        <f>IF('2.職務給賃金表'!I13="","",'2.職務給賃金表'!I13)</f>
        <v>20</v>
      </c>
      <c r="J12" s="218">
        <f>IF('2.職務給賃金表'!J13="","",'2.職務給賃金表'!J13)</f>
        <v>20</v>
      </c>
      <c r="K12" s="216">
        <f>IF('2.職務給賃金表'!K13="","",'2.職務給賃金表'!K13)</f>
        <v>20</v>
      </c>
      <c r="L12" s="217">
        <f>IF('2.職務給賃金表'!L13="","",'2.職務給賃金表'!L13)</f>
        <v>20</v>
      </c>
      <c r="M12" s="217">
        <f>IF('2.職務給賃金表'!M13="","",'2.職務給賃金表'!M13)</f>
        <v>20</v>
      </c>
      <c r="N12" s="217">
        <f>IF('2.職務給賃金表'!N13="","",'2.職務給賃金表'!N13)</f>
        <v>20</v>
      </c>
      <c r="O12" s="218" t="str">
        <f>IF('2.職務給賃金表'!O13="","",'2.職務給賃金表'!O13)</f>
        <v/>
      </c>
      <c r="P12" s="216">
        <f>IF('2.職務給賃金表'!P13="","",'2.職務給賃金表'!P13)</f>
        <v>20</v>
      </c>
      <c r="Q12" s="217">
        <f>IF('2.職務給賃金表'!Q13="","",'2.職務給賃金表'!Q13)</f>
        <v>20</v>
      </c>
      <c r="R12" s="217">
        <f>IF('2.職務給賃金表'!R13="","",'2.職務給賃金表'!R13)</f>
        <v>20</v>
      </c>
      <c r="S12" s="217">
        <f>IF('2.職務給賃金表'!S13="","",'2.職務給賃金表'!S13)</f>
        <v>20</v>
      </c>
      <c r="T12" s="218" t="str">
        <f>IF('2.職務給賃金表'!T13="","",'2.職務給賃金表'!T13)</f>
        <v/>
      </c>
      <c r="U12" s="216">
        <f>IF('2.職務給賃金表'!U13="","",'2.職務給賃金表'!U13)</f>
        <v>15</v>
      </c>
      <c r="V12" s="217">
        <f>IF('2.職務給賃金表'!V13="","",'2.職務給賃金表'!V13)</f>
        <v>15</v>
      </c>
      <c r="W12" s="217">
        <f>IF('2.職務給賃金表'!W13="","",'2.職務給賃金表'!W13)</f>
        <v>15</v>
      </c>
      <c r="X12" s="217">
        <f>IF('2.職務給賃金表'!X13="","",'2.職務給賃金表'!X13)</f>
        <v>15</v>
      </c>
      <c r="Y12" s="218" t="str">
        <f>IF('2.職務給賃金表'!Y13="","",'2.職務給賃金表'!Y13)</f>
        <v/>
      </c>
      <c r="Z12" s="216">
        <f>IF('2.職務給賃金表'!Z13="","",'2.職務給賃金表'!Z13)</f>
        <v>15</v>
      </c>
      <c r="AA12" s="217">
        <f>IF('2.職務給賃金表'!AA13="","",'2.職務給賃金表'!AA13)</f>
        <v>15</v>
      </c>
      <c r="AB12" s="217">
        <f>IF('2.職務給賃金表'!AB13="","",'2.職務給賃金表'!AB13)</f>
        <v>15</v>
      </c>
      <c r="AC12" s="217" t="str">
        <f>IF('2.職務給賃金表'!AC13="","",'2.職務給賃金表'!AC13)</f>
        <v/>
      </c>
      <c r="AD12" s="218" t="str">
        <f>IF('2.職務給賃金表'!AD13="","",'2.職務給賃金表'!AD13)</f>
        <v/>
      </c>
      <c r="AE12" s="216" t="str">
        <f>IF('2.職務給賃金表'!AE13="","",'2.職務給賃金表'!AE13)</f>
        <v/>
      </c>
      <c r="AF12" s="217" t="str">
        <f>IF('2.職務給賃金表'!AF13="","",'2.職務給賃金表'!AF13)</f>
        <v/>
      </c>
      <c r="AG12" s="217" t="str">
        <f>IF('2.職務給賃金表'!AG13="","",'2.職務給賃金表'!AG13)</f>
        <v/>
      </c>
      <c r="AH12" s="217" t="str">
        <f>IF('2.職務給賃金表'!AH13="","",'2.職務給賃金表'!AH13)</f>
        <v/>
      </c>
      <c r="AI12" s="262" t="str">
        <f>IF('2.職務給賃金表'!AI13="","",'2.職務給賃金表'!AI13)</f>
        <v/>
      </c>
    </row>
    <row r="13" spans="1:35" ht="24.9" customHeight="1" x14ac:dyDescent="0.2">
      <c r="A13" s="273">
        <v>9</v>
      </c>
      <c r="B13" s="252" t="str">
        <f>IF('2.職務給賃金表'!B14="","",'2.職務給賃金表'!B14)</f>
        <v>張り出し
習熟昇給額</v>
      </c>
      <c r="C13" s="263">
        <f>IF('2.職務給賃金表'!C14="","",'2.職務給賃金表'!C14)</f>
        <v>3150</v>
      </c>
      <c r="D13" s="264">
        <f>IF('2.職務給賃金表'!D14="","",'2.職務給賃金表'!D14)</f>
        <v>3150</v>
      </c>
      <c r="E13" s="264">
        <f>IF('2.職務給賃金表'!E14="","",'2.職務給賃金表'!E14)</f>
        <v>3150</v>
      </c>
      <c r="F13" s="265">
        <f>IF('2.職務給賃金表'!F14="","",'2.職務給賃金表'!F14)</f>
        <v>3150</v>
      </c>
      <c r="G13" s="263">
        <f>IF('2.職務給賃金表'!G14="","",'2.職務給賃金表'!G14)</f>
        <v>2200</v>
      </c>
      <c r="H13" s="264">
        <f>IF('2.職務給賃金表'!H14="","",'2.職務給賃金表'!H14)</f>
        <v>2200</v>
      </c>
      <c r="I13" s="264">
        <f>IF('2.職務給賃金表'!I14="","",'2.職務給賃金表'!I14)</f>
        <v>2200</v>
      </c>
      <c r="J13" s="265">
        <f>IF('2.職務給賃金表'!J14="","",'2.職務給賃金表'!J14)</f>
        <v>2200</v>
      </c>
      <c r="K13" s="263">
        <f>IF('2.職務給賃金表'!K14="","",'2.職務給賃金表'!K14)</f>
        <v>2250</v>
      </c>
      <c r="L13" s="264">
        <f>IF('2.職務給賃金表'!L14="","",'2.職務給賃金表'!L14)</f>
        <v>2250</v>
      </c>
      <c r="M13" s="264">
        <f>IF('2.職務給賃金表'!M14="","",'2.職務給賃金表'!M14)</f>
        <v>2250</v>
      </c>
      <c r="N13" s="264">
        <f>IF('2.職務給賃金表'!N14="","",'2.職務給賃金表'!N14)</f>
        <v>2250</v>
      </c>
      <c r="O13" s="265" t="str">
        <f>IF('2.職務給賃金表'!O14="","",'2.職務給賃金表'!O14)</f>
        <v/>
      </c>
      <c r="P13" s="263">
        <f>IF('2.職務給賃金表'!P14="","",'2.職務給賃金表'!P14)</f>
        <v>2850</v>
      </c>
      <c r="Q13" s="264">
        <f>IF('2.職務給賃金表'!Q14="","",'2.職務給賃金表'!Q14)</f>
        <v>2850</v>
      </c>
      <c r="R13" s="264">
        <f>IF('2.職務給賃金表'!R14="","",'2.職務給賃金表'!R14)</f>
        <v>2850</v>
      </c>
      <c r="S13" s="264">
        <f>IF('2.職務給賃金表'!S14="","",'2.職務給賃金表'!S14)</f>
        <v>2850</v>
      </c>
      <c r="T13" s="265" t="str">
        <f>IF('2.職務給賃金表'!T14="","",'2.職務給賃金表'!T14)</f>
        <v/>
      </c>
      <c r="U13" s="263">
        <f>IF('2.職務給賃金表'!U14="","",'2.職務給賃金表'!U14)</f>
        <v>2900</v>
      </c>
      <c r="V13" s="264">
        <f>IF('2.職務給賃金表'!V14="","",'2.職務給賃金表'!V14)</f>
        <v>2900</v>
      </c>
      <c r="W13" s="264">
        <f>IF('2.職務給賃金表'!W14="","",'2.職務給賃金表'!W14)</f>
        <v>2900</v>
      </c>
      <c r="X13" s="264">
        <f>IF('2.職務給賃金表'!X14="","",'2.職務給賃金表'!X14)</f>
        <v>2900</v>
      </c>
      <c r="Y13" s="265" t="str">
        <f>IF('2.職務給賃金表'!Y14="","",'2.職務給賃金表'!Y14)</f>
        <v/>
      </c>
      <c r="Z13" s="263">
        <f>IF('2.職務給賃金表'!Z14="","",'2.職務給賃金表'!Z14)</f>
        <v>3050</v>
      </c>
      <c r="AA13" s="264">
        <f>IF('2.職務給賃金表'!AA14="","",'2.職務給賃金表'!AA14)</f>
        <v>3050</v>
      </c>
      <c r="AB13" s="264">
        <f>IF('2.職務給賃金表'!AB14="","",'2.職務給賃金表'!AB14)</f>
        <v>3050</v>
      </c>
      <c r="AC13" s="264" t="str">
        <f>IF('2.職務給賃金表'!AC14="","",'2.職務給賃金表'!AC14)</f>
        <v/>
      </c>
      <c r="AD13" s="265" t="str">
        <f>IF('2.職務給賃金表'!AD14="","",'2.職務給賃金表'!AD14)</f>
        <v/>
      </c>
      <c r="AE13" s="263" t="str">
        <f>IF('2.職務給賃金表'!AE14="","",'2.職務給賃金表'!AE14)</f>
        <v/>
      </c>
      <c r="AF13" s="264" t="str">
        <f>IF('2.職務給賃金表'!AF14="","",'2.職務給賃金表'!AF14)</f>
        <v/>
      </c>
      <c r="AG13" s="264" t="str">
        <f>IF('2.職務給賃金表'!AG14="","",'2.職務給賃金表'!AG14)</f>
        <v/>
      </c>
      <c r="AH13" s="264" t="str">
        <f>IF('2.職務給賃金表'!AH14="","",'2.職務給賃金表'!AH14)</f>
        <v/>
      </c>
      <c r="AI13" s="265" t="str">
        <f>IF('2.職務給賃金表'!AI14="","",'2.職務給賃金表'!AI14)</f>
        <v/>
      </c>
    </row>
    <row r="14" spans="1:35" ht="24.9" customHeight="1" thickBot="1" x14ac:dyDescent="0.25">
      <c r="A14" s="273">
        <v>10</v>
      </c>
      <c r="B14" s="253" t="str">
        <f>IF('2.職務給賃金表'!B15="","",'2.職務給賃金表'!B15)</f>
        <v>張り出し年数</v>
      </c>
      <c r="C14" s="266">
        <f>IF('2.職務給賃金表'!C15="","",'2.職務給賃金表'!C15)</f>
        <v>12</v>
      </c>
      <c r="D14" s="267">
        <f>IF('2.職務給賃金表'!D15="","",'2.職務給賃金表'!D15)</f>
        <v>11</v>
      </c>
      <c r="E14" s="267">
        <f>IF('2.職務給賃金表'!E15="","",'2.職務給賃金表'!E15)</f>
        <v>10</v>
      </c>
      <c r="F14" s="268">
        <f>IF('2.職務給賃金表'!F15="","",'2.職務給賃金表'!F15)</f>
        <v>9</v>
      </c>
      <c r="G14" s="266">
        <f>IF('2.職務給賃金表'!G15="","",'2.職務給賃金表'!G15)</f>
        <v>8</v>
      </c>
      <c r="H14" s="267">
        <f>IF('2.職務給賃金表'!H15="","",'2.職務給賃金表'!H15)</f>
        <v>7</v>
      </c>
      <c r="I14" s="267">
        <f>IF('2.職務給賃金表'!I15="","",'2.職務給賃金表'!I15)</f>
        <v>6</v>
      </c>
      <c r="J14" s="268">
        <f>IF('2.職務給賃金表'!J15="","",'2.職務給賃金表'!J15)</f>
        <v>5</v>
      </c>
      <c r="K14" s="266">
        <f>IF('2.職務給賃金表'!K15="","",'2.職務給賃金表'!K15)</f>
        <v>9</v>
      </c>
      <c r="L14" s="267">
        <f>IF('2.職務給賃金表'!L15="","",'2.職務給賃金表'!L15)</f>
        <v>8</v>
      </c>
      <c r="M14" s="267">
        <f>IF('2.職務給賃金表'!M15="","",'2.職務給賃金表'!M15)</f>
        <v>7</v>
      </c>
      <c r="N14" s="267">
        <f>IF('2.職務給賃金表'!N15="","",'2.職務給賃金表'!N15)</f>
        <v>6</v>
      </c>
      <c r="O14" s="268" t="str">
        <f>IF('2.職務給賃金表'!O15="","",'2.職務給賃金表'!O15)</f>
        <v/>
      </c>
      <c r="P14" s="266">
        <f>IF('2.職務給賃金表'!P15="","",'2.職務給賃金表'!P15)</f>
        <v>5</v>
      </c>
      <c r="Q14" s="267">
        <f>IF('2.職務給賃金表'!Q15="","",'2.職務給賃金表'!Q15)</f>
        <v>3</v>
      </c>
      <c r="R14" s="267">
        <f>IF('2.職務給賃金表'!R15="","",'2.職務給賃金表'!R15)</f>
        <v>1</v>
      </c>
      <c r="S14" s="267">
        <f>IF('2.職務給賃金表'!S15="","",'2.職務給賃金表'!S15)</f>
        <v>0</v>
      </c>
      <c r="T14" s="268" t="str">
        <f>IF('2.職務給賃金表'!T15="","",'2.職務給賃金表'!T15)</f>
        <v/>
      </c>
      <c r="U14" s="266">
        <f>IF('2.職務給賃金表'!U15="","",'2.職務給賃金表'!U15)</f>
        <v>2</v>
      </c>
      <c r="V14" s="267">
        <f>IF('2.職務給賃金表'!V15="","",'2.職務給賃金表'!V15)</f>
        <v>0</v>
      </c>
      <c r="W14" s="267">
        <f>IF('2.職務給賃金表'!W15="","",'2.職務給賃金表'!W15)</f>
        <v>0</v>
      </c>
      <c r="X14" s="267">
        <f>IF('2.職務給賃金表'!X15="","",'2.職務給賃金表'!X15)</f>
        <v>0</v>
      </c>
      <c r="Y14" s="268" t="str">
        <f>IF('2.職務給賃金表'!Y15="","",'2.職務給賃金表'!Y15)</f>
        <v/>
      </c>
      <c r="Z14" s="266">
        <f>IF('2.職務給賃金表'!Z15="","",'2.職務給賃金表'!Z15)</f>
        <v>0</v>
      </c>
      <c r="AA14" s="267">
        <f>IF('2.職務給賃金表'!AA15="","",'2.職務給賃金表'!AA15)</f>
        <v>0</v>
      </c>
      <c r="AB14" s="267">
        <f>IF('2.職務給賃金表'!AB15="","",'2.職務給賃金表'!AB15)</f>
        <v>0</v>
      </c>
      <c r="AC14" s="267" t="str">
        <f>IF('2.職務給賃金表'!AC15="","",'2.職務給賃金表'!AC15)</f>
        <v/>
      </c>
      <c r="AD14" s="268" t="str">
        <f>IF('2.職務給賃金表'!AD15="","",'2.職務給賃金表'!AD15)</f>
        <v/>
      </c>
      <c r="AE14" s="266" t="str">
        <f>IF('2.職務給賃金表'!AE15="","",'2.職務給賃金表'!AE15)</f>
        <v/>
      </c>
      <c r="AF14" s="267" t="str">
        <f>IF('2.職務給賃金表'!AF15="","",'2.職務給賃金表'!AF15)</f>
        <v/>
      </c>
      <c r="AG14" s="267" t="str">
        <f>IF('2.職務給賃金表'!AG15="","",'2.職務給賃金表'!AG15)</f>
        <v/>
      </c>
      <c r="AH14" s="267" t="str">
        <f>IF('2.職務給賃金表'!AH15="","",'2.職務給賃金表'!AH15)</f>
        <v/>
      </c>
      <c r="AI14" s="268" t="str">
        <f>IF('2.職務給賃金表'!AI15="","",'2.職務給賃金表'!AI15)</f>
        <v/>
      </c>
    </row>
  </sheetData>
  <sheetProtection sheet="1" objects="1" scenarios="1"/>
  <phoneticPr fontId="2"/>
  <pageMargins left="0.70866141732283472" right="0.70866141732283472" top="0.74803149606299213" bottom="0.74803149606299213" header="0.31496062992125984" footer="0.31496062992125984"/>
  <pageSetup paperSize="9" scale="49" orientation="landscape" verticalDpi="0" r:id="rId1"/>
  <colBreaks count="1" manualBreakCount="1">
    <brk id="30" min="1" max="1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pageSetUpPr autoPageBreaks="0"/>
  </sheetPr>
  <dimension ref="B2:J37"/>
  <sheetViews>
    <sheetView showGridLines="0" zoomScaleNormal="100" workbookViewId="0">
      <selection activeCell="M28" sqref="M28"/>
    </sheetView>
  </sheetViews>
  <sheetFormatPr defaultColWidth="9" defaultRowHeight="13.2" x14ac:dyDescent="0.2"/>
  <cols>
    <col min="1" max="1" width="5" style="3" customWidth="1"/>
    <col min="2" max="2" width="2.88671875" style="3" customWidth="1"/>
    <col min="3" max="9" width="9.33203125" style="3" customWidth="1"/>
    <col min="10" max="10" width="13" style="3" customWidth="1"/>
    <col min="11" max="16384" width="9" style="3"/>
  </cols>
  <sheetData>
    <row r="2" spans="2:10" ht="13.8" thickBot="1" x14ac:dyDescent="0.25"/>
    <row r="3" spans="2:10" x14ac:dyDescent="0.2">
      <c r="B3" s="175"/>
      <c r="C3" s="348"/>
      <c r="D3" s="348"/>
      <c r="E3" s="348"/>
      <c r="F3" s="348"/>
      <c r="G3" s="348"/>
      <c r="H3" s="348"/>
      <c r="I3" s="348"/>
      <c r="J3" s="177"/>
    </row>
    <row r="4" spans="2:10" ht="14.4" x14ac:dyDescent="0.2">
      <c r="B4" s="178"/>
      <c r="C4" s="349" t="s">
        <v>59</v>
      </c>
      <c r="D4" s="61"/>
      <c r="E4" s="61"/>
      <c r="F4" s="61"/>
      <c r="G4" s="61"/>
      <c r="H4" s="61"/>
      <c r="I4" s="61"/>
      <c r="J4" s="181"/>
    </row>
    <row r="5" spans="2:10" x14ac:dyDescent="0.2">
      <c r="B5" s="178"/>
      <c r="C5" s="61"/>
      <c r="D5" s="61"/>
      <c r="E5" s="61"/>
      <c r="F5" s="61"/>
      <c r="G5" s="61"/>
      <c r="H5" s="61"/>
      <c r="I5" s="61"/>
      <c r="J5" s="181"/>
    </row>
    <row r="6" spans="2:10" x14ac:dyDescent="0.2">
      <c r="B6" s="178"/>
      <c r="C6" s="350" t="s">
        <v>60</v>
      </c>
      <c r="D6" s="61"/>
      <c r="E6" s="61"/>
      <c r="F6" s="61"/>
      <c r="G6" s="61"/>
      <c r="H6" s="61"/>
      <c r="I6" s="61"/>
      <c r="J6" s="181"/>
    </row>
    <row r="7" spans="2:10" x14ac:dyDescent="0.2">
      <c r="B7" s="178"/>
      <c r="C7" s="61" t="s">
        <v>61</v>
      </c>
      <c r="D7" s="61"/>
      <c r="E7" s="61"/>
      <c r="F7" s="61"/>
      <c r="G7" s="61"/>
      <c r="H7" s="61"/>
      <c r="I7" s="61"/>
      <c r="J7" s="181"/>
    </row>
    <row r="8" spans="2:10" x14ac:dyDescent="0.2">
      <c r="B8" s="178"/>
      <c r="C8" s="61" t="s">
        <v>62</v>
      </c>
      <c r="D8" s="61"/>
      <c r="E8" s="61"/>
      <c r="F8" s="61"/>
      <c r="G8" s="61"/>
      <c r="H8" s="61"/>
      <c r="I8" s="61"/>
      <c r="J8" s="181"/>
    </row>
    <row r="9" spans="2:10" x14ac:dyDescent="0.2">
      <c r="B9" s="178"/>
      <c r="C9" s="61" t="s">
        <v>63</v>
      </c>
      <c r="D9" s="61"/>
      <c r="E9" s="61"/>
      <c r="F9" s="61"/>
      <c r="G9" s="61"/>
      <c r="H9" s="61"/>
      <c r="I9" s="61"/>
      <c r="J9" s="181"/>
    </row>
    <row r="10" spans="2:10" x14ac:dyDescent="0.2">
      <c r="B10" s="178"/>
      <c r="C10" s="61"/>
      <c r="D10" s="61"/>
      <c r="E10" s="61"/>
      <c r="F10" s="61"/>
      <c r="G10" s="61"/>
      <c r="H10" s="61"/>
      <c r="I10" s="61"/>
      <c r="J10" s="181"/>
    </row>
    <row r="11" spans="2:10" x14ac:dyDescent="0.2">
      <c r="B11" s="178"/>
      <c r="C11" s="350" t="s">
        <v>64</v>
      </c>
      <c r="D11" s="61"/>
      <c r="E11" s="61"/>
      <c r="F11" s="61"/>
      <c r="G11" s="61"/>
      <c r="H11" s="61"/>
      <c r="I11" s="61"/>
      <c r="J11" s="181"/>
    </row>
    <row r="12" spans="2:10" x14ac:dyDescent="0.2">
      <c r="B12" s="178"/>
      <c r="C12" s="61" t="s">
        <v>65</v>
      </c>
      <c r="D12" s="61"/>
      <c r="E12" s="61"/>
      <c r="F12" s="61"/>
      <c r="G12" s="61"/>
      <c r="H12" s="61"/>
      <c r="I12" s="61"/>
      <c r="J12" s="181"/>
    </row>
    <row r="13" spans="2:10" x14ac:dyDescent="0.2">
      <c r="B13" s="178"/>
      <c r="C13" s="61" t="s">
        <v>66</v>
      </c>
      <c r="D13" s="61"/>
      <c r="E13" s="61"/>
      <c r="F13" s="61"/>
      <c r="G13" s="61"/>
      <c r="H13" s="61"/>
      <c r="I13" s="61"/>
      <c r="J13" s="181"/>
    </row>
    <row r="14" spans="2:10" x14ac:dyDescent="0.2">
      <c r="B14" s="178"/>
      <c r="C14" s="61"/>
      <c r="D14" s="61"/>
      <c r="E14" s="61"/>
      <c r="F14" s="61"/>
      <c r="G14" s="61"/>
      <c r="H14" s="61"/>
      <c r="I14" s="61"/>
      <c r="J14" s="181"/>
    </row>
    <row r="15" spans="2:10" x14ac:dyDescent="0.2">
      <c r="B15" s="178"/>
      <c r="C15" s="350" t="s">
        <v>67</v>
      </c>
      <c r="D15" s="61"/>
      <c r="E15" s="61"/>
      <c r="F15" s="61"/>
      <c r="G15" s="61"/>
      <c r="H15" s="61"/>
      <c r="I15" s="61"/>
      <c r="J15" s="181"/>
    </row>
    <row r="16" spans="2:10" x14ac:dyDescent="0.2">
      <c r="B16" s="178"/>
      <c r="C16" s="61" t="s">
        <v>68</v>
      </c>
      <c r="D16" s="61"/>
      <c r="E16" s="61"/>
      <c r="F16" s="61"/>
      <c r="G16" s="61"/>
      <c r="H16" s="61"/>
      <c r="I16" s="61"/>
      <c r="J16" s="181"/>
    </row>
    <row r="17" spans="2:10" x14ac:dyDescent="0.2">
      <c r="B17" s="178"/>
      <c r="C17" s="61" t="s">
        <v>74</v>
      </c>
      <c r="D17" s="61"/>
      <c r="E17" s="61"/>
      <c r="F17" s="61"/>
      <c r="G17" s="61"/>
      <c r="H17" s="61"/>
      <c r="I17" s="61"/>
      <c r="J17" s="181"/>
    </row>
    <row r="18" spans="2:10" x14ac:dyDescent="0.2">
      <c r="B18" s="178"/>
      <c r="C18" s="61"/>
      <c r="D18" s="61"/>
      <c r="E18" s="61"/>
      <c r="F18" s="61"/>
      <c r="G18" s="61"/>
      <c r="H18" s="61"/>
      <c r="I18" s="61"/>
      <c r="J18" s="181"/>
    </row>
    <row r="19" spans="2:10" x14ac:dyDescent="0.2">
      <c r="B19" s="178"/>
      <c r="C19" s="61"/>
      <c r="D19" s="61" t="s">
        <v>69</v>
      </c>
      <c r="E19" s="61"/>
      <c r="F19" s="61"/>
      <c r="G19" s="61"/>
      <c r="H19" s="61"/>
      <c r="I19" s="61"/>
      <c r="J19" s="181"/>
    </row>
    <row r="20" spans="2:10" x14ac:dyDescent="0.2">
      <c r="B20" s="178"/>
      <c r="C20" s="61"/>
      <c r="D20" s="61" t="s">
        <v>70</v>
      </c>
      <c r="E20" s="61"/>
      <c r="F20" s="61"/>
      <c r="G20" s="415">
        <v>45962</v>
      </c>
      <c r="H20" s="415"/>
      <c r="I20" s="61"/>
      <c r="J20" s="181"/>
    </row>
    <row r="21" spans="2:10" ht="13.8" thickBot="1" x14ac:dyDescent="0.25">
      <c r="B21" s="188"/>
      <c r="C21" s="351"/>
      <c r="D21" s="351"/>
      <c r="E21" s="351"/>
      <c r="F21" s="351"/>
      <c r="G21" s="351"/>
      <c r="H21" s="351"/>
      <c r="I21" s="351"/>
      <c r="J21" s="190"/>
    </row>
    <row r="22" spans="2:10" x14ac:dyDescent="0.2">
      <c r="C22" s="1"/>
      <c r="D22" s="1"/>
      <c r="E22" s="1"/>
      <c r="F22" s="1"/>
      <c r="G22" s="16"/>
      <c r="H22" s="1"/>
      <c r="I22" s="1"/>
    </row>
    <row r="23" spans="2:10" x14ac:dyDescent="0.2">
      <c r="C23" s="1"/>
      <c r="D23" s="1"/>
      <c r="E23" s="1"/>
      <c r="F23" s="1"/>
      <c r="G23" s="1"/>
      <c r="H23" s="1"/>
      <c r="I23" s="1"/>
    </row>
    <row r="24" spans="2:10" x14ac:dyDescent="0.2">
      <c r="C24" s="1"/>
      <c r="D24" s="16"/>
      <c r="E24" s="1"/>
      <c r="F24" s="1"/>
      <c r="G24" s="1"/>
      <c r="H24" s="1"/>
    </row>
    <row r="25" spans="2:10" x14ac:dyDescent="0.2">
      <c r="C25" s="1"/>
      <c r="D25" s="1"/>
      <c r="E25" s="1"/>
      <c r="F25" s="1"/>
      <c r="G25" s="1"/>
      <c r="H25" s="1"/>
    </row>
    <row r="26" spans="2:10" x14ac:dyDescent="0.2">
      <c r="C26" s="1"/>
      <c r="D26" s="1"/>
      <c r="E26" s="1"/>
      <c r="F26" s="1"/>
      <c r="G26" s="1"/>
      <c r="H26" s="1"/>
    </row>
    <row r="37" spans="3:3" x14ac:dyDescent="0.2">
      <c r="C37" s="17"/>
    </row>
  </sheetData>
  <sheetProtection sheet="1" objects="1" scenarios="1"/>
  <mergeCells count="1">
    <mergeCell ref="G20:H20"/>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説明</vt:lpstr>
      <vt:lpstr>1.メイン</vt:lpstr>
      <vt:lpstr>2.職務給賃金表</vt:lpstr>
      <vt:lpstr>3.参照データ</vt:lpstr>
      <vt:lpstr>4.使用上の注意</vt:lpstr>
      <vt:lpstr>'1.メイン'!Print_Area</vt:lpstr>
      <vt:lpstr>'2.職務給賃金表'!Print_Area</vt:lpstr>
      <vt:lpstr>'3.参照データ'!Print_Area</vt:lpstr>
      <vt:lpstr>'4.使用上の注意'!Print_Area</vt:lpstr>
      <vt:lpstr>説明!Print_Area</vt:lpstr>
      <vt:lpstr>'1.メイン'!Print_Titles</vt:lpstr>
      <vt:lpstr>'2.職務給賃金表'!Print_Titles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横井人事労務サポート事務所</dc:creator>
  <cp:lastModifiedBy>AKINORI YOKOI</cp:lastModifiedBy>
  <cp:lastPrinted>2012-02-20T06:40:24Z</cp:lastPrinted>
  <dcterms:created xsi:type="dcterms:W3CDTF">2004-12-02T07:08:49Z</dcterms:created>
  <dcterms:modified xsi:type="dcterms:W3CDTF">2026-02-15T01:38:40Z</dcterms:modified>
</cp:coreProperties>
</file>