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賞与配分ソフト（お試し版）\"/>
    </mc:Choice>
  </mc:AlternateContent>
  <xr:revisionPtr revIDLastSave="0" documentId="13_ncr:1_{12059769-C5A0-43BC-A162-3A16B8FD2327}" xr6:coauthVersionLast="47" xr6:coauthVersionMax="47" xr10:uidLastSave="{00000000-0000-0000-0000-000000000000}"/>
  <bookViews>
    <workbookView xWindow="-108" yWindow="-108" windowWidth="23256" windowHeight="12456" tabRatio="762" xr2:uid="{00000000-000D-0000-FFFF-FFFF00000000}"/>
  </bookViews>
  <sheets>
    <sheet name="説明" sheetId="18" r:id="rId1"/>
    <sheet name="メイン" sheetId="9" r:id="rId2"/>
    <sheet name="3.ポイント配分設計画面" sheetId="16" r:id="rId3"/>
    <sheet name="1.社員データ" sheetId="13" r:id="rId4"/>
    <sheet name="2.賃金表" sheetId="6" r:id="rId5"/>
    <sheet name="4.使用上の注意" sheetId="17" r:id="rId6"/>
  </sheets>
  <definedNames>
    <definedName name="_xlnm.Print_Area" localSheetId="3">'1.社員データ'!$A$1:$W$67</definedName>
    <definedName name="_xlnm.Print_Area" localSheetId="4">'2.賃金表'!$B$1:$V$57</definedName>
    <definedName name="_xlnm.Print_Area" localSheetId="2">'3.ポイント配分設計画面'!$B$1:$K$46</definedName>
    <definedName name="_xlnm.Print_Area" localSheetId="5">'4.使用上の注意'!$B$3:$J$21</definedName>
    <definedName name="_xlnm.Print_Area" localSheetId="1">メイン!$A$2:$Z$79</definedName>
    <definedName name="_xlnm.Print_Area" localSheetId="0">説明!$B$2:$K$61</definedName>
    <definedName name="_xlnm.Print_Titles" localSheetId="1">メイン!$A:$A</definedName>
  </definedNames>
  <calcPr calcId="191029"/>
</workbook>
</file>

<file path=xl/calcChain.xml><?xml version="1.0" encoding="utf-8"?>
<calcChain xmlns="http://schemas.openxmlformats.org/spreadsheetml/2006/main">
  <c r="N257" i="13" l="1"/>
  <c r="N256" i="13"/>
  <c r="N255" i="13"/>
  <c r="N254" i="13"/>
  <c r="N253" i="13"/>
  <c r="N252" i="13"/>
  <c r="N251" i="13"/>
  <c r="N250" i="13"/>
  <c r="N249" i="13"/>
  <c r="N248" i="13"/>
  <c r="N247" i="13"/>
  <c r="N246" i="13"/>
  <c r="N245" i="13"/>
  <c r="N244" i="13"/>
  <c r="N243" i="13"/>
  <c r="N242" i="13"/>
  <c r="N241" i="13"/>
  <c r="N240" i="13"/>
  <c r="N239" i="13"/>
  <c r="N238" i="13"/>
  <c r="N237" i="13"/>
  <c r="N236" i="13"/>
  <c r="N235" i="13"/>
  <c r="N234" i="13"/>
  <c r="N233" i="13"/>
  <c r="N232" i="13"/>
  <c r="N231" i="13"/>
  <c r="N230" i="13"/>
  <c r="N229" i="13"/>
  <c r="N228" i="13"/>
  <c r="N227" i="13"/>
  <c r="N226" i="13"/>
  <c r="N225" i="13"/>
  <c r="N224" i="13"/>
  <c r="N223" i="13"/>
  <c r="N222" i="13"/>
  <c r="N221" i="13"/>
  <c r="N220" i="13"/>
  <c r="N219" i="13"/>
  <c r="N218" i="13"/>
  <c r="N217" i="13"/>
  <c r="N216" i="13"/>
  <c r="N215" i="13"/>
  <c r="N214" i="13"/>
  <c r="N213" i="13"/>
  <c r="N212" i="13"/>
  <c r="N211" i="13"/>
  <c r="N210" i="13"/>
  <c r="N209" i="13"/>
  <c r="N208" i="13"/>
  <c r="N207" i="13"/>
  <c r="N206" i="13"/>
  <c r="N205" i="13"/>
  <c r="N204" i="13"/>
  <c r="N203" i="13"/>
  <c r="N202" i="13"/>
  <c r="N201" i="13"/>
  <c r="N200" i="13"/>
  <c r="N199" i="13"/>
  <c r="N198" i="13"/>
  <c r="N197" i="13"/>
  <c r="N196" i="13"/>
  <c r="N195" i="13"/>
  <c r="N194" i="13"/>
  <c r="N193" i="13"/>
  <c r="N192" i="13"/>
  <c r="N191" i="13"/>
  <c r="N190" i="13"/>
  <c r="N189" i="13"/>
  <c r="N188" i="13"/>
  <c r="N187" i="13"/>
  <c r="N186" i="13"/>
  <c r="N185" i="13"/>
  <c r="N184" i="13"/>
  <c r="N183" i="13"/>
  <c r="N182" i="13"/>
  <c r="N181" i="13"/>
  <c r="N180" i="13"/>
  <c r="N179" i="13"/>
  <c r="N178" i="13"/>
  <c r="N177" i="13"/>
  <c r="N176" i="13"/>
  <c r="N175" i="13"/>
  <c r="N174" i="13"/>
  <c r="N173" i="13"/>
  <c r="N172" i="13"/>
  <c r="N171" i="13"/>
  <c r="N170" i="13"/>
  <c r="N169" i="13"/>
  <c r="N168" i="13"/>
  <c r="N167" i="13"/>
  <c r="N166" i="13"/>
  <c r="N165" i="13"/>
  <c r="N164" i="13"/>
  <c r="N163" i="13"/>
  <c r="N162" i="13"/>
  <c r="N161" i="13"/>
  <c r="N160" i="13"/>
  <c r="N159" i="13"/>
  <c r="N158" i="13"/>
  <c r="N157" i="13"/>
  <c r="N156" i="13"/>
  <c r="N155" i="13"/>
  <c r="N154" i="13"/>
  <c r="N153" i="13"/>
  <c r="N152" i="13"/>
  <c r="N151" i="13"/>
  <c r="N150" i="13"/>
  <c r="N149" i="13"/>
  <c r="N148" i="13"/>
  <c r="N147" i="13"/>
  <c r="N146" i="13"/>
  <c r="N145" i="13"/>
  <c r="N144" i="13"/>
  <c r="N143" i="13"/>
  <c r="N142" i="13"/>
  <c r="N141" i="13"/>
  <c r="N140" i="13"/>
  <c r="N139" i="13"/>
  <c r="N138" i="13"/>
  <c r="N137" i="13"/>
  <c r="N136" i="13"/>
  <c r="N135" i="13"/>
  <c r="N134" i="13"/>
  <c r="N133" i="13"/>
  <c r="N132" i="13"/>
  <c r="N131" i="13"/>
  <c r="N130" i="13"/>
  <c r="N129" i="13"/>
  <c r="N128" i="13"/>
  <c r="N127" i="13"/>
  <c r="N126" i="13"/>
  <c r="N125" i="13"/>
  <c r="N124" i="13"/>
  <c r="N123" i="13"/>
  <c r="N122" i="13"/>
  <c r="N121" i="13"/>
  <c r="N120" i="13"/>
  <c r="N119" i="13"/>
  <c r="N118" i="13"/>
  <c r="N117" i="13"/>
  <c r="N116" i="13"/>
  <c r="N115" i="13"/>
  <c r="N114" i="13"/>
  <c r="N113" i="13"/>
  <c r="N112" i="13"/>
  <c r="N111" i="13"/>
  <c r="N110" i="13"/>
  <c r="N109" i="13"/>
  <c r="N108" i="13"/>
  <c r="N107" i="13"/>
  <c r="N106" i="13"/>
  <c r="N105" i="13"/>
  <c r="N104" i="13"/>
  <c r="N103" i="13"/>
  <c r="N102" i="13"/>
  <c r="N10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75" i="13"/>
  <c r="N74" i="13"/>
  <c r="N73" i="13"/>
  <c r="N72" i="13"/>
  <c r="N71" i="13"/>
  <c r="N70" i="13"/>
  <c r="N69" i="13"/>
  <c r="N68" i="13"/>
  <c r="N67" i="13"/>
  <c r="N6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N40" i="13"/>
  <c r="N39" i="13"/>
  <c r="N38" i="13"/>
  <c r="N37" i="13"/>
  <c r="N36" i="13"/>
  <c r="N35" i="13"/>
  <c r="N34" i="13"/>
  <c r="N33" i="13"/>
  <c r="N32" i="13"/>
  <c r="N31" i="13"/>
  <c r="N30" i="13"/>
  <c r="N29" i="13"/>
  <c r="N28" i="13"/>
  <c r="N27" i="13"/>
  <c r="N26" i="13"/>
  <c r="N25" i="13"/>
  <c r="N24" i="13"/>
  <c r="N23" i="13"/>
  <c r="N22" i="13"/>
  <c r="N21" i="13"/>
  <c r="N20" i="13"/>
  <c r="N19" i="13"/>
  <c r="N18" i="13"/>
  <c r="N17" i="13"/>
  <c r="N16" i="13"/>
  <c r="N15" i="13"/>
  <c r="N14" i="13"/>
  <c r="N13" i="13"/>
  <c r="N12" i="13"/>
  <c r="N11" i="13"/>
  <c r="N10" i="13"/>
  <c r="N9" i="13"/>
  <c r="N8" i="13"/>
  <c r="B17" i="16" l="1"/>
  <c r="B16" i="16"/>
  <c r="B15" i="16"/>
  <c r="B14" i="16"/>
  <c r="B13" i="16"/>
  <c r="F41" i="16" l="1"/>
  <c r="F31" i="16"/>
  <c r="R258" i="9"/>
  <c r="Q258" i="9"/>
  <c r="R257" i="9"/>
  <c r="Q257" i="9"/>
  <c r="R256" i="9"/>
  <c r="Q256" i="9"/>
  <c r="R255" i="9"/>
  <c r="Q255" i="9"/>
  <c r="R254" i="9"/>
  <c r="Q254" i="9"/>
  <c r="R253" i="9"/>
  <c r="Q253" i="9"/>
  <c r="R252" i="9"/>
  <c r="Q252" i="9"/>
  <c r="R251" i="9"/>
  <c r="Q251" i="9"/>
  <c r="R250" i="9"/>
  <c r="Q250" i="9"/>
  <c r="R249" i="9"/>
  <c r="Q249" i="9"/>
  <c r="R248" i="9"/>
  <c r="Q248" i="9"/>
  <c r="R247" i="9"/>
  <c r="Q247" i="9"/>
  <c r="R246" i="9"/>
  <c r="Q246" i="9"/>
  <c r="R245" i="9"/>
  <c r="Q245" i="9"/>
  <c r="R244" i="9"/>
  <c r="Q244" i="9"/>
  <c r="R243" i="9"/>
  <c r="Q243" i="9"/>
  <c r="R242" i="9"/>
  <c r="Q242" i="9"/>
  <c r="R241" i="9"/>
  <c r="Q241" i="9"/>
  <c r="R240" i="9"/>
  <c r="Q240" i="9"/>
  <c r="R239" i="9"/>
  <c r="Q239" i="9"/>
  <c r="R238" i="9"/>
  <c r="Q238" i="9"/>
  <c r="R237" i="9"/>
  <c r="Q237" i="9"/>
  <c r="R236" i="9"/>
  <c r="Q236" i="9"/>
  <c r="R235" i="9"/>
  <c r="Q235" i="9"/>
  <c r="R234" i="9"/>
  <c r="Q234" i="9"/>
  <c r="R233" i="9"/>
  <c r="Q233" i="9"/>
  <c r="R232" i="9"/>
  <c r="Q232" i="9"/>
  <c r="R231" i="9"/>
  <c r="Q231" i="9"/>
  <c r="R230" i="9"/>
  <c r="Q230" i="9"/>
  <c r="R229" i="9"/>
  <c r="Q229" i="9"/>
  <c r="R228" i="9"/>
  <c r="Q228" i="9"/>
  <c r="R227" i="9"/>
  <c r="Q227" i="9"/>
  <c r="R226" i="9"/>
  <c r="Q226" i="9"/>
  <c r="R225" i="9"/>
  <c r="Q225" i="9"/>
  <c r="R224" i="9"/>
  <c r="Q224" i="9"/>
  <c r="R223" i="9"/>
  <c r="Q223" i="9"/>
  <c r="R222" i="9"/>
  <c r="Q222" i="9"/>
  <c r="R221" i="9"/>
  <c r="Q221" i="9"/>
  <c r="R220" i="9"/>
  <c r="Q220" i="9"/>
  <c r="R219" i="9"/>
  <c r="Q219" i="9"/>
  <c r="R218" i="9"/>
  <c r="Q218" i="9"/>
  <c r="R217" i="9"/>
  <c r="Q217" i="9"/>
  <c r="R216" i="9"/>
  <c r="Q216" i="9"/>
  <c r="R215" i="9"/>
  <c r="Q215" i="9"/>
  <c r="R214" i="9"/>
  <c r="Q214" i="9"/>
  <c r="R213" i="9"/>
  <c r="Q213" i="9"/>
  <c r="R212" i="9"/>
  <c r="Q212" i="9"/>
  <c r="R211" i="9"/>
  <c r="Q211" i="9"/>
  <c r="R210" i="9"/>
  <c r="Q210" i="9"/>
  <c r="R209" i="9"/>
  <c r="Q209" i="9"/>
  <c r="R208" i="9"/>
  <c r="Q208" i="9"/>
  <c r="R207" i="9"/>
  <c r="Q207" i="9"/>
  <c r="R206" i="9"/>
  <c r="Q206" i="9"/>
  <c r="R205" i="9"/>
  <c r="Q205" i="9"/>
  <c r="R204" i="9"/>
  <c r="Q204" i="9"/>
  <c r="R203" i="9"/>
  <c r="Q203" i="9"/>
  <c r="R202" i="9"/>
  <c r="Q202" i="9"/>
  <c r="R201" i="9"/>
  <c r="Q201" i="9"/>
  <c r="R200" i="9"/>
  <c r="Q200" i="9"/>
  <c r="R199" i="9"/>
  <c r="Q199" i="9"/>
  <c r="R198" i="9"/>
  <c r="Q198" i="9"/>
  <c r="R197" i="9"/>
  <c r="Q197" i="9"/>
  <c r="R196" i="9"/>
  <c r="Q196" i="9"/>
  <c r="R195" i="9"/>
  <c r="Q195" i="9"/>
  <c r="R194" i="9"/>
  <c r="Q194" i="9"/>
  <c r="R193" i="9"/>
  <c r="Q193" i="9"/>
  <c r="R192" i="9"/>
  <c r="Q192" i="9"/>
  <c r="R191" i="9"/>
  <c r="Q191" i="9"/>
  <c r="R190" i="9"/>
  <c r="Q190" i="9"/>
  <c r="R189" i="9"/>
  <c r="Q189" i="9"/>
  <c r="R188" i="9"/>
  <c r="Q188" i="9"/>
  <c r="R187" i="9"/>
  <c r="Q187" i="9"/>
  <c r="R186" i="9"/>
  <c r="Q186" i="9"/>
  <c r="R185" i="9"/>
  <c r="Q185" i="9"/>
  <c r="R184" i="9"/>
  <c r="Q184" i="9"/>
  <c r="R183" i="9"/>
  <c r="Q183" i="9"/>
  <c r="R182" i="9"/>
  <c r="Q182" i="9"/>
  <c r="R181" i="9"/>
  <c r="Q181" i="9"/>
  <c r="R180" i="9"/>
  <c r="Q180" i="9"/>
  <c r="R179" i="9"/>
  <c r="Q179" i="9"/>
  <c r="R178" i="9"/>
  <c r="Q178" i="9"/>
  <c r="R177" i="9"/>
  <c r="Q177" i="9"/>
  <c r="R176" i="9"/>
  <c r="Q176" i="9"/>
  <c r="R175" i="9"/>
  <c r="Q175" i="9"/>
  <c r="R174" i="9"/>
  <c r="Q174" i="9"/>
  <c r="R173" i="9"/>
  <c r="Q173" i="9"/>
  <c r="R172" i="9"/>
  <c r="Q172" i="9"/>
  <c r="R171" i="9"/>
  <c r="Q171" i="9"/>
  <c r="R170" i="9"/>
  <c r="Q170" i="9"/>
  <c r="R169" i="9"/>
  <c r="Q169" i="9"/>
  <c r="R168" i="9"/>
  <c r="Q168" i="9"/>
  <c r="R167" i="9"/>
  <c r="Q167" i="9"/>
  <c r="R166" i="9"/>
  <c r="Q166" i="9"/>
  <c r="R165" i="9"/>
  <c r="Q165" i="9"/>
  <c r="R164" i="9"/>
  <c r="Q164" i="9"/>
  <c r="R163" i="9"/>
  <c r="Q163" i="9"/>
  <c r="R162" i="9"/>
  <c r="Q162" i="9"/>
  <c r="R161" i="9"/>
  <c r="Q161" i="9"/>
  <c r="R160" i="9"/>
  <c r="Q160" i="9"/>
  <c r="R159" i="9"/>
  <c r="Q159" i="9"/>
  <c r="R158" i="9"/>
  <c r="Q158" i="9"/>
  <c r="R157" i="9"/>
  <c r="Q157" i="9"/>
  <c r="R156" i="9"/>
  <c r="Q156" i="9"/>
  <c r="R155" i="9"/>
  <c r="Q155" i="9"/>
  <c r="R154" i="9"/>
  <c r="Q154" i="9"/>
  <c r="R153" i="9"/>
  <c r="Q153" i="9"/>
  <c r="R152" i="9"/>
  <c r="Q152" i="9"/>
  <c r="R151" i="9"/>
  <c r="Q151" i="9"/>
  <c r="R150" i="9"/>
  <c r="Q150" i="9"/>
  <c r="R149" i="9"/>
  <c r="Q149" i="9"/>
  <c r="R148" i="9"/>
  <c r="Q148" i="9"/>
  <c r="R147" i="9"/>
  <c r="Q147" i="9"/>
  <c r="R146" i="9"/>
  <c r="Q146" i="9"/>
  <c r="R145" i="9"/>
  <c r="Q145" i="9"/>
  <c r="R144" i="9"/>
  <c r="Q144" i="9"/>
  <c r="R143" i="9"/>
  <c r="Q143" i="9"/>
  <c r="R142" i="9"/>
  <c r="Q142" i="9"/>
  <c r="R141" i="9"/>
  <c r="Q141" i="9"/>
  <c r="R140" i="9"/>
  <c r="Q140" i="9"/>
  <c r="R139" i="9"/>
  <c r="Q139" i="9"/>
  <c r="R138" i="9"/>
  <c r="Q138" i="9"/>
  <c r="R137" i="9"/>
  <c r="Q137" i="9"/>
  <c r="R136" i="9"/>
  <c r="Q136" i="9"/>
  <c r="R135" i="9"/>
  <c r="Q135" i="9"/>
  <c r="R134" i="9"/>
  <c r="Q134" i="9"/>
  <c r="R133" i="9"/>
  <c r="Q133" i="9"/>
  <c r="R132" i="9"/>
  <c r="Q132" i="9"/>
  <c r="R131" i="9"/>
  <c r="Q131" i="9"/>
  <c r="R130" i="9"/>
  <c r="Q130" i="9"/>
  <c r="R129" i="9"/>
  <c r="Q129" i="9"/>
  <c r="R128" i="9"/>
  <c r="Q128" i="9"/>
  <c r="R127" i="9"/>
  <c r="Q127" i="9"/>
  <c r="R126" i="9"/>
  <c r="Q126" i="9"/>
  <c r="R125" i="9"/>
  <c r="Q125" i="9"/>
  <c r="R124" i="9"/>
  <c r="Q124" i="9"/>
  <c r="R123" i="9"/>
  <c r="Q123" i="9"/>
  <c r="R122" i="9"/>
  <c r="Q122" i="9"/>
  <c r="R121" i="9"/>
  <c r="Q121" i="9"/>
  <c r="R120" i="9"/>
  <c r="Q120" i="9"/>
  <c r="R119" i="9"/>
  <c r="Q119" i="9"/>
  <c r="R118" i="9"/>
  <c r="Q118" i="9"/>
  <c r="R117" i="9"/>
  <c r="Q117" i="9"/>
  <c r="R116" i="9"/>
  <c r="Q116" i="9"/>
  <c r="R115" i="9"/>
  <c r="Q115" i="9"/>
  <c r="R114" i="9"/>
  <c r="Q114" i="9"/>
  <c r="R113" i="9"/>
  <c r="Q113" i="9"/>
  <c r="R112" i="9"/>
  <c r="Q112" i="9"/>
  <c r="R111" i="9"/>
  <c r="Q111" i="9"/>
  <c r="R110" i="9"/>
  <c r="Q110" i="9"/>
  <c r="R109" i="9"/>
  <c r="Q109" i="9"/>
  <c r="R108" i="9"/>
  <c r="Q108" i="9"/>
  <c r="R107" i="9"/>
  <c r="Q107" i="9"/>
  <c r="R106" i="9"/>
  <c r="Q106" i="9"/>
  <c r="R105" i="9"/>
  <c r="Q105" i="9"/>
  <c r="R104" i="9"/>
  <c r="Q104" i="9"/>
  <c r="R103" i="9"/>
  <c r="Q103" i="9"/>
  <c r="R102" i="9"/>
  <c r="Q102" i="9"/>
  <c r="R101" i="9"/>
  <c r="Q101" i="9"/>
  <c r="R100" i="9"/>
  <c r="Q100" i="9"/>
  <c r="R99" i="9"/>
  <c r="Q99" i="9"/>
  <c r="R98" i="9"/>
  <c r="Q98" i="9"/>
  <c r="R97" i="9"/>
  <c r="Q97" i="9"/>
  <c r="R96" i="9"/>
  <c r="Q96" i="9"/>
  <c r="R95" i="9"/>
  <c r="Q95" i="9"/>
  <c r="R94" i="9"/>
  <c r="Q94" i="9"/>
  <c r="R93" i="9"/>
  <c r="Q93" i="9"/>
  <c r="R92" i="9"/>
  <c r="Q92" i="9"/>
  <c r="R91" i="9"/>
  <c r="Q91" i="9"/>
  <c r="R90" i="9"/>
  <c r="Q90" i="9"/>
  <c r="R89" i="9"/>
  <c r="Q89" i="9"/>
  <c r="R88" i="9"/>
  <c r="Q88" i="9"/>
  <c r="R87" i="9"/>
  <c r="Q87" i="9"/>
  <c r="R86" i="9"/>
  <c r="Q86" i="9"/>
  <c r="R85" i="9"/>
  <c r="Q85" i="9"/>
  <c r="R84" i="9"/>
  <c r="Q84" i="9"/>
  <c r="R83" i="9"/>
  <c r="Q83" i="9"/>
  <c r="R82" i="9"/>
  <c r="Q82" i="9"/>
  <c r="R81" i="9"/>
  <c r="Q81" i="9"/>
  <c r="R80" i="9"/>
  <c r="Q80" i="9"/>
  <c r="Q79" i="9"/>
  <c r="Q78" i="9"/>
  <c r="Q77" i="9"/>
  <c r="Q76" i="9"/>
  <c r="Q72" i="9"/>
  <c r="Q69" i="9"/>
  <c r="Q68" i="9"/>
  <c r="Q63" i="9"/>
  <c r="Q62" i="9"/>
  <c r="Q61" i="9"/>
  <c r="Q60" i="9"/>
  <c r="Q59" i="9"/>
  <c r="Q58" i="9"/>
  <c r="Q49" i="9"/>
  <c r="Q48" i="9"/>
  <c r="Q47" i="9"/>
  <c r="Q46" i="9"/>
  <c r="Q45" i="9"/>
  <c r="Q44" i="9"/>
  <c r="Q35" i="9"/>
  <c r="Q34" i="9"/>
  <c r="Q33" i="9"/>
  <c r="Q30" i="9"/>
  <c r="Q26" i="9"/>
  <c r="P10" i="9"/>
  <c r="P11" i="9"/>
  <c r="P12" i="9"/>
  <c r="P13" i="9"/>
  <c r="P14" i="9"/>
  <c r="P15" i="9"/>
  <c r="P16" i="9"/>
  <c r="P17" i="9"/>
  <c r="P18" i="9"/>
  <c r="P19" i="9"/>
  <c r="P20" i="9"/>
  <c r="P21" i="9"/>
  <c r="P22" i="9"/>
  <c r="P23" i="9"/>
  <c r="P24" i="9"/>
  <c r="P25" i="9"/>
  <c r="P26" i="9"/>
  <c r="P27" i="9"/>
  <c r="P28" i="9"/>
  <c r="P29" i="9"/>
  <c r="P30" i="9"/>
  <c r="S30" i="9" s="1"/>
  <c r="P31" i="9"/>
  <c r="P32" i="9"/>
  <c r="P33" i="9"/>
  <c r="S33" i="9" s="1"/>
  <c r="P34" i="9"/>
  <c r="S34" i="9" s="1"/>
  <c r="P35" i="9"/>
  <c r="S35" i="9" s="1"/>
  <c r="P36" i="9"/>
  <c r="P37" i="9"/>
  <c r="P38" i="9"/>
  <c r="P39" i="9"/>
  <c r="P40" i="9"/>
  <c r="P41" i="9"/>
  <c r="P42" i="9"/>
  <c r="P43" i="9"/>
  <c r="P44" i="9"/>
  <c r="S44" i="9" s="1"/>
  <c r="P45" i="9"/>
  <c r="S45" i="9" s="1"/>
  <c r="P46" i="9"/>
  <c r="S46" i="9" s="1"/>
  <c r="P47" i="9"/>
  <c r="S47" i="9" s="1"/>
  <c r="P48" i="9"/>
  <c r="S48" i="9" s="1"/>
  <c r="P49" i="9"/>
  <c r="P50" i="9"/>
  <c r="P51" i="9"/>
  <c r="P52" i="9"/>
  <c r="P53" i="9"/>
  <c r="P54" i="9"/>
  <c r="P55" i="9"/>
  <c r="P56" i="9"/>
  <c r="P57" i="9"/>
  <c r="P58" i="9"/>
  <c r="S58" i="9" s="1"/>
  <c r="P59" i="9"/>
  <c r="S59" i="9" s="1"/>
  <c r="P60" i="9"/>
  <c r="S60" i="9" s="1"/>
  <c r="P61" i="9"/>
  <c r="P62" i="9"/>
  <c r="S62" i="9" s="1"/>
  <c r="P63" i="9"/>
  <c r="P64" i="9"/>
  <c r="P65" i="9"/>
  <c r="P66" i="9"/>
  <c r="P67" i="9"/>
  <c r="P68" i="9"/>
  <c r="S68" i="9" s="1"/>
  <c r="P69" i="9"/>
  <c r="P70" i="9"/>
  <c r="P71" i="9"/>
  <c r="P72" i="9"/>
  <c r="S72" i="9" s="1"/>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201" i="9"/>
  <c r="P202" i="9"/>
  <c r="P203" i="9"/>
  <c r="P204" i="9"/>
  <c r="P205" i="9"/>
  <c r="P206" i="9"/>
  <c r="P207" i="9"/>
  <c r="P208" i="9"/>
  <c r="P209" i="9"/>
  <c r="P210" i="9"/>
  <c r="P211" i="9"/>
  <c r="P212" i="9"/>
  <c r="P213" i="9"/>
  <c r="P214" i="9"/>
  <c r="P215" i="9"/>
  <c r="P216" i="9"/>
  <c r="P217" i="9"/>
  <c r="P218" i="9"/>
  <c r="P219" i="9"/>
  <c r="P220" i="9"/>
  <c r="P221" i="9"/>
  <c r="P222" i="9"/>
  <c r="P223" i="9"/>
  <c r="P224" i="9"/>
  <c r="P225" i="9"/>
  <c r="P226" i="9"/>
  <c r="P227" i="9"/>
  <c r="P228" i="9"/>
  <c r="P229" i="9"/>
  <c r="P230" i="9"/>
  <c r="P231" i="9"/>
  <c r="P232" i="9"/>
  <c r="P233" i="9"/>
  <c r="P234" i="9"/>
  <c r="P235" i="9"/>
  <c r="P236" i="9"/>
  <c r="P237" i="9"/>
  <c r="P238" i="9"/>
  <c r="P239" i="9"/>
  <c r="P240" i="9"/>
  <c r="P241" i="9"/>
  <c r="P242" i="9"/>
  <c r="P243" i="9"/>
  <c r="P244" i="9"/>
  <c r="P245" i="9"/>
  <c r="P246" i="9"/>
  <c r="P247" i="9"/>
  <c r="P248" i="9"/>
  <c r="P249" i="9"/>
  <c r="P250" i="9"/>
  <c r="P251" i="9"/>
  <c r="P252" i="9"/>
  <c r="P253" i="9"/>
  <c r="P254" i="9"/>
  <c r="P255" i="9"/>
  <c r="P256" i="9"/>
  <c r="P257" i="9"/>
  <c r="P258" i="9"/>
  <c r="V5" i="9"/>
  <c r="C32" i="16"/>
  <c r="B22" i="16"/>
  <c r="B23" i="16"/>
  <c r="B24" i="16"/>
  <c r="L10" i="9"/>
  <c r="R10" i="9" s="1"/>
  <c r="P9" i="9"/>
  <c r="L9" i="9"/>
  <c r="R9" i="9" s="1"/>
  <c r="L11" i="9"/>
  <c r="R11" i="9" s="1"/>
  <c r="L12" i="9"/>
  <c r="R12" i="9" s="1"/>
  <c r="S80" i="9"/>
  <c r="U80" i="9" s="1"/>
  <c r="S81" i="9"/>
  <c r="T81" i="9" s="1"/>
  <c r="X81" i="9" s="1"/>
  <c r="S82" i="9"/>
  <c r="T82" i="9" s="1"/>
  <c r="S83" i="9"/>
  <c r="U83" i="9" s="1"/>
  <c r="S84" i="9"/>
  <c r="U84" i="9" s="1"/>
  <c r="S85" i="9"/>
  <c r="T85" i="9" s="1"/>
  <c r="W85" i="9" s="1"/>
  <c r="Z85" i="9" s="1"/>
  <c r="S86" i="9"/>
  <c r="T86" i="9" s="1"/>
  <c r="S87" i="9"/>
  <c r="T87" i="9" s="1"/>
  <c r="X87" i="9" s="1"/>
  <c r="S88" i="9"/>
  <c r="S89" i="9"/>
  <c r="S90" i="9"/>
  <c r="T90" i="9" s="1"/>
  <c r="S91" i="9"/>
  <c r="S92" i="9"/>
  <c r="T92" i="9" s="1"/>
  <c r="X92" i="9" s="1"/>
  <c r="S93" i="9"/>
  <c r="S94" i="9"/>
  <c r="S95" i="9"/>
  <c r="T95" i="9" s="1"/>
  <c r="X95" i="9" s="1"/>
  <c r="S96" i="9"/>
  <c r="U96" i="9" s="1"/>
  <c r="S97" i="9"/>
  <c r="S98" i="9"/>
  <c r="T98" i="9" s="1"/>
  <c r="S99" i="9"/>
  <c r="S100" i="9"/>
  <c r="S101" i="9"/>
  <c r="T101" i="9" s="1"/>
  <c r="X101" i="9" s="1"/>
  <c r="S102" i="9"/>
  <c r="T102" i="9" s="1"/>
  <c r="S103" i="9"/>
  <c r="U103" i="9" s="1"/>
  <c r="S104" i="9"/>
  <c r="U104" i="9" s="1"/>
  <c r="S105" i="9"/>
  <c r="U105" i="9" s="1"/>
  <c r="S106" i="9"/>
  <c r="S107" i="9"/>
  <c r="S108" i="9"/>
  <c r="T108" i="9" s="1"/>
  <c r="X108" i="9" s="1"/>
  <c r="S109" i="9"/>
  <c r="S110" i="9"/>
  <c r="S111" i="9"/>
  <c r="T111" i="9" s="1"/>
  <c r="X111" i="9" s="1"/>
  <c r="S112" i="9"/>
  <c r="T112" i="9" s="1"/>
  <c r="S113" i="9"/>
  <c r="T113" i="9" s="1"/>
  <c r="S114" i="9"/>
  <c r="S115" i="9"/>
  <c r="U115" i="9" s="1"/>
  <c r="S116" i="9"/>
  <c r="U116" i="9" s="1"/>
  <c r="S117" i="9"/>
  <c r="U117" i="9" s="1"/>
  <c r="S118" i="9"/>
  <c r="S119" i="9"/>
  <c r="T119" i="9" s="1"/>
  <c r="S120" i="9"/>
  <c r="T120" i="9" s="1"/>
  <c r="S121" i="9"/>
  <c r="T121" i="9" s="1"/>
  <c r="W121" i="9" s="1"/>
  <c r="Z121" i="9" s="1"/>
  <c r="S122" i="9"/>
  <c r="S123" i="9"/>
  <c r="U123" i="9" s="1"/>
  <c r="S124" i="9"/>
  <c r="T124" i="9" s="1"/>
  <c r="X124" i="9" s="1"/>
  <c r="S125" i="9"/>
  <c r="S126" i="9"/>
  <c r="U126" i="9" s="1"/>
  <c r="S127" i="9"/>
  <c r="U127" i="9" s="1"/>
  <c r="S128" i="9"/>
  <c r="T128" i="9" s="1"/>
  <c r="X128" i="9" s="1"/>
  <c r="S129" i="9"/>
  <c r="T129" i="9" s="1"/>
  <c r="S130" i="9"/>
  <c r="S131" i="9"/>
  <c r="U131" i="9" s="1"/>
  <c r="S132" i="9"/>
  <c r="U132" i="9" s="1"/>
  <c r="S133" i="9"/>
  <c r="U133" i="9" s="1"/>
  <c r="S134" i="9"/>
  <c r="S135" i="9"/>
  <c r="T135" i="9" s="1"/>
  <c r="S136" i="9"/>
  <c r="T136" i="9" s="1"/>
  <c r="W136" i="9" s="1"/>
  <c r="Z136" i="9" s="1"/>
  <c r="S137" i="9"/>
  <c r="U137" i="9" s="1"/>
  <c r="S138" i="9"/>
  <c r="U138" i="9" s="1"/>
  <c r="S139" i="9"/>
  <c r="S140" i="9"/>
  <c r="T140" i="9" s="1"/>
  <c r="X140" i="9" s="1"/>
  <c r="S141" i="9"/>
  <c r="U141" i="9" s="1"/>
  <c r="S142" i="9"/>
  <c r="U142" i="9" s="1"/>
  <c r="S143" i="9"/>
  <c r="T143" i="9" s="1"/>
  <c r="W143" i="9" s="1"/>
  <c r="Z143" i="9" s="1"/>
  <c r="S144" i="9"/>
  <c r="T144" i="9" s="1"/>
  <c r="X144" i="9" s="1"/>
  <c r="S145" i="9"/>
  <c r="T145" i="9" s="1"/>
  <c r="S146" i="9"/>
  <c r="S147" i="9"/>
  <c r="S148" i="9"/>
  <c r="U148" i="9" s="1"/>
  <c r="S149" i="9"/>
  <c r="S150" i="9"/>
  <c r="S151" i="9"/>
  <c r="T151" i="9" s="1"/>
  <c r="S152" i="9"/>
  <c r="T152" i="9" s="1"/>
  <c r="X152" i="9" s="1"/>
  <c r="S153" i="9"/>
  <c r="T153" i="9" s="1"/>
  <c r="X153" i="9" s="1"/>
  <c r="S154" i="9"/>
  <c r="U154" i="9" s="1"/>
  <c r="S155" i="9"/>
  <c r="U155" i="9" s="1"/>
  <c r="S156" i="9"/>
  <c r="T156" i="9" s="1"/>
  <c r="X156" i="9" s="1"/>
  <c r="S157" i="9"/>
  <c r="S158" i="9"/>
  <c r="U158" i="9" s="1"/>
  <c r="S159" i="9"/>
  <c r="U159" i="9" s="1"/>
  <c r="S160" i="9"/>
  <c r="T160" i="9" s="1"/>
  <c r="X160" i="9" s="1"/>
  <c r="S161" i="9"/>
  <c r="T161" i="9" s="1"/>
  <c r="S162" i="9"/>
  <c r="S163" i="9"/>
  <c r="U163" i="9" s="1"/>
  <c r="S164" i="9"/>
  <c r="U164" i="9" s="1"/>
  <c r="S165" i="9"/>
  <c r="U165" i="9" s="1"/>
  <c r="S166" i="9"/>
  <c r="U166" i="9" s="1"/>
  <c r="S167" i="9"/>
  <c r="T167" i="9" s="1"/>
  <c r="X167" i="9" s="1"/>
  <c r="S168" i="9"/>
  <c r="T168" i="9" s="1"/>
  <c r="S169" i="9"/>
  <c r="T169" i="9" s="1"/>
  <c r="S170" i="9"/>
  <c r="S171" i="9"/>
  <c r="S172" i="9"/>
  <c r="T172" i="9" s="1"/>
  <c r="S173" i="9"/>
  <c r="U173" i="9" s="1"/>
  <c r="S174" i="9"/>
  <c r="U174" i="9" s="1"/>
  <c r="S175" i="9"/>
  <c r="T175" i="9" s="1"/>
  <c r="X175" i="9" s="1"/>
  <c r="S176" i="9"/>
  <c r="T176" i="9" s="1"/>
  <c r="S177" i="9"/>
  <c r="T177" i="9" s="1"/>
  <c r="S178" i="9"/>
  <c r="S179" i="9"/>
  <c r="S180" i="9"/>
  <c r="U180" i="9" s="1"/>
  <c r="S181" i="9"/>
  <c r="S182" i="9"/>
  <c r="U182" i="9" s="1"/>
  <c r="S183" i="9"/>
  <c r="T183" i="9" s="1"/>
  <c r="S184" i="9"/>
  <c r="T184" i="9" s="1"/>
  <c r="S185" i="9"/>
  <c r="T185" i="9" s="1"/>
  <c r="S186" i="9"/>
  <c r="S187" i="9"/>
  <c r="U187" i="9" s="1"/>
  <c r="S188" i="9"/>
  <c r="T188" i="9" s="1"/>
  <c r="X188" i="9" s="1"/>
  <c r="S189" i="9"/>
  <c r="S190" i="9"/>
  <c r="U190" i="9" s="1"/>
  <c r="S191" i="9"/>
  <c r="U191" i="9" s="1"/>
  <c r="S192" i="9"/>
  <c r="T192" i="9" s="1"/>
  <c r="X192" i="9" s="1"/>
  <c r="S193" i="9"/>
  <c r="T193" i="9" s="1"/>
  <c r="S194" i="9"/>
  <c r="S195" i="9"/>
  <c r="U195" i="9" s="1"/>
  <c r="S196" i="9"/>
  <c r="U196" i="9" s="1"/>
  <c r="S197" i="9"/>
  <c r="U197" i="9" s="1"/>
  <c r="S198" i="9"/>
  <c r="U198" i="9" s="1"/>
  <c r="S199" i="9"/>
  <c r="T199" i="9" s="1"/>
  <c r="S200" i="9"/>
  <c r="U200" i="9" s="1"/>
  <c r="S201" i="9"/>
  <c r="T201" i="9" s="1"/>
  <c r="S202" i="9"/>
  <c r="S203" i="9"/>
  <c r="S204" i="9"/>
  <c r="T204" i="9" s="1"/>
  <c r="X204" i="9" s="1"/>
  <c r="S205" i="9"/>
  <c r="U205" i="9" s="1"/>
  <c r="S206" i="9"/>
  <c r="U206" i="9" s="1"/>
  <c r="S207" i="9"/>
  <c r="T207" i="9" s="1"/>
  <c r="X207" i="9" s="1"/>
  <c r="S208" i="9"/>
  <c r="T208" i="9" s="1"/>
  <c r="X208" i="9" s="1"/>
  <c r="S209" i="9"/>
  <c r="T209" i="9" s="1"/>
  <c r="S210" i="9"/>
  <c r="S211" i="9"/>
  <c r="S212" i="9"/>
  <c r="U212" i="9" s="1"/>
  <c r="S213" i="9"/>
  <c r="S214" i="9"/>
  <c r="U214" i="9" s="1"/>
  <c r="S215" i="9"/>
  <c r="T215" i="9" s="1"/>
  <c r="X215" i="9" s="1"/>
  <c r="S216" i="9"/>
  <c r="U216" i="9" s="1"/>
  <c r="S217" i="9"/>
  <c r="T217" i="9" s="1"/>
  <c r="S218" i="9"/>
  <c r="S219" i="9"/>
  <c r="U219" i="9" s="1"/>
  <c r="S220" i="9"/>
  <c r="T220" i="9" s="1"/>
  <c r="X220" i="9" s="1"/>
  <c r="S221" i="9"/>
  <c r="S222" i="9"/>
  <c r="U222" i="9" s="1"/>
  <c r="S223" i="9"/>
  <c r="U223" i="9" s="1"/>
  <c r="S224" i="9"/>
  <c r="T224" i="9" s="1"/>
  <c r="S225" i="9"/>
  <c r="T225" i="9" s="1"/>
  <c r="S226" i="9"/>
  <c r="S227" i="9"/>
  <c r="U227" i="9" s="1"/>
  <c r="S228" i="9"/>
  <c r="U228" i="9" s="1"/>
  <c r="S229" i="9"/>
  <c r="U229" i="9" s="1"/>
  <c r="S230" i="9"/>
  <c r="U230" i="9" s="1"/>
  <c r="S231" i="9"/>
  <c r="T231" i="9" s="1"/>
  <c r="X231" i="9" s="1"/>
  <c r="S232" i="9"/>
  <c r="T232" i="9" s="1"/>
  <c r="X232" i="9" s="1"/>
  <c r="S233" i="9"/>
  <c r="T233" i="9" s="1"/>
  <c r="S234" i="9"/>
  <c r="S235" i="9"/>
  <c r="T235" i="9" s="1"/>
  <c r="S236" i="9"/>
  <c r="T236" i="9" s="1"/>
  <c r="S237" i="9"/>
  <c r="U237" i="9" s="1"/>
  <c r="S238" i="9"/>
  <c r="U238" i="9" s="1"/>
  <c r="S239" i="9"/>
  <c r="T239" i="9" s="1"/>
  <c r="X239" i="9" s="1"/>
  <c r="S240" i="9"/>
  <c r="T240" i="9" s="1"/>
  <c r="W240" i="9" s="1"/>
  <c r="Z240" i="9" s="1"/>
  <c r="S241" i="9"/>
  <c r="T241" i="9" s="1"/>
  <c r="X241" i="9" s="1"/>
  <c r="S242" i="9"/>
  <c r="S243" i="9"/>
  <c r="T243" i="9" s="1"/>
  <c r="W243" i="9" s="1"/>
  <c r="Z243" i="9" s="1"/>
  <c r="S244" i="9"/>
  <c r="U244" i="9" s="1"/>
  <c r="S245" i="9"/>
  <c r="T245" i="9" s="1"/>
  <c r="X245" i="9" s="1"/>
  <c r="S246" i="9"/>
  <c r="U246" i="9" s="1"/>
  <c r="S247" i="9"/>
  <c r="T247" i="9" s="1"/>
  <c r="X247" i="9" s="1"/>
  <c r="S248" i="9"/>
  <c r="T248" i="9" s="1"/>
  <c r="S249" i="9"/>
  <c r="T249" i="9" s="1"/>
  <c r="S250" i="9"/>
  <c r="S251" i="9"/>
  <c r="T251" i="9" s="1"/>
  <c r="S252" i="9"/>
  <c r="T252" i="9" s="1"/>
  <c r="W252" i="9" s="1"/>
  <c r="Z252" i="9" s="1"/>
  <c r="S253" i="9"/>
  <c r="T253" i="9" s="1"/>
  <c r="X253" i="9" s="1"/>
  <c r="S254" i="9"/>
  <c r="U254" i="9" s="1"/>
  <c r="S255" i="9"/>
  <c r="U255" i="9" s="1"/>
  <c r="S256" i="9"/>
  <c r="T256" i="9" s="1"/>
  <c r="W256" i="9" s="1"/>
  <c r="Z256" i="9" s="1"/>
  <c r="S257" i="9"/>
  <c r="T257" i="9" s="1"/>
  <c r="X257" i="9" s="1"/>
  <c r="S258" i="9"/>
  <c r="J9" i="9"/>
  <c r="J16" i="9"/>
  <c r="J12" i="9"/>
  <c r="K9" i="9"/>
  <c r="M9" i="9"/>
  <c r="J10" i="9"/>
  <c r="K10" i="9"/>
  <c r="M10" i="9"/>
  <c r="J11" i="9"/>
  <c r="K11" i="9"/>
  <c r="M11" i="9"/>
  <c r="K12" i="9"/>
  <c r="M12" i="9"/>
  <c r="J13" i="9"/>
  <c r="K13" i="9"/>
  <c r="L13" i="9"/>
  <c r="R13" i="9" s="1"/>
  <c r="M13" i="9"/>
  <c r="J14" i="9"/>
  <c r="K14" i="9"/>
  <c r="L14" i="9"/>
  <c r="R14" i="9" s="1"/>
  <c r="M14" i="9"/>
  <c r="J15" i="9"/>
  <c r="K15" i="9"/>
  <c r="L15" i="9"/>
  <c r="R15" i="9" s="1"/>
  <c r="M15" i="9"/>
  <c r="K16" i="9"/>
  <c r="L16" i="9"/>
  <c r="R16" i="9" s="1"/>
  <c r="M16" i="9"/>
  <c r="J17" i="9"/>
  <c r="K17" i="9"/>
  <c r="L17" i="9"/>
  <c r="R17" i="9" s="1"/>
  <c r="M17" i="9"/>
  <c r="J18" i="9"/>
  <c r="K18" i="9"/>
  <c r="L18" i="9"/>
  <c r="R18" i="9" s="1"/>
  <c r="M18" i="9"/>
  <c r="J19" i="9"/>
  <c r="K19" i="9"/>
  <c r="L19" i="9"/>
  <c r="R19" i="9" s="1"/>
  <c r="M19" i="9"/>
  <c r="J20" i="9"/>
  <c r="K20" i="9"/>
  <c r="L20" i="9"/>
  <c r="R20" i="9" s="1"/>
  <c r="M20" i="9"/>
  <c r="J21" i="9"/>
  <c r="K21" i="9"/>
  <c r="L21" i="9"/>
  <c r="R21" i="9" s="1"/>
  <c r="M21" i="9"/>
  <c r="J22" i="9"/>
  <c r="K22" i="9"/>
  <c r="L22" i="9"/>
  <c r="R22" i="9" s="1"/>
  <c r="M22" i="9"/>
  <c r="J23" i="9"/>
  <c r="K23" i="9"/>
  <c r="L23" i="9"/>
  <c r="R23" i="9" s="1"/>
  <c r="M23" i="9"/>
  <c r="J8" i="13"/>
  <c r="O8" i="13"/>
  <c r="R8" i="13"/>
  <c r="V8" i="13" s="1"/>
  <c r="J9" i="13"/>
  <c r="O9" i="13"/>
  <c r="R9" i="13"/>
  <c r="V9" i="13" s="1"/>
  <c r="J10" i="13"/>
  <c r="O10" i="13"/>
  <c r="R10" i="13"/>
  <c r="V10" i="13" s="1"/>
  <c r="J11" i="13"/>
  <c r="O11" i="13"/>
  <c r="R11" i="13"/>
  <c r="V11" i="13" s="1"/>
  <c r="J12" i="13"/>
  <c r="O12" i="13"/>
  <c r="R12" i="13"/>
  <c r="V12" i="13" s="1"/>
  <c r="J13" i="13"/>
  <c r="O13" i="13"/>
  <c r="R13" i="13"/>
  <c r="J14" i="13"/>
  <c r="O14" i="13"/>
  <c r="R14" i="13"/>
  <c r="V14" i="13" s="1"/>
  <c r="J15" i="13"/>
  <c r="Q15" i="13" s="1"/>
  <c r="O15" i="13"/>
  <c r="R15" i="13"/>
  <c r="V15" i="13" s="1"/>
  <c r="J16" i="13"/>
  <c r="O16" i="13"/>
  <c r="R16" i="13"/>
  <c r="V16" i="13" s="1"/>
  <c r="J17" i="13"/>
  <c r="O17" i="13"/>
  <c r="R17" i="13"/>
  <c r="V17" i="13" s="1"/>
  <c r="J18" i="13"/>
  <c r="O18" i="13"/>
  <c r="R18" i="13"/>
  <c r="V18" i="13" s="1"/>
  <c r="J19" i="13"/>
  <c r="O19" i="13"/>
  <c r="R19" i="13"/>
  <c r="V19" i="13" s="1"/>
  <c r="J20" i="13"/>
  <c r="O20" i="13"/>
  <c r="R20" i="13"/>
  <c r="V20" i="13" s="1"/>
  <c r="J21" i="13"/>
  <c r="O21" i="13"/>
  <c r="R21" i="13"/>
  <c r="V21" i="13" s="1"/>
  <c r="J22" i="13"/>
  <c r="O22" i="13"/>
  <c r="R22" i="13"/>
  <c r="V22" i="13" s="1"/>
  <c r="J23" i="13"/>
  <c r="O23" i="13"/>
  <c r="R23" i="13"/>
  <c r="V23" i="13" s="1"/>
  <c r="J24" i="13"/>
  <c r="O24" i="13"/>
  <c r="R24" i="13"/>
  <c r="V24" i="13" s="1"/>
  <c r="J25" i="13"/>
  <c r="O25" i="13"/>
  <c r="R25" i="13"/>
  <c r="V25" i="13" s="1"/>
  <c r="J26" i="13"/>
  <c r="O26" i="13"/>
  <c r="R26" i="13"/>
  <c r="V26" i="13" s="1"/>
  <c r="J27" i="13"/>
  <c r="O27" i="13"/>
  <c r="R27" i="13"/>
  <c r="V27" i="13" s="1"/>
  <c r="J28" i="13"/>
  <c r="O28" i="13"/>
  <c r="R28" i="13"/>
  <c r="V28" i="13" s="1"/>
  <c r="J29" i="13"/>
  <c r="O29" i="13"/>
  <c r="R29" i="13"/>
  <c r="V29" i="13" s="1"/>
  <c r="J30" i="13"/>
  <c r="O30" i="13"/>
  <c r="R30" i="13"/>
  <c r="V30" i="13" s="1"/>
  <c r="J31" i="13"/>
  <c r="O31" i="13"/>
  <c r="R31" i="13"/>
  <c r="V31" i="13" s="1"/>
  <c r="J32" i="13"/>
  <c r="O32" i="13"/>
  <c r="R32" i="13"/>
  <c r="V32" i="13" s="1"/>
  <c r="J33" i="13"/>
  <c r="O33" i="13"/>
  <c r="R33" i="13"/>
  <c r="V33" i="13" s="1"/>
  <c r="J34" i="13"/>
  <c r="O34" i="13"/>
  <c r="R34" i="13"/>
  <c r="V34" i="13" s="1"/>
  <c r="J35" i="13"/>
  <c r="O35" i="13"/>
  <c r="R35" i="13"/>
  <c r="V35" i="13" s="1"/>
  <c r="J36" i="13"/>
  <c r="O36" i="13"/>
  <c r="R36" i="13"/>
  <c r="V36" i="13" s="1"/>
  <c r="J37" i="13"/>
  <c r="O37" i="13"/>
  <c r="R37" i="13"/>
  <c r="V37" i="13" s="1"/>
  <c r="J38" i="13"/>
  <c r="O38" i="13"/>
  <c r="R38" i="13"/>
  <c r="V38" i="13" s="1"/>
  <c r="J39" i="13"/>
  <c r="O39" i="13"/>
  <c r="R39" i="13"/>
  <c r="V39" i="13" s="1"/>
  <c r="J40" i="13"/>
  <c r="O40" i="13"/>
  <c r="R40" i="13"/>
  <c r="V40" i="13" s="1"/>
  <c r="J41" i="13"/>
  <c r="O41" i="13"/>
  <c r="R41" i="13"/>
  <c r="V41" i="13" s="1"/>
  <c r="J42" i="13"/>
  <c r="O42" i="13"/>
  <c r="R42" i="13"/>
  <c r="V42" i="13" s="1"/>
  <c r="J43" i="13"/>
  <c r="O43" i="13"/>
  <c r="R43" i="13"/>
  <c r="V43" i="13" s="1"/>
  <c r="J44" i="13"/>
  <c r="O44" i="13"/>
  <c r="R44" i="13"/>
  <c r="V44" i="13" s="1"/>
  <c r="J45" i="13"/>
  <c r="O45" i="13"/>
  <c r="R45" i="13"/>
  <c r="V45" i="13" s="1"/>
  <c r="J46" i="13"/>
  <c r="O46" i="13"/>
  <c r="R46" i="13"/>
  <c r="V46" i="13" s="1"/>
  <c r="J47" i="13"/>
  <c r="O47" i="13"/>
  <c r="R47" i="13"/>
  <c r="V47" i="13" s="1"/>
  <c r="J48" i="13"/>
  <c r="O48" i="13"/>
  <c r="R48" i="13"/>
  <c r="V48" i="13" s="1"/>
  <c r="J49" i="13"/>
  <c r="O49" i="13"/>
  <c r="R49" i="13"/>
  <c r="V49" i="13" s="1"/>
  <c r="J50" i="13"/>
  <c r="O50" i="13"/>
  <c r="R50" i="13"/>
  <c r="V50" i="13" s="1"/>
  <c r="J51" i="13"/>
  <c r="O51" i="13"/>
  <c r="R51" i="13"/>
  <c r="V51" i="13" s="1"/>
  <c r="J52" i="13"/>
  <c r="O52" i="13"/>
  <c r="R52" i="13"/>
  <c r="V52" i="13" s="1"/>
  <c r="J53" i="13"/>
  <c r="O53" i="13"/>
  <c r="R53" i="13"/>
  <c r="V53" i="13" s="1"/>
  <c r="J54" i="13"/>
  <c r="O54" i="13"/>
  <c r="R54" i="13"/>
  <c r="V54" i="13" s="1"/>
  <c r="J55" i="13"/>
  <c r="O55" i="13"/>
  <c r="R55" i="13"/>
  <c r="V55" i="13" s="1"/>
  <c r="J56" i="13"/>
  <c r="O56" i="13"/>
  <c r="R56" i="13"/>
  <c r="V56" i="13" s="1"/>
  <c r="J57" i="13"/>
  <c r="O57" i="13"/>
  <c r="R57" i="13"/>
  <c r="V57" i="13" s="1"/>
  <c r="J58" i="13"/>
  <c r="O58" i="13"/>
  <c r="R58" i="13"/>
  <c r="V58" i="13" s="1"/>
  <c r="J59" i="13"/>
  <c r="O59" i="13"/>
  <c r="R59" i="13"/>
  <c r="V59" i="13" s="1"/>
  <c r="J60" i="13"/>
  <c r="O60" i="13"/>
  <c r="R60" i="13"/>
  <c r="V60" i="13" s="1"/>
  <c r="J61" i="13"/>
  <c r="O61" i="13"/>
  <c r="R61" i="13"/>
  <c r="V61" i="13" s="1"/>
  <c r="J62" i="13"/>
  <c r="O62" i="13"/>
  <c r="R62" i="13"/>
  <c r="V62" i="13" s="1"/>
  <c r="J63" i="13"/>
  <c r="O63" i="13"/>
  <c r="R63" i="13"/>
  <c r="V63" i="13" s="1"/>
  <c r="J64" i="13"/>
  <c r="O64" i="13"/>
  <c r="R64" i="13"/>
  <c r="V64" i="13" s="1"/>
  <c r="J65" i="13"/>
  <c r="O65" i="13"/>
  <c r="R65" i="13"/>
  <c r="V65" i="13" s="1"/>
  <c r="J66" i="13"/>
  <c r="O66" i="13"/>
  <c r="R66" i="13"/>
  <c r="V66" i="13" s="1"/>
  <c r="J67" i="13"/>
  <c r="O67" i="13"/>
  <c r="R67" i="13"/>
  <c r="V67" i="13" s="1"/>
  <c r="J68" i="13"/>
  <c r="O68" i="13"/>
  <c r="R68" i="13"/>
  <c r="V68" i="13" s="1"/>
  <c r="J69" i="13"/>
  <c r="O69" i="13"/>
  <c r="R69" i="13"/>
  <c r="V69" i="13" s="1"/>
  <c r="J70" i="13"/>
  <c r="O70" i="13"/>
  <c r="R70" i="13"/>
  <c r="V70" i="13" s="1"/>
  <c r="J71" i="13"/>
  <c r="O71" i="13"/>
  <c r="R71" i="13"/>
  <c r="V71" i="13" s="1"/>
  <c r="J72" i="13"/>
  <c r="O72" i="13"/>
  <c r="R72" i="13"/>
  <c r="V72" i="13" s="1"/>
  <c r="J73" i="13"/>
  <c r="O73" i="13"/>
  <c r="R73" i="13"/>
  <c r="V73" i="13" s="1"/>
  <c r="J74" i="13"/>
  <c r="O74" i="13"/>
  <c r="R74" i="13"/>
  <c r="V74" i="13" s="1"/>
  <c r="J75" i="13"/>
  <c r="O75" i="13"/>
  <c r="R75" i="13"/>
  <c r="V75" i="13" s="1"/>
  <c r="J76" i="13"/>
  <c r="O76" i="13"/>
  <c r="R76" i="13"/>
  <c r="V76" i="13" s="1"/>
  <c r="J77" i="13"/>
  <c r="O77" i="13"/>
  <c r="R77" i="13"/>
  <c r="V77" i="13" s="1"/>
  <c r="J78" i="13"/>
  <c r="O78" i="13"/>
  <c r="R78" i="13"/>
  <c r="V78" i="13" s="1"/>
  <c r="W79" i="13"/>
  <c r="W80" i="13"/>
  <c r="W81" i="13"/>
  <c r="W82" i="13"/>
  <c r="W83" i="13"/>
  <c r="W84" i="13"/>
  <c r="W85" i="13"/>
  <c r="W86" i="13"/>
  <c r="W87" i="13"/>
  <c r="W88" i="13"/>
  <c r="W89" i="13"/>
  <c r="W90" i="13"/>
  <c r="W91" i="13"/>
  <c r="W92" i="13"/>
  <c r="W93" i="13"/>
  <c r="W94" i="13"/>
  <c r="W95" i="13"/>
  <c r="W96" i="13"/>
  <c r="W97" i="13"/>
  <c r="W98" i="13"/>
  <c r="W99" i="13"/>
  <c r="W100" i="13"/>
  <c r="W101" i="13"/>
  <c r="W102" i="13"/>
  <c r="W103" i="13"/>
  <c r="W104" i="13"/>
  <c r="W105" i="13"/>
  <c r="W106" i="13"/>
  <c r="W107"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2" i="13"/>
  <c r="W153" i="13"/>
  <c r="W154" i="13"/>
  <c r="W155" i="13"/>
  <c r="W156" i="13"/>
  <c r="W157" i="13"/>
  <c r="W158" i="13"/>
  <c r="W159" i="13"/>
  <c r="W160" i="13"/>
  <c r="W161" i="13"/>
  <c r="W162" i="13"/>
  <c r="W163" i="13"/>
  <c r="W164" i="13"/>
  <c r="W165" i="13"/>
  <c r="W166" i="13"/>
  <c r="W167" i="13"/>
  <c r="W168" i="13"/>
  <c r="W169" i="13"/>
  <c r="W170" i="13"/>
  <c r="W171" i="13"/>
  <c r="W172" i="13"/>
  <c r="W173" i="13"/>
  <c r="W174" i="13"/>
  <c r="W175" i="13"/>
  <c r="W176" i="13"/>
  <c r="W177" i="13"/>
  <c r="W178" i="13"/>
  <c r="W179" i="13"/>
  <c r="W180" i="13"/>
  <c r="W181" i="13"/>
  <c r="W182" i="13"/>
  <c r="W183" i="13"/>
  <c r="W184" i="13"/>
  <c r="W185" i="13"/>
  <c r="W186" i="13"/>
  <c r="W187" i="13"/>
  <c r="W188" i="13"/>
  <c r="W189" i="13"/>
  <c r="W190" i="13"/>
  <c r="W191" i="13"/>
  <c r="W192" i="13"/>
  <c r="W19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W234" i="13"/>
  <c r="W235" i="13"/>
  <c r="W236" i="13"/>
  <c r="W237" i="13"/>
  <c r="W238" i="13"/>
  <c r="W239" i="13"/>
  <c r="W240" i="13"/>
  <c r="W241" i="13"/>
  <c r="W242" i="13"/>
  <c r="W243" i="13"/>
  <c r="W244" i="13"/>
  <c r="W245" i="13"/>
  <c r="W246" i="13"/>
  <c r="W247" i="13"/>
  <c r="W248" i="13"/>
  <c r="W249" i="13"/>
  <c r="W250" i="13"/>
  <c r="W251" i="13"/>
  <c r="W252" i="13"/>
  <c r="W253" i="13"/>
  <c r="W254" i="13"/>
  <c r="W255" i="13"/>
  <c r="W256" i="13"/>
  <c r="W257" i="13"/>
  <c r="V79" i="13"/>
  <c r="V80" i="13"/>
  <c r="V81" i="13"/>
  <c r="V82" i="13"/>
  <c r="V83" i="13"/>
  <c r="V84" i="13"/>
  <c r="V85" i="13"/>
  <c r="V86" i="13"/>
  <c r="V87" i="13"/>
  <c r="V88" i="13"/>
  <c r="V89" i="13"/>
  <c r="V90" i="13"/>
  <c r="V91" i="13"/>
  <c r="V92" i="13"/>
  <c r="V93" i="13"/>
  <c r="V94" i="13"/>
  <c r="V95" i="13"/>
  <c r="V96" i="13"/>
  <c r="V97" i="13"/>
  <c r="V98" i="13"/>
  <c r="V99" i="13"/>
  <c r="V100" i="13"/>
  <c r="V101" i="13"/>
  <c r="V102" i="13"/>
  <c r="V103" i="13"/>
  <c r="V104" i="13"/>
  <c r="V105" i="13"/>
  <c r="V106" i="13"/>
  <c r="V107" i="13"/>
  <c r="V108" i="13"/>
  <c r="V109" i="13"/>
  <c r="V110" i="13"/>
  <c r="V111" i="13"/>
  <c r="V112" i="13"/>
  <c r="V113" i="13"/>
  <c r="V114" i="13"/>
  <c r="V115" i="13"/>
  <c r="V116" i="13"/>
  <c r="V117" i="13"/>
  <c r="V118" i="13"/>
  <c r="V119" i="13"/>
  <c r="V120" i="13"/>
  <c r="V121" i="13"/>
  <c r="V122" i="13"/>
  <c r="V123" i="13"/>
  <c r="V124" i="13"/>
  <c r="V125" i="13"/>
  <c r="V126" i="13"/>
  <c r="V127" i="13"/>
  <c r="V128" i="13"/>
  <c r="V129" i="13"/>
  <c r="V130" i="13"/>
  <c r="V131" i="13"/>
  <c r="V132" i="13"/>
  <c r="V133" i="13"/>
  <c r="V134" i="13"/>
  <c r="V135" i="13"/>
  <c r="V136" i="13"/>
  <c r="V137" i="13"/>
  <c r="V138" i="13"/>
  <c r="V139" i="13"/>
  <c r="V140" i="13"/>
  <c r="V141" i="13"/>
  <c r="V142" i="13"/>
  <c r="V143" i="13"/>
  <c r="V144" i="13"/>
  <c r="V145" i="13"/>
  <c r="V146" i="13"/>
  <c r="V147" i="13"/>
  <c r="V148" i="13"/>
  <c r="V149" i="13"/>
  <c r="V150" i="13"/>
  <c r="V151" i="13"/>
  <c r="V152" i="13"/>
  <c r="V153" i="13"/>
  <c r="V154" i="13"/>
  <c r="V155" i="13"/>
  <c r="V156" i="13"/>
  <c r="V157" i="13"/>
  <c r="V158" i="13"/>
  <c r="V159" i="13"/>
  <c r="V160" i="13"/>
  <c r="V161" i="13"/>
  <c r="V162" i="13"/>
  <c r="V163" i="13"/>
  <c r="V164" i="13"/>
  <c r="V165" i="13"/>
  <c r="V166" i="13"/>
  <c r="V167" i="13"/>
  <c r="V168" i="13"/>
  <c r="V169" i="13"/>
  <c r="V170" i="13"/>
  <c r="V171" i="13"/>
  <c r="V172" i="13"/>
  <c r="V173" i="13"/>
  <c r="V174" i="13"/>
  <c r="V175" i="13"/>
  <c r="V176" i="13"/>
  <c r="V177" i="13"/>
  <c r="V178" i="13"/>
  <c r="V179" i="13"/>
  <c r="V180" i="13"/>
  <c r="V181" i="13"/>
  <c r="V182" i="13"/>
  <c r="V183" i="13"/>
  <c r="V184" i="13"/>
  <c r="V185" i="13"/>
  <c r="V186" i="13"/>
  <c r="V187" i="13"/>
  <c r="V188" i="13"/>
  <c r="V189" i="13"/>
  <c r="V190" i="13"/>
  <c r="V191" i="13"/>
  <c r="V192" i="13"/>
  <c r="V193" i="13"/>
  <c r="V194" i="13"/>
  <c r="V195" i="13"/>
  <c r="V196" i="13"/>
  <c r="V197" i="13"/>
  <c r="V198" i="13"/>
  <c r="V199" i="13"/>
  <c r="V200" i="13"/>
  <c r="V201" i="13"/>
  <c r="V202" i="13"/>
  <c r="V203" i="13"/>
  <c r="V204" i="13"/>
  <c r="V205" i="13"/>
  <c r="V206" i="13"/>
  <c r="V207" i="13"/>
  <c r="V208" i="13"/>
  <c r="V209" i="13"/>
  <c r="V210" i="13"/>
  <c r="V211" i="13"/>
  <c r="V212" i="13"/>
  <c r="V213" i="13"/>
  <c r="V214" i="13"/>
  <c r="V215" i="13"/>
  <c r="V216" i="13"/>
  <c r="V217" i="13"/>
  <c r="V218" i="13"/>
  <c r="V219" i="13"/>
  <c r="V220" i="13"/>
  <c r="V221" i="13"/>
  <c r="V222" i="13"/>
  <c r="V223" i="13"/>
  <c r="V224" i="13"/>
  <c r="V225" i="13"/>
  <c r="V226" i="13"/>
  <c r="V227" i="13"/>
  <c r="V228" i="13"/>
  <c r="V229" i="13"/>
  <c r="V230" i="13"/>
  <c r="V231" i="13"/>
  <c r="V232" i="13"/>
  <c r="V233" i="13"/>
  <c r="V234" i="13"/>
  <c r="V235" i="13"/>
  <c r="V236" i="13"/>
  <c r="V237" i="13"/>
  <c r="V238" i="13"/>
  <c r="V239" i="13"/>
  <c r="V240" i="13"/>
  <c r="V241" i="13"/>
  <c r="V242" i="13"/>
  <c r="V243" i="13"/>
  <c r="V244" i="13"/>
  <c r="V245" i="13"/>
  <c r="V246" i="13"/>
  <c r="V247" i="13"/>
  <c r="V248" i="13"/>
  <c r="V249" i="13"/>
  <c r="V250" i="13"/>
  <c r="V251" i="13"/>
  <c r="V252" i="13"/>
  <c r="V253" i="13"/>
  <c r="V254" i="13"/>
  <c r="V255" i="13"/>
  <c r="V256" i="13"/>
  <c r="V257" i="13"/>
  <c r="U4" i="13"/>
  <c r="T4" i="13"/>
  <c r="S4"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P4"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M257" i="13"/>
  <c r="L257" i="13"/>
  <c r="K257" i="13"/>
  <c r="J257" i="13"/>
  <c r="A257" i="13"/>
  <c r="M256" i="13"/>
  <c r="L256" i="13"/>
  <c r="K256" i="13"/>
  <c r="J256" i="13"/>
  <c r="A256" i="13"/>
  <c r="M255" i="13"/>
  <c r="L255" i="13"/>
  <c r="K255" i="13"/>
  <c r="J255" i="13"/>
  <c r="A255" i="13"/>
  <c r="M254" i="13"/>
  <c r="L254" i="13"/>
  <c r="K254" i="13"/>
  <c r="J254" i="13"/>
  <c r="A254" i="13"/>
  <c r="M253" i="13"/>
  <c r="L253" i="13"/>
  <c r="K253" i="13"/>
  <c r="J253" i="13"/>
  <c r="A253" i="13"/>
  <c r="M252" i="13"/>
  <c r="L252" i="13"/>
  <c r="K252" i="13"/>
  <c r="J252" i="13"/>
  <c r="A252" i="13"/>
  <c r="M251" i="13"/>
  <c r="L251" i="13"/>
  <c r="K251" i="13"/>
  <c r="J251" i="13"/>
  <c r="A251" i="13"/>
  <c r="M250" i="13"/>
  <c r="L250" i="13"/>
  <c r="K250" i="13"/>
  <c r="J250" i="13"/>
  <c r="A250" i="13"/>
  <c r="M249" i="13"/>
  <c r="L249" i="13"/>
  <c r="K249" i="13"/>
  <c r="J249" i="13"/>
  <c r="A249" i="13"/>
  <c r="M248" i="13"/>
  <c r="L248" i="13"/>
  <c r="K248" i="13"/>
  <c r="J248" i="13"/>
  <c r="A248" i="13"/>
  <c r="M247" i="13"/>
  <c r="L247" i="13"/>
  <c r="K247" i="13"/>
  <c r="J247" i="13"/>
  <c r="A247" i="13"/>
  <c r="M246" i="13"/>
  <c r="L246" i="13"/>
  <c r="K246" i="13"/>
  <c r="J246" i="13"/>
  <c r="A246" i="13"/>
  <c r="M245" i="13"/>
  <c r="L245" i="13"/>
  <c r="K245" i="13"/>
  <c r="J245" i="13"/>
  <c r="A245" i="13"/>
  <c r="M244" i="13"/>
  <c r="L244" i="13"/>
  <c r="K244" i="13"/>
  <c r="J244" i="13"/>
  <c r="A244" i="13"/>
  <c r="M243" i="13"/>
  <c r="L243" i="13"/>
  <c r="K243" i="13"/>
  <c r="J243" i="13"/>
  <c r="A243" i="13"/>
  <c r="M242" i="13"/>
  <c r="L242" i="13"/>
  <c r="K242" i="13"/>
  <c r="J242" i="13"/>
  <c r="A242" i="13"/>
  <c r="M241" i="13"/>
  <c r="L241" i="13"/>
  <c r="K241" i="13"/>
  <c r="J241" i="13"/>
  <c r="A241" i="13"/>
  <c r="M240" i="13"/>
  <c r="L240" i="13"/>
  <c r="K240" i="13"/>
  <c r="J240" i="13"/>
  <c r="A240" i="13"/>
  <c r="M239" i="13"/>
  <c r="L239" i="13"/>
  <c r="K239" i="13"/>
  <c r="J239" i="13"/>
  <c r="A239" i="13"/>
  <c r="M238" i="13"/>
  <c r="L238" i="13"/>
  <c r="K238" i="13"/>
  <c r="J238" i="13"/>
  <c r="A238" i="13"/>
  <c r="M237" i="13"/>
  <c r="L237" i="13"/>
  <c r="K237" i="13"/>
  <c r="J237" i="13"/>
  <c r="A237" i="13"/>
  <c r="M236" i="13"/>
  <c r="L236" i="13"/>
  <c r="K236" i="13"/>
  <c r="J236" i="13"/>
  <c r="A236" i="13"/>
  <c r="M235" i="13"/>
  <c r="L235" i="13"/>
  <c r="K235" i="13"/>
  <c r="J235" i="13"/>
  <c r="A235" i="13"/>
  <c r="M234" i="13"/>
  <c r="L234" i="13"/>
  <c r="K234" i="13"/>
  <c r="J234" i="13"/>
  <c r="A234" i="13"/>
  <c r="M233" i="13"/>
  <c r="L233" i="13"/>
  <c r="K233" i="13"/>
  <c r="J233" i="13"/>
  <c r="A233" i="13"/>
  <c r="M232" i="13"/>
  <c r="L232" i="13"/>
  <c r="K232" i="13"/>
  <c r="J232" i="13"/>
  <c r="A232" i="13"/>
  <c r="M231" i="13"/>
  <c r="L231" i="13"/>
  <c r="K231" i="13"/>
  <c r="J231" i="13"/>
  <c r="A231" i="13"/>
  <c r="M230" i="13"/>
  <c r="L230" i="13"/>
  <c r="K230" i="13"/>
  <c r="J230" i="13"/>
  <c r="A230" i="13"/>
  <c r="M229" i="13"/>
  <c r="L229" i="13"/>
  <c r="K229" i="13"/>
  <c r="J229" i="13"/>
  <c r="A229" i="13"/>
  <c r="M228" i="13"/>
  <c r="L228" i="13"/>
  <c r="K228" i="13"/>
  <c r="J228" i="13"/>
  <c r="A228" i="13"/>
  <c r="M227" i="13"/>
  <c r="L227" i="13"/>
  <c r="K227" i="13"/>
  <c r="J227" i="13"/>
  <c r="A227" i="13"/>
  <c r="M226" i="13"/>
  <c r="L226" i="13"/>
  <c r="K226" i="13"/>
  <c r="J226" i="13"/>
  <c r="A226" i="13"/>
  <c r="M225" i="13"/>
  <c r="L225" i="13"/>
  <c r="K225" i="13"/>
  <c r="J225" i="13"/>
  <c r="A225" i="13"/>
  <c r="M224" i="13"/>
  <c r="L224" i="13"/>
  <c r="K224" i="13"/>
  <c r="J224" i="13"/>
  <c r="A224" i="13"/>
  <c r="M223" i="13"/>
  <c r="L223" i="13"/>
  <c r="K223" i="13"/>
  <c r="J223" i="13"/>
  <c r="A223" i="13"/>
  <c r="M222" i="13"/>
  <c r="L222" i="13"/>
  <c r="K222" i="13"/>
  <c r="J222" i="13"/>
  <c r="A222" i="13"/>
  <c r="M221" i="13"/>
  <c r="L221" i="13"/>
  <c r="K221" i="13"/>
  <c r="J221" i="13"/>
  <c r="A221" i="13"/>
  <c r="M220" i="13"/>
  <c r="L220" i="13"/>
  <c r="K220" i="13"/>
  <c r="J220" i="13"/>
  <c r="A220" i="13"/>
  <c r="M219" i="13"/>
  <c r="L219" i="13"/>
  <c r="K219" i="13"/>
  <c r="J219" i="13"/>
  <c r="A219" i="13"/>
  <c r="M218" i="13"/>
  <c r="L218" i="13"/>
  <c r="K218" i="13"/>
  <c r="J218" i="13"/>
  <c r="A218" i="13"/>
  <c r="M217" i="13"/>
  <c r="L217" i="13"/>
  <c r="K217" i="13"/>
  <c r="J217" i="13"/>
  <c r="A217" i="13"/>
  <c r="M216" i="13"/>
  <c r="L216" i="13"/>
  <c r="K216" i="13"/>
  <c r="J216" i="13"/>
  <c r="A216" i="13"/>
  <c r="M215" i="13"/>
  <c r="L215" i="13"/>
  <c r="K215" i="13"/>
  <c r="J215" i="13"/>
  <c r="A215" i="13"/>
  <c r="M214" i="13"/>
  <c r="L214" i="13"/>
  <c r="K214" i="13"/>
  <c r="J214" i="13"/>
  <c r="A214" i="13"/>
  <c r="M213" i="13"/>
  <c r="L213" i="13"/>
  <c r="K213" i="13"/>
  <c r="J213" i="13"/>
  <c r="A213" i="13"/>
  <c r="M212" i="13"/>
  <c r="L212" i="13"/>
  <c r="K212" i="13"/>
  <c r="J212" i="13"/>
  <c r="A212" i="13"/>
  <c r="M211" i="13"/>
  <c r="L211" i="13"/>
  <c r="K211" i="13"/>
  <c r="J211" i="13"/>
  <c r="A211" i="13"/>
  <c r="M210" i="13"/>
  <c r="L210" i="13"/>
  <c r="K210" i="13"/>
  <c r="J210" i="13"/>
  <c r="A210" i="13"/>
  <c r="M209" i="13"/>
  <c r="L209" i="13"/>
  <c r="K209" i="13"/>
  <c r="J209" i="13"/>
  <c r="A209" i="13"/>
  <c r="M208" i="13"/>
  <c r="L208" i="13"/>
  <c r="K208" i="13"/>
  <c r="J208" i="13"/>
  <c r="A208" i="13"/>
  <c r="M207" i="13"/>
  <c r="L207" i="13"/>
  <c r="K207" i="13"/>
  <c r="J207" i="13"/>
  <c r="A207" i="13"/>
  <c r="M206" i="13"/>
  <c r="L206" i="13"/>
  <c r="K206" i="13"/>
  <c r="J206" i="13"/>
  <c r="A206" i="13"/>
  <c r="M205" i="13"/>
  <c r="L205" i="13"/>
  <c r="K205" i="13"/>
  <c r="J205" i="13"/>
  <c r="A205" i="13"/>
  <c r="M204" i="13"/>
  <c r="L204" i="13"/>
  <c r="K204" i="13"/>
  <c r="J204" i="13"/>
  <c r="A204" i="13"/>
  <c r="M203" i="13"/>
  <c r="L203" i="13"/>
  <c r="K203" i="13"/>
  <c r="J203" i="13"/>
  <c r="A203" i="13"/>
  <c r="M202" i="13"/>
  <c r="L202" i="13"/>
  <c r="K202" i="13"/>
  <c r="J202" i="13"/>
  <c r="A202" i="13"/>
  <c r="M201" i="13"/>
  <c r="L201" i="13"/>
  <c r="K201" i="13"/>
  <c r="J201" i="13"/>
  <c r="A201" i="13"/>
  <c r="M200" i="13"/>
  <c r="L200" i="13"/>
  <c r="K200" i="13"/>
  <c r="J200" i="13"/>
  <c r="A200" i="13"/>
  <c r="M199" i="13"/>
  <c r="L199" i="13"/>
  <c r="K199" i="13"/>
  <c r="J199" i="13"/>
  <c r="A199" i="13"/>
  <c r="M198" i="13"/>
  <c r="L198" i="13"/>
  <c r="K198" i="13"/>
  <c r="J198" i="13"/>
  <c r="A198" i="13"/>
  <c r="M197" i="13"/>
  <c r="L197" i="13"/>
  <c r="K197" i="13"/>
  <c r="J197" i="13"/>
  <c r="A197" i="13"/>
  <c r="M196" i="13"/>
  <c r="L196" i="13"/>
  <c r="K196" i="13"/>
  <c r="J196" i="13"/>
  <c r="A196" i="13"/>
  <c r="M195" i="13"/>
  <c r="L195" i="13"/>
  <c r="K195" i="13"/>
  <c r="J195" i="13"/>
  <c r="A195" i="13"/>
  <c r="M194" i="13"/>
  <c r="L194" i="13"/>
  <c r="K194" i="13"/>
  <c r="J194" i="13"/>
  <c r="A194" i="13"/>
  <c r="M193" i="13"/>
  <c r="L193" i="13"/>
  <c r="K193" i="13"/>
  <c r="J193" i="13"/>
  <c r="A193" i="13"/>
  <c r="M192" i="13"/>
  <c r="L192" i="13"/>
  <c r="K192" i="13"/>
  <c r="J192" i="13"/>
  <c r="A192" i="13"/>
  <c r="M191" i="13"/>
  <c r="L191" i="13"/>
  <c r="K191" i="13"/>
  <c r="J191" i="13"/>
  <c r="A191" i="13"/>
  <c r="M190" i="13"/>
  <c r="L190" i="13"/>
  <c r="K190" i="13"/>
  <c r="J190" i="13"/>
  <c r="A190" i="13"/>
  <c r="M189" i="13"/>
  <c r="L189" i="13"/>
  <c r="K189" i="13"/>
  <c r="J189" i="13"/>
  <c r="A189" i="13"/>
  <c r="M188" i="13"/>
  <c r="L188" i="13"/>
  <c r="K188" i="13"/>
  <c r="J188" i="13"/>
  <c r="A188" i="13"/>
  <c r="M187" i="13"/>
  <c r="L187" i="13"/>
  <c r="K187" i="13"/>
  <c r="J187" i="13"/>
  <c r="A187" i="13"/>
  <c r="M186" i="13"/>
  <c r="L186" i="13"/>
  <c r="K186" i="13"/>
  <c r="J186" i="13"/>
  <c r="A186" i="13"/>
  <c r="M185" i="13"/>
  <c r="L185" i="13"/>
  <c r="K185" i="13"/>
  <c r="J185" i="13"/>
  <c r="A185" i="13"/>
  <c r="M184" i="13"/>
  <c r="L184" i="13"/>
  <c r="K184" i="13"/>
  <c r="J184" i="13"/>
  <c r="A184" i="13"/>
  <c r="M183" i="13"/>
  <c r="L183" i="13"/>
  <c r="K183" i="13"/>
  <c r="J183" i="13"/>
  <c r="A183" i="13"/>
  <c r="M182" i="13"/>
  <c r="L182" i="13"/>
  <c r="K182" i="13"/>
  <c r="J182" i="13"/>
  <c r="A182" i="13"/>
  <c r="M181" i="13"/>
  <c r="L181" i="13"/>
  <c r="K181" i="13"/>
  <c r="J181" i="13"/>
  <c r="A181" i="13"/>
  <c r="M180" i="13"/>
  <c r="L180" i="13"/>
  <c r="K180" i="13"/>
  <c r="J180" i="13"/>
  <c r="A180" i="13"/>
  <c r="M179" i="13"/>
  <c r="L179" i="13"/>
  <c r="K179" i="13"/>
  <c r="J179" i="13"/>
  <c r="A179" i="13"/>
  <c r="M178" i="13"/>
  <c r="L178" i="13"/>
  <c r="K178" i="13"/>
  <c r="J178" i="13"/>
  <c r="A178" i="13"/>
  <c r="M177" i="13"/>
  <c r="L177" i="13"/>
  <c r="K177" i="13"/>
  <c r="J177" i="13"/>
  <c r="A177" i="13"/>
  <c r="M176" i="13"/>
  <c r="L176" i="13"/>
  <c r="K176" i="13"/>
  <c r="J176" i="13"/>
  <c r="A176" i="13"/>
  <c r="M175" i="13"/>
  <c r="L175" i="13"/>
  <c r="K175" i="13"/>
  <c r="J175" i="13"/>
  <c r="A175" i="13"/>
  <c r="M174" i="13"/>
  <c r="L174" i="13"/>
  <c r="K174" i="13"/>
  <c r="J174" i="13"/>
  <c r="A174" i="13"/>
  <c r="M173" i="13"/>
  <c r="L173" i="13"/>
  <c r="K173" i="13"/>
  <c r="J173" i="13"/>
  <c r="A173" i="13"/>
  <c r="M172" i="13"/>
  <c r="L172" i="13"/>
  <c r="K172" i="13"/>
  <c r="J172" i="13"/>
  <c r="A172" i="13"/>
  <c r="M171" i="13"/>
  <c r="L171" i="13"/>
  <c r="K171" i="13"/>
  <c r="J171" i="13"/>
  <c r="A171" i="13"/>
  <c r="M170" i="13"/>
  <c r="L170" i="13"/>
  <c r="K170" i="13"/>
  <c r="J170" i="13"/>
  <c r="A170" i="13"/>
  <c r="M169" i="13"/>
  <c r="L169" i="13"/>
  <c r="K169" i="13"/>
  <c r="J169" i="13"/>
  <c r="A169" i="13"/>
  <c r="M168" i="13"/>
  <c r="L168" i="13"/>
  <c r="K168" i="13"/>
  <c r="J168" i="13"/>
  <c r="A168" i="13"/>
  <c r="M167" i="13"/>
  <c r="L167" i="13"/>
  <c r="K167" i="13"/>
  <c r="J167" i="13"/>
  <c r="A167" i="13"/>
  <c r="M166" i="13"/>
  <c r="L166" i="13"/>
  <c r="K166" i="13"/>
  <c r="J166" i="13"/>
  <c r="A166" i="13"/>
  <c r="M165" i="13"/>
  <c r="L165" i="13"/>
  <c r="K165" i="13"/>
  <c r="J165" i="13"/>
  <c r="A165" i="13"/>
  <c r="M164" i="13"/>
  <c r="L164" i="13"/>
  <c r="K164" i="13"/>
  <c r="J164" i="13"/>
  <c r="A164" i="13"/>
  <c r="M163" i="13"/>
  <c r="L163" i="13"/>
  <c r="K163" i="13"/>
  <c r="J163" i="13"/>
  <c r="A163" i="13"/>
  <c r="M162" i="13"/>
  <c r="L162" i="13"/>
  <c r="K162" i="13"/>
  <c r="J162" i="13"/>
  <c r="A162" i="13"/>
  <c r="M161" i="13"/>
  <c r="L161" i="13"/>
  <c r="K161" i="13"/>
  <c r="J161" i="13"/>
  <c r="A161" i="13"/>
  <c r="M160" i="13"/>
  <c r="L160" i="13"/>
  <c r="K160" i="13"/>
  <c r="J160" i="13"/>
  <c r="A160" i="13"/>
  <c r="M159" i="13"/>
  <c r="L159" i="13"/>
  <c r="K159" i="13"/>
  <c r="J159" i="13"/>
  <c r="A159" i="13"/>
  <c r="M158" i="13"/>
  <c r="L158" i="13"/>
  <c r="K158" i="13"/>
  <c r="J158" i="13"/>
  <c r="A158" i="13"/>
  <c r="M157" i="13"/>
  <c r="L157" i="13"/>
  <c r="K157" i="13"/>
  <c r="J157" i="13"/>
  <c r="A157" i="13"/>
  <c r="M156" i="13"/>
  <c r="L156" i="13"/>
  <c r="K156" i="13"/>
  <c r="J156" i="13"/>
  <c r="A156" i="13"/>
  <c r="M155" i="13"/>
  <c r="L155" i="13"/>
  <c r="K155" i="13"/>
  <c r="J155" i="13"/>
  <c r="A155" i="13"/>
  <c r="M154" i="13"/>
  <c r="L154" i="13"/>
  <c r="K154" i="13"/>
  <c r="J154" i="13"/>
  <c r="A154" i="13"/>
  <c r="M153" i="13"/>
  <c r="L153" i="13"/>
  <c r="K153" i="13"/>
  <c r="J153" i="13"/>
  <c r="A153" i="13"/>
  <c r="M152" i="13"/>
  <c r="L152" i="13"/>
  <c r="K152" i="13"/>
  <c r="J152" i="13"/>
  <c r="A152" i="13"/>
  <c r="M151" i="13"/>
  <c r="L151" i="13"/>
  <c r="K151" i="13"/>
  <c r="J151" i="13"/>
  <c r="A151" i="13"/>
  <c r="M150" i="13"/>
  <c r="L150" i="13"/>
  <c r="K150" i="13"/>
  <c r="J150" i="13"/>
  <c r="A150" i="13"/>
  <c r="M149" i="13"/>
  <c r="L149" i="13"/>
  <c r="K149" i="13"/>
  <c r="J149" i="13"/>
  <c r="A149" i="13"/>
  <c r="M148" i="13"/>
  <c r="L148" i="13"/>
  <c r="K148" i="13"/>
  <c r="J148" i="13"/>
  <c r="A148" i="13"/>
  <c r="M147" i="13"/>
  <c r="L147" i="13"/>
  <c r="K147" i="13"/>
  <c r="J147" i="13"/>
  <c r="A147" i="13"/>
  <c r="M146" i="13"/>
  <c r="L146" i="13"/>
  <c r="K146" i="13"/>
  <c r="J146" i="13"/>
  <c r="A146" i="13"/>
  <c r="M145" i="13"/>
  <c r="L145" i="13"/>
  <c r="K145" i="13"/>
  <c r="J145" i="13"/>
  <c r="A145" i="13"/>
  <c r="M144" i="13"/>
  <c r="L144" i="13"/>
  <c r="K144" i="13"/>
  <c r="J144" i="13"/>
  <c r="A144" i="13"/>
  <c r="M143" i="13"/>
  <c r="L143" i="13"/>
  <c r="K143" i="13"/>
  <c r="J143" i="13"/>
  <c r="A143" i="13"/>
  <c r="M142" i="13"/>
  <c r="L142" i="13"/>
  <c r="K142" i="13"/>
  <c r="J142" i="13"/>
  <c r="A142" i="13"/>
  <c r="M141" i="13"/>
  <c r="L141" i="13"/>
  <c r="K141" i="13"/>
  <c r="J141" i="13"/>
  <c r="A141" i="13"/>
  <c r="M140" i="13"/>
  <c r="L140" i="13"/>
  <c r="K140" i="13"/>
  <c r="J140" i="13"/>
  <c r="A140" i="13"/>
  <c r="M139" i="13"/>
  <c r="L139" i="13"/>
  <c r="K139" i="13"/>
  <c r="J139" i="13"/>
  <c r="A139" i="13"/>
  <c r="M138" i="13"/>
  <c r="L138" i="13"/>
  <c r="K138" i="13"/>
  <c r="J138" i="13"/>
  <c r="A138" i="13"/>
  <c r="M137" i="13"/>
  <c r="L137" i="13"/>
  <c r="K137" i="13"/>
  <c r="J137" i="13"/>
  <c r="A137" i="13"/>
  <c r="M136" i="13"/>
  <c r="L136" i="13"/>
  <c r="K136" i="13"/>
  <c r="J136" i="13"/>
  <c r="A136" i="13"/>
  <c r="M135" i="13"/>
  <c r="L135" i="13"/>
  <c r="K135" i="13"/>
  <c r="J135" i="13"/>
  <c r="A135" i="13"/>
  <c r="M134" i="13"/>
  <c r="L134" i="13"/>
  <c r="K134" i="13"/>
  <c r="J134" i="13"/>
  <c r="A134" i="13"/>
  <c r="M133" i="13"/>
  <c r="L133" i="13"/>
  <c r="K133" i="13"/>
  <c r="J133" i="13"/>
  <c r="A133" i="13"/>
  <c r="M132" i="13"/>
  <c r="L132" i="13"/>
  <c r="K132" i="13"/>
  <c r="J132" i="13"/>
  <c r="A132" i="13"/>
  <c r="M131" i="13"/>
  <c r="L131" i="13"/>
  <c r="K131" i="13"/>
  <c r="J131" i="13"/>
  <c r="A131" i="13"/>
  <c r="M130" i="13"/>
  <c r="L130" i="13"/>
  <c r="K130" i="13"/>
  <c r="J130" i="13"/>
  <c r="A130" i="13"/>
  <c r="M129" i="13"/>
  <c r="L129" i="13"/>
  <c r="K129" i="13"/>
  <c r="J129" i="13"/>
  <c r="A129" i="13"/>
  <c r="M128" i="13"/>
  <c r="L128" i="13"/>
  <c r="K128" i="13"/>
  <c r="J128" i="13"/>
  <c r="A128" i="13"/>
  <c r="M127" i="13"/>
  <c r="L127" i="13"/>
  <c r="K127" i="13"/>
  <c r="J127" i="13"/>
  <c r="A127" i="13"/>
  <c r="M126" i="13"/>
  <c r="L126" i="13"/>
  <c r="K126" i="13"/>
  <c r="J126" i="13"/>
  <c r="A126" i="13"/>
  <c r="M125" i="13"/>
  <c r="L125" i="13"/>
  <c r="K125" i="13"/>
  <c r="J125" i="13"/>
  <c r="A125" i="13"/>
  <c r="M124" i="13"/>
  <c r="L124" i="13"/>
  <c r="K124" i="13"/>
  <c r="J124" i="13"/>
  <c r="A124" i="13"/>
  <c r="M123" i="13"/>
  <c r="L123" i="13"/>
  <c r="K123" i="13"/>
  <c r="J123" i="13"/>
  <c r="A123" i="13"/>
  <c r="M122" i="13"/>
  <c r="L122" i="13"/>
  <c r="K122" i="13"/>
  <c r="J122" i="13"/>
  <c r="A122" i="13"/>
  <c r="M121" i="13"/>
  <c r="L121" i="13"/>
  <c r="K121" i="13"/>
  <c r="J121" i="13"/>
  <c r="A121" i="13"/>
  <c r="M120" i="13"/>
  <c r="L120" i="13"/>
  <c r="K120" i="13"/>
  <c r="J120" i="13"/>
  <c r="A120" i="13"/>
  <c r="M119" i="13"/>
  <c r="L119" i="13"/>
  <c r="K119" i="13"/>
  <c r="J119" i="13"/>
  <c r="A119" i="13"/>
  <c r="M118" i="13"/>
  <c r="L118" i="13"/>
  <c r="K118" i="13"/>
  <c r="J118" i="13"/>
  <c r="A118" i="13"/>
  <c r="M117" i="13"/>
  <c r="L117" i="13"/>
  <c r="K117" i="13"/>
  <c r="J117" i="13"/>
  <c r="A117" i="13"/>
  <c r="M116" i="13"/>
  <c r="L116" i="13"/>
  <c r="K116" i="13"/>
  <c r="J116" i="13"/>
  <c r="A116" i="13"/>
  <c r="M115" i="13"/>
  <c r="L115" i="13"/>
  <c r="K115" i="13"/>
  <c r="J115" i="13"/>
  <c r="A115" i="13"/>
  <c r="M114" i="13"/>
  <c r="L114" i="13"/>
  <c r="K114" i="13"/>
  <c r="J114" i="13"/>
  <c r="A114" i="13"/>
  <c r="M113" i="13"/>
  <c r="L113" i="13"/>
  <c r="K113" i="13"/>
  <c r="J113" i="13"/>
  <c r="A113" i="13"/>
  <c r="M112" i="13"/>
  <c r="L112" i="13"/>
  <c r="K112" i="13"/>
  <c r="J112" i="13"/>
  <c r="A112" i="13"/>
  <c r="M111" i="13"/>
  <c r="L111" i="13"/>
  <c r="K111" i="13"/>
  <c r="J111" i="13"/>
  <c r="A111" i="13"/>
  <c r="M110" i="13"/>
  <c r="L110" i="13"/>
  <c r="K110" i="13"/>
  <c r="J110" i="13"/>
  <c r="A110" i="13"/>
  <c r="M109" i="13"/>
  <c r="L109" i="13"/>
  <c r="K109" i="13"/>
  <c r="J109" i="13"/>
  <c r="A109" i="13"/>
  <c r="M108" i="13"/>
  <c r="L108" i="13"/>
  <c r="K108" i="13"/>
  <c r="J108" i="13"/>
  <c r="A108" i="13"/>
  <c r="M107" i="13"/>
  <c r="L107" i="13"/>
  <c r="K107" i="13"/>
  <c r="J107" i="13"/>
  <c r="A107" i="13"/>
  <c r="J219"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T80" i="9"/>
  <c r="X80" i="9" s="1"/>
  <c r="T83" i="9"/>
  <c r="X83" i="9" s="1"/>
  <c r="T84" i="9"/>
  <c r="X84" i="9" s="1"/>
  <c r="X85" i="9"/>
  <c r="T96" i="9"/>
  <c r="T103" i="9"/>
  <c r="X103" i="9" s="1"/>
  <c r="T104" i="9"/>
  <c r="W104" i="9" s="1"/>
  <c r="Z104" i="9" s="1"/>
  <c r="T105" i="9"/>
  <c r="X105" i="9" s="1"/>
  <c r="T116" i="9"/>
  <c r="X116" i="9" s="1"/>
  <c r="T127" i="9"/>
  <c r="X127" i="9" s="1"/>
  <c r="T132" i="9"/>
  <c r="X132" i="9" s="1"/>
  <c r="T137" i="9"/>
  <c r="W137" i="9" s="1"/>
  <c r="Z137" i="9" s="1"/>
  <c r="T148" i="9"/>
  <c r="X148" i="9" s="1"/>
  <c r="T159" i="9"/>
  <c r="X159" i="9" s="1"/>
  <c r="T164" i="9"/>
  <c r="W164" i="9" s="1"/>
  <c r="Z164" i="9" s="1"/>
  <c r="T191" i="9"/>
  <c r="X191" i="9" s="1"/>
  <c r="T216" i="9"/>
  <c r="X216" i="9" s="1"/>
  <c r="T223" i="9"/>
  <c r="X223" i="9" s="1"/>
  <c r="T228" i="9"/>
  <c r="W228" i="9" s="1"/>
  <c r="Z228" i="9" s="1"/>
  <c r="T255" i="9"/>
  <c r="X255" i="9" s="1"/>
  <c r="U98" i="9"/>
  <c r="L24" i="9"/>
  <c r="R24" i="9" s="1"/>
  <c r="L25" i="9"/>
  <c r="R25" i="9" s="1"/>
  <c r="L26" i="9"/>
  <c r="R26" i="9" s="1"/>
  <c r="L27" i="9"/>
  <c r="R27" i="9" s="1"/>
  <c r="L28" i="9"/>
  <c r="R28" i="9" s="1"/>
  <c r="L29" i="9"/>
  <c r="R29" i="9" s="1"/>
  <c r="L30" i="9"/>
  <c r="R30" i="9" s="1"/>
  <c r="L31" i="9"/>
  <c r="R31" i="9" s="1"/>
  <c r="L32" i="9"/>
  <c r="R32" i="9" s="1"/>
  <c r="L33" i="9"/>
  <c r="R33" i="9" s="1"/>
  <c r="L34" i="9"/>
  <c r="R34" i="9" s="1"/>
  <c r="L35" i="9"/>
  <c r="R35" i="9" s="1"/>
  <c r="L36" i="9"/>
  <c r="R36" i="9" s="1"/>
  <c r="L37" i="9"/>
  <c r="R37" i="9" s="1"/>
  <c r="L38" i="9"/>
  <c r="R38" i="9" s="1"/>
  <c r="L39" i="9"/>
  <c r="R39" i="9" s="1"/>
  <c r="L40" i="9"/>
  <c r="R40" i="9" s="1"/>
  <c r="L41" i="9"/>
  <c r="R41" i="9" s="1"/>
  <c r="L42" i="9"/>
  <c r="R42" i="9" s="1"/>
  <c r="L43" i="9"/>
  <c r="R43" i="9" s="1"/>
  <c r="L44" i="9"/>
  <c r="R44" i="9" s="1"/>
  <c r="L45" i="9"/>
  <c r="R45" i="9" s="1"/>
  <c r="L46" i="9"/>
  <c r="R46" i="9" s="1"/>
  <c r="L47" i="9"/>
  <c r="R47" i="9" s="1"/>
  <c r="L48" i="9"/>
  <c r="R48" i="9" s="1"/>
  <c r="L49" i="9"/>
  <c r="R49" i="9" s="1"/>
  <c r="L50" i="9"/>
  <c r="R50" i="9" s="1"/>
  <c r="L51" i="9"/>
  <c r="R51" i="9" s="1"/>
  <c r="L52" i="9"/>
  <c r="R52" i="9" s="1"/>
  <c r="L53" i="9"/>
  <c r="R53" i="9" s="1"/>
  <c r="L54" i="9"/>
  <c r="R54" i="9" s="1"/>
  <c r="L55" i="9"/>
  <c r="R55" i="9" s="1"/>
  <c r="L56" i="9"/>
  <c r="R56" i="9" s="1"/>
  <c r="L57" i="9"/>
  <c r="R57" i="9" s="1"/>
  <c r="L58" i="9"/>
  <c r="R58" i="9" s="1"/>
  <c r="L59" i="9"/>
  <c r="R59" i="9" s="1"/>
  <c r="L60" i="9"/>
  <c r="R60" i="9" s="1"/>
  <c r="L61" i="9"/>
  <c r="R61" i="9" s="1"/>
  <c r="L62" i="9"/>
  <c r="R62" i="9" s="1"/>
  <c r="L63" i="9"/>
  <c r="R63" i="9" s="1"/>
  <c r="L64" i="9"/>
  <c r="R64" i="9" s="1"/>
  <c r="L65" i="9"/>
  <c r="R65" i="9" s="1"/>
  <c r="L66" i="9"/>
  <c r="R66" i="9" s="1"/>
  <c r="L67" i="9"/>
  <c r="R67" i="9" s="1"/>
  <c r="L68" i="9"/>
  <c r="R68" i="9" s="1"/>
  <c r="L69" i="9"/>
  <c r="R69" i="9" s="1"/>
  <c r="L70" i="9"/>
  <c r="R70" i="9" s="1"/>
  <c r="L71" i="9"/>
  <c r="R71" i="9" s="1"/>
  <c r="L72" i="9"/>
  <c r="R72" i="9" s="1"/>
  <c r="L73" i="9"/>
  <c r="R73" i="9" s="1"/>
  <c r="L74" i="9"/>
  <c r="R74" i="9" s="1"/>
  <c r="L75" i="9"/>
  <c r="R75" i="9" s="1"/>
  <c r="L76" i="9"/>
  <c r="R76" i="9" s="1"/>
  <c r="L77" i="9"/>
  <c r="R77" i="9" s="1"/>
  <c r="L78" i="9"/>
  <c r="R78" i="9" s="1"/>
  <c r="L79" i="9"/>
  <c r="R79" i="9" s="1"/>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M258" i="9"/>
  <c r="K258" i="9"/>
  <c r="J258" i="9"/>
  <c r="A258" i="9"/>
  <c r="M257" i="9"/>
  <c r="K257" i="9"/>
  <c r="J257" i="9"/>
  <c r="A257" i="9"/>
  <c r="M256" i="9"/>
  <c r="K256" i="9"/>
  <c r="J256" i="9"/>
  <c r="A256" i="9"/>
  <c r="M255" i="9"/>
  <c r="K255" i="9"/>
  <c r="J255" i="9"/>
  <c r="A255" i="9"/>
  <c r="M254" i="9"/>
  <c r="K254" i="9"/>
  <c r="J254" i="9"/>
  <c r="A254" i="9"/>
  <c r="M253" i="9"/>
  <c r="K253" i="9"/>
  <c r="J253" i="9"/>
  <c r="A253" i="9"/>
  <c r="M252" i="9"/>
  <c r="K252" i="9"/>
  <c r="J252" i="9"/>
  <c r="A252" i="9"/>
  <c r="M251" i="9"/>
  <c r="K251" i="9"/>
  <c r="J251" i="9"/>
  <c r="A251" i="9"/>
  <c r="M250" i="9"/>
  <c r="K250" i="9"/>
  <c r="J250" i="9"/>
  <c r="A250" i="9"/>
  <c r="M249" i="9"/>
  <c r="K249" i="9"/>
  <c r="J249" i="9"/>
  <c r="A249" i="9"/>
  <c r="M248" i="9"/>
  <c r="K248" i="9"/>
  <c r="J248" i="9"/>
  <c r="A248" i="9"/>
  <c r="M247" i="9"/>
  <c r="K247" i="9"/>
  <c r="J247" i="9"/>
  <c r="A247" i="9"/>
  <c r="M246" i="9"/>
  <c r="K246" i="9"/>
  <c r="J246" i="9"/>
  <c r="A246" i="9"/>
  <c r="M245" i="9"/>
  <c r="K245" i="9"/>
  <c r="J245" i="9"/>
  <c r="A245" i="9"/>
  <c r="M244" i="9"/>
  <c r="K244" i="9"/>
  <c r="J244" i="9"/>
  <c r="A244" i="9"/>
  <c r="M243" i="9"/>
  <c r="K243" i="9"/>
  <c r="J243" i="9"/>
  <c r="A243" i="9"/>
  <c r="M242" i="9"/>
  <c r="K242" i="9"/>
  <c r="J242" i="9"/>
  <c r="A242" i="9"/>
  <c r="M241" i="9"/>
  <c r="K241" i="9"/>
  <c r="J241" i="9"/>
  <c r="A241" i="9"/>
  <c r="M240" i="9"/>
  <c r="K240" i="9"/>
  <c r="J240" i="9"/>
  <c r="A240" i="9"/>
  <c r="M239" i="9"/>
  <c r="K239" i="9"/>
  <c r="J239" i="9"/>
  <c r="A239" i="9"/>
  <c r="M238" i="9"/>
  <c r="K238" i="9"/>
  <c r="J238" i="9"/>
  <c r="A238" i="9"/>
  <c r="M237" i="9"/>
  <c r="K237" i="9"/>
  <c r="J237" i="9"/>
  <c r="A237" i="9"/>
  <c r="M236" i="9"/>
  <c r="K236" i="9"/>
  <c r="J236" i="9"/>
  <c r="A236" i="9"/>
  <c r="M235" i="9"/>
  <c r="K235" i="9"/>
  <c r="J235" i="9"/>
  <c r="A235" i="9"/>
  <c r="M234" i="9"/>
  <c r="K234" i="9"/>
  <c r="J234" i="9"/>
  <c r="A234" i="9"/>
  <c r="M233" i="9"/>
  <c r="K233" i="9"/>
  <c r="J233" i="9"/>
  <c r="A233" i="9"/>
  <c r="M232" i="9"/>
  <c r="K232" i="9"/>
  <c r="J232" i="9"/>
  <c r="A232" i="9"/>
  <c r="M231" i="9"/>
  <c r="K231" i="9"/>
  <c r="J231" i="9"/>
  <c r="A231" i="9"/>
  <c r="M230" i="9"/>
  <c r="K230" i="9"/>
  <c r="J230" i="9"/>
  <c r="A230" i="9"/>
  <c r="M229" i="9"/>
  <c r="K229" i="9"/>
  <c r="J229" i="9"/>
  <c r="A229" i="9"/>
  <c r="M228" i="9"/>
  <c r="K228" i="9"/>
  <c r="J228" i="9"/>
  <c r="A228" i="9"/>
  <c r="M227" i="9"/>
  <c r="K227" i="9"/>
  <c r="J227" i="9"/>
  <c r="A227" i="9"/>
  <c r="M226" i="9"/>
  <c r="K226" i="9"/>
  <c r="J226" i="9"/>
  <c r="A226" i="9"/>
  <c r="M225" i="9"/>
  <c r="K225" i="9"/>
  <c r="J225" i="9"/>
  <c r="A225" i="9"/>
  <c r="M224" i="9"/>
  <c r="K224" i="9"/>
  <c r="J224" i="9"/>
  <c r="A224" i="9"/>
  <c r="M223" i="9"/>
  <c r="K223" i="9"/>
  <c r="J223" i="9"/>
  <c r="A223" i="9"/>
  <c r="M222" i="9"/>
  <c r="K222" i="9"/>
  <c r="J222" i="9"/>
  <c r="A222" i="9"/>
  <c r="M221" i="9"/>
  <c r="K221" i="9"/>
  <c r="J221" i="9"/>
  <c r="A221" i="9"/>
  <c r="M220" i="9"/>
  <c r="K220" i="9"/>
  <c r="J220" i="9"/>
  <c r="A220" i="9"/>
  <c r="M219" i="9"/>
  <c r="K219" i="9"/>
  <c r="A219" i="9"/>
  <c r="M218" i="9"/>
  <c r="K218" i="9"/>
  <c r="J218" i="9"/>
  <c r="A218" i="9"/>
  <c r="M217" i="9"/>
  <c r="K217" i="9"/>
  <c r="J217" i="9"/>
  <c r="A217" i="9"/>
  <c r="M216" i="9"/>
  <c r="K216" i="9"/>
  <c r="J216" i="9"/>
  <c r="A216" i="9"/>
  <c r="M215" i="9"/>
  <c r="K215" i="9"/>
  <c r="J215" i="9"/>
  <c r="A215" i="9"/>
  <c r="M214" i="9"/>
  <c r="K214" i="9"/>
  <c r="J214" i="9"/>
  <c r="A214" i="9"/>
  <c r="M213" i="9"/>
  <c r="K213" i="9"/>
  <c r="J213" i="9"/>
  <c r="A213" i="9"/>
  <c r="M212" i="9"/>
  <c r="K212" i="9"/>
  <c r="J212" i="9"/>
  <c r="A212" i="9"/>
  <c r="M211" i="9"/>
  <c r="K211" i="9"/>
  <c r="J211" i="9"/>
  <c r="A211" i="9"/>
  <c r="M210" i="9"/>
  <c r="K210" i="9"/>
  <c r="J210" i="9"/>
  <c r="A210" i="9"/>
  <c r="M209" i="9"/>
  <c r="K209" i="9"/>
  <c r="J209" i="9"/>
  <c r="A209" i="9"/>
  <c r="M208" i="9"/>
  <c r="K208" i="9"/>
  <c r="J208" i="9"/>
  <c r="A208" i="9"/>
  <c r="M207" i="9"/>
  <c r="K207" i="9"/>
  <c r="J207" i="9"/>
  <c r="A207" i="9"/>
  <c r="M206" i="9"/>
  <c r="K206" i="9"/>
  <c r="J206" i="9"/>
  <c r="A206" i="9"/>
  <c r="M205" i="9"/>
  <c r="K205" i="9"/>
  <c r="J205" i="9"/>
  <c r="A205" i="9"/>
  <c r="M204" i="9"/>
  <c r="K204" i="9"/>
  <c r="J204" i="9"/>
  <c r="A204" i="9"/>
  <c r="M203" i="9"/>
  <c r="K203" i="9"/>
  <c r="J203" i="9"/>
  <c r="A203" i="9"/>
  <c r="M202" i="9"/>
  <c r="K202" i="9"/>
  <c r="J202" i="9"/>
  <c r="A202" i="9"/>
  <c r="M201" i="9"/>
  <c r="K201" i="9"/>
  <c r="J201" i="9"/>
  <c r="A201" i="9"/>
  <c r="M200" i="9"/>
  <c r="K200" i="9"/>
  <c r="J200" i="9"/>
  <c r="A200" i="9"/>
  <c r="M199" i="9"/>
  <c r="K199" i="9"/>
  <c r="J199" i="9"/>
  <c r="A199" i="9"/>
  <c r="M198" i="9"/>
  <c r="K198" i="9"/>
  <c r="J198" i="9"/>
  <c r="A198" i="9"/>
  <c r="M197" i="9"/>
  <c r="K197" i="9"/>
  <c r="J197" i="9"/>
  <c r="A197" i="9"/>
  <c r="M196" i="9"/>
  <c r="K196" i="9"/>
  <c r="J196" i="9"/>
  <c r="A196" i="9"/>
  <c r="M195" i="9"/>
  <c r="K195" i="9"/>
  <c r="J195" i="9"/>
  <c r="A195" i="9"/>
  <c r="M194" i="9"/>
  <c r="K194" i="9"/>
  <c r="J194" i="9"/>
  <c r="A194" i="9"/>
  <c r="M193" i="9"/>
  <c r="K193" i="9"/>
  <c r="J193" i="9"/>
  <c r="A193" i="9"/>
  <c r="M192" i="9"/>
  <c r="K192" i="9"/>
  <c r="J192" i="9"/>
  <c r="A192" i="9"/>
  <c r="M191" i="9"/>
  <c r="K191" i="9"/>
  <c r="J191" i="9"/>
  <c r="A191" i="9"/>
  <c r="M190" i="9"/>
  <c r="K190" i="9"/>
  <c r="J190" i="9"/>
  <c r="A190" i="9"/>
  <c r="M189" i="9"/>
  <c r="K189" i="9"/>
  <c r="J189" i="9"/>
  <c r="A189" i="9"/>
  <c r="M188" i="9"/>
  <c r="K188" i="9"/>
  <c r="J188" i="9"/>
  <c r="A188" i="9"/>
  <c r="M187" i="9"/>
  <c r="K187" i="9"/>
  <c r="J187" i="9"/>
  <c r="A187" i="9"/>
  <c r="M186" i="9"/>
  <c r="K186" i="9"/>
  <c r="J186" i="9"/>
  <c r="A186" i="9"/>
  <c r="M185" i="9"/>
  <c r="K185" i="9"/>
  <c r="J185" i="9"/>
  <c r="A185" i="9"/>
  <c r="M184" i="9"/>
  <c r="K184" i="9"/>
  <c r="J184" i="9"/>
  <c r="A184" i="9"/>
  <c r="M183" i="9"/>
  <c r="K183" i="9"/>
  <c r="J183" i="9"/>
  <c r="A183" i="9"/>
  <c r="M182" i="9"/>
  <c r="K182" i="9"/>
  <c r="J182" i="9"/>
  <c r="A182" i="9"/>
  <c r="M181" i="9"/>
  <c r="K181" i="9"/>
  <c r="J181" i="9"/>
  <c r="A181" i="9"/>
  <c r="M180" i="9"/>
  <c r="K180" i="9"/>
  <c r="J180" i="9"/>
  <c r="A180" i="9"/>
  <c r="M179" i="9"/>
  <c r="K179" i="9"/>
  <c r="J179" i="9"/>
  <c r="A179" i="9"/>
  <c r="M178" i="9"/>
  <c r="K178" i="9"/>
  <c r="J178" i="9"/>
  <c r="A178" i="9"/>
  <c r="M177" i="9"/>
  <c r="K177" i="9"/>
  <c r="J177" i="9"/>
  <c r="A177" i="9"/>
  <c r="M176" i="9"/>
  <c r="K176" i="9"/>
  <c r="J176" i="9"/>
  <c r="A176" i="9"/>
  <c r="M175" i="9"/>
  <c r="K175" i="9"/>
  <c r="J175" i="9"/>
  <c r="A175" i="9"/>
  <c r="M174" i="9"/>
  <c r="K174" i="9"/>
  <c r="J174" i="9"/>
  <c r="A174" i="9"/>
  <c r="M173" i="9"/>
  <c r="K173" i="9"/>
  <c r="J173" i="9"/>
  <c r="A173" i="9"/>
  <c r="M172" i="9"/>
  <c r="K172" i="9"/>
  <c r="J172" i="9"/>
  <c r="A172" i="9"/>
  <c r="M171" i="9"/>
  <c r="K171" i="9"/>
  <c r="J171" i="9"/>
  <c r="A171" i="9"/>
  <c r="M170" i="9"/>
  <c r="K170" i="9"/>
  <c r="J170" i="9"/>
  <c r="A170" i="9"/>
  <c r="M169" i="9"/>
  <c r="K169" i="9"/>
  <c r="J169" i="9"/>
  <c r="A169" i="9"/>
  <c r="M168" i="9"/>
  <c r="K168" i="9"/>
  <c r="J168" i="9"/>
  <c r="A168" i="9"/>
  <c r="M167" i="9"/>
  <c r="K167" i="9"/>
  <c r="J167" i="9"/>
  <c r="A167" i="9"/>
  <c r="M166" i="9"/>
  <c r="K166" i="9"/>
  <c r="J166" i="9"/>
  <c r="A166" i="9"/>
  <c r="M165" i="9"/>
  <c r="K165" i="9"/>
  <c r="J165" i="9"/>
  <c r="A165" i="9"/>
  <c r="M164" i="9"/>
  <c r="K164" i="9"/>
  <c r="J164" i="9"/>
  <c r="A164" i="9"/>
  <c r="M163" i="9"/>
  <c r="K163" i="9"/>
  <c r="J163" i="9"/>
  <c r="A163" i="9"/>
  <c r="M162" i="9"/>
  <c r="K162" i="9"/>
  <c r="J162" i="9"/>
  <c r="A162" i="9"/>
  <c r="M161" i="9"/>
  <c r="K161" i="9"/>
  <c r="J161" i="9"/>
  <c r="A161" i="9"/>
  <c r="M160" i="9"/>
  <c r="K160" i="9"/>
  <c r="J160" i="9"/>
  <c r="A160" i="9"/>
  <c r="M159" i="9"/>
  <c r="K159" i="9"/>
  <c r="J159" i="9"/>
  <c r="A159" i="9"/>
  <c r="M158" i="9"/>
  <c r="K158" i="9"/>
  <c r="J158" i="9"/>
  <c r="A158" i="9"/>
  <c r="M157" i="9"/>
  <c r="K157" i="9"/>
  <c r="J157" i="9"/>
  <c r="A157" i="9"/>
  <c r="M156" i="9"/>
  <c r="K156" i="9"/>
  <c r="J156" i="9"/>
  <c r="A156" i="9"/>
  <c r="M155" i="9"/>
  <c r="K155" i="9"/>
  <c r="J155" i="9"/>
  <c r="A155" i="9"/>
  <c r="M154" i="9"/>
  <c r="K154" i="9"/>
  <c r="J154" i="9"/>
  <c r="A154" i="9"/>
  <c r="M153" i="9"/>
  <c r="K153" i="9"/>
  <c r="J153" i="9"/>
  <c r="A153" i="9"/>
  <c r="M152" i="9"/>
  <c r="K152" i="9"/>
  <c r="J152" i="9"/>
  <c r="A152" i="9"/>
  <c r="M151" i="9"/>
  <c r="K151" i="9"/>
  <c r="J151" i="9"/>
  <c r="A151" i="9"/>
  <c r="M150" i="9"/>
  <c r="K150" i="9"/>
  <c r="J150" i="9"/>
  <c r="A150" i="9"/>
  <c r="M149" i="9"/>
  <c r="K149" i="9"/>
  <c r="J149" i="9"/>
  <c r="A149" i="9"/>
  <c r="M148" i="9"/>
  <c r="K148" i="9"/>
  <c r="J148" i="9"/>
  <c r="A148" i="9"/>
  <c r="M147" i="9"/>
  <c r="K147" i="9"/>
  <c r="J147" i="9"/>
  <c r="A147" i="9"/>
  <c r="M146" i="9"/>
  <c r="K146" i="9"/>
  <c r="J146" i="9"/>
  <c r="A146" i="9"/>
  <c r="M145" i="9"/>
  <c r="K145" i="9"/>
  <c r="J145" i="9"/>
  <c r="A145" i="9"/>
  <c r="M144" i="9"/>
  <c r="K144" i="9"/>
  <c r="J144" i="9"/>
  <c r="A144" i="9"/>
  <c r="M143" i="9"/>
  <c r="K143" i="9"/>
  <c r="J143" i="9"/>
  <c r="A143" i="9"/>
  <c r="M142" i="9"/>
  <c r="K142" i="9"/>
  <c r="J142" i="9"/>
  <c r="A142" i="9"/>
  <c r="M141" i="9"/>
  <c r="K141" i="9"/>
  <c r="J141" i="9"/>
  <c r="A141" i="9"/>
  <c r="M140" i="9"/>
  <c r="K140" i="9"/>
  <c r="J140" i="9"/>
  <c r="A140" i="9"/>
  <c r="M139" i="9"/>
  <c r="K139" i="9"/>
  <c r="J139" i="9"/>
  <c r="A139" i="9"/>
  <c r="M138" i="9"/>
  <c r="K138" i="9"/>
  <c r="J138" i="9"/>
  <c r="A138" i="9"/>
  <c r="M137" i="9"/>
  <c r="K137" i="9"/>
  <c r="J137" i="9"/>
  <c r="A137" i="9"/>
  <c r="M136" i="9"/>
  <c r="K136" i="9"/>
  <c r="J136" i="9"/>
  <c r="A136" i="9"/>
  <c r="M135" i="9"/>
  <c r="K135" i="9"/>
  <c r="J135" i="9"/>
  <c r="A135" i="9"/>
  <c r="M134" i="9"/>
  <c r="K134" i="9"/>
  <c r="J134" i="9"/>
  <c r="A134" i="9"/>
  <c r="M133" i="9"/>
  <c r="K133" i="9"/>
  <c r="J133" i="9"/>
  <c r="A133" i="9"/>
  <c r="M132" i="9"/>
  <c r="K132" i="9"/>
  <c r="J132" i="9"/>
  <c r="A132" i="9"/>
  <c r="M131" i="9"/>
  <c r="K131" i="9"/>
  <c r="J131" i="9"/>
  <c r="A131" i="9"/>
  <c r="M130" i="9"/>
  <c r="K130" i="9"/>
  <c r="J130" i="9"/>
  <c r="A130" i="9"/>
  <c r="M129" i="9"/>
  <c r="K129" i="9"/>
  <c r="J129" i="9"/>
  <c r="A129" i="9"/>
  <c r="M128" i="9"/>
  <c r="K128" i="9"/>
  <c r="J128" i="9"/>
  <c r="A128" i="9"/>
  <c r="M127" i="9"/>
  <c r="K127" i="9"/>
  <c r="J127" i="9"/>
  <c r="A127" i="9"/>
  <c r="M126" i="9"/>
  <c r="K126" i="9"/>
  <c r="J126" i="9"/>
  <c r="A126" i="9"/>
  <c r="M125" i="9"/>
  <c r="K125" i="9"/>
  <c r="J125" i="9"/>
  <c r="A125" i="9"/>
  <c r="M124" i="9"/>
  <c r="K124" i="9"/>
  <c r="J124" i="9"/>
  <c r="A124" i="9"/>
  <c r="M123" i="9"/>
  <c r="K123" i="9"/>
  <c r="J123" i="9"/>
  <c r="A123" i="9"/>
  <c r="M122" i="9"/>
  <c r="K122" i="9"/>
  <c r="J122" i="9"/>
  <c r="A122" i="9"/>
  <c r="M121" i="9"/>
  <c r="K121" i="9"/>
  <c r="J121" i="9"/>
  <c r="A121" i="9"/>
  <c r="M120" i="9"/>
  <c r="K120" i="9"/>
  <c r="J120" i="9"/>
  <c r="A120" i="9"/>
  <c r="M119" i="9"/>
  <c r="K119" i="9"/>
  <c r="J119" i="9"/>
  <c r="A119" i="9"/>
  <c r="M118" i="9"/>
  <c r="K118" i="9"/>
  <c r="J118" i="9"/>
  <c r="A118" i="9"/>
  <c r="M117" i="9"/>
  <c r="K117" i="9"/>
  <c r="J117" i="9"/>
  <c r="A117" i="9"/>
  <c r="M116" i="9"/>
  <c r="K116" i="9"/>
  <c r="J116" i="9"/>
  <c r="A116" i="9"/>
  <c r="M115" i="9"/>
  <c r="K115" i="9"/>
  <c r="J115" i="9"/>
  <c r="A115" i="9"/>
  <c r="M114" i="9"/>
  <c r="K114" i="9"/>
  <c r="J114" i="9"/>
  <c r="A114" i="9"/>
  <c r="M113" i="9"/>
  <c r="K113" i="9"/>
  <c r="J113" i="9"/>
  <c r="A113" i="9"/>
  <c r="M112" i="9"/>
  <c r="K112" i="9"/>
  <c r="J112" i="9"/>
  <c r="A112" i="9"/>
  <c r="M111" i="9"/>
  <c r="K111" i="9"/>
  <c r="J111" i="9"/>
  <c r="A111" i="9"/>
  <c r="M110" i="9"/>
  <c r="K110" i="9"/>
  <c r="J110" i="9"/>
  <c r="A110" i="9"/>
  <c r="M109" i="9"/>
  <c r="K109" i="9"/>
  <c r="J109" i="9"/>
  <c r="A109" i="9"/>
  <c r="M108" i="9"/>
  <c r="K108" i="9"/>
  <c r="J108" i="9"/>
  <c r="A108" i="9"/>
  <c r="B26" i="16"/>
  <c r="B25" i="16"/>
  <c r="Q20" i="9" s="1"/>
  <c r="B46" i="16"/>
  <c r="B45" i="16"/>
  <c r="B44" i="16"/>
  <c r="B43" i="16"/>
  <c r="B42" i="16"/>
  <c r="B36" i="16"/>
  <c r="B35" i="16"/>
  <c r="B34" i="16"/>
  <c r="B33" i="16"/>
  <c r="B32" i="16"/>
  <c r="C34" i="16"/>
  <c r="K41" i="16"/>
  <c r="J41" i="16"/>
  <c r="I41" i="16"/>
  <c r="H41" i="16"/>
  <c r="G41" i="16"/>
  <c r="E41" i="16"/>
  <c r="D41" i="16"/>
  <c r="K40" i="16"/>
  <c r="J40" i="16"/>
  <c r="I40" i="16"/>
  <c r="H40" i="16"/>
  <c r="G40" i="16"/>
  <c r="F40" i="16"/>
  <c r="E40" i="16"/>
  <c r="D40" i="16"/>
  <c r="C41" i="16"/>
  <c r="C40" i="16"/>
  <c r="K31" i="16"/>
  <c r="J31" i="16"/>
  <c r="I31" i="16"/>
  <c r="H31" i="16"/>
  <c r="G31" i="16"/>
  <c r="E31" i="16"/>
  <c r="D31" i="16"/>
  <c r="C31" i="16"/>
  <c r="K30" i="16"/>
  <c r="J30" i="16"/>
  <c r="I30" i="16"/>
  <c r="H30" i="16"/>
  <c r="G30" i="16"/>
  <c r="F30" i="16"/>
  <c r="E30" i="16"/>
  <c r="D30" i="16"/>
  <c r="C30" i="16"/>
  <c r="M79" i="9"/>
  <c r="A9" i="9"/>
  <c r="A10" i="9"/>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c r="A81" i="9"/>
  <c r="A82" i="9"/>
  <c r="A83" i="9"/>
  <c r="A84" i="9"/>
  <c r="A85" i="9"/>
  <c r="A86" i="9"/>
  <c r="A87" i="9"/>
  <c r="A88" i="9"/>
  <c r="A89" i="9"/>
  <c r="A90" i="9"/>
  <c r="A91" i="9"/>
  <c r="A92" i="9"/>
  <c r="A93" i="9"/>
  <c r="A94" i="9"/>
  <c r="A95" i="9"/>
  <c r="A96" i="9"/>
  <c r="A97" i="9"/>
  <c r="A98" i="9"/>
  <c r="A99" i="9"/>
  <c r="A100" i="9"/>
  <c r="A101" i="9"/>
  <c r="A102" i="9"/>
  <c r="J102" i="9"/>
  <c r="K102" i="9"/>
  <c r="M102" i="9"/>
  <c r="A103" i="9"/>
  <c r="J103" i="9"/>
  <c r="K103" i="9"/>
  <c r="M103" i="9"/>
  <c r="A104" i="9"/>
  <c r="J104" i="9"/>
  <c r="K104" i="9"/>
  <c r="M104" i="9"/>
  <c r="A105" i="9"/>
  <c r="J105" i="9"/>
  <c r="K105" i="9"/>
  <c r="M105" i="9"/>
  <c r="A106" i="9"/>
  <c r="J106" i="9"/>
  <c r="K106" i="9"/>
  <c r="M106" i="9"/>
  <c r="A107" i="9"/>
  <c r="J107" i="9"/>
  <c r="K107" i="9"/>
  <c r="M107" i="9"/>
  <c r="K32" i="16"/>
  <c r="K36" i="16"/>
  <c r="J36" i="16"/>
  <c r="I36" i="16"/>
  <c r="H36" i="16"/>
  <c r="H46" i="16" s="1"/>
  <c r="G36" i="16"/>
  <c r="F36" i="16"/>
  <c r="F46" i="16" s="1"/>
  <c r="E36" i="16"/>
  <c r="D36" i="16"/>
  <c r="D46" i="16" s="1"/>
  <c r="C36" i="16"/>
  <c r="K35" i="16"/>
  <c r="K45" i="16" s="1"/>
  <c r="J35" i="16"/>
  <c r="I35" i="16"/>
  <c r="I45" i="16" s="1"/>
  <c r="H35" i="16"/>
  <c r="G35" i="16"/>
  <c r="G45" i="16" s="1"/>
  <c r="F35" i="16"/>
  <c r="E35" i="16"/>
  <c r="E45" i="16" s="1"/>
  <c r="D35" i="16"/>
  <c r="C35" i="16"/>
  <c r="C45" i="16" s="1"/>
  <c r="K34" i="16"/>
  <c r="J34" i="16"/>
  <c r="I34" i="16"/>
  <c r="H34" i="16"/>
  <c r="G34" i="16"/>
  <c r="F34" i="16"/>
  <c r="E34" i="16"/>
  <c r="D34" i="16"/>
  <c r="K33" i="16"/>
  <c r="J33" i="16"/>
  <c r="I33" i="16"/>
  <c r="H33" i="16"/>
  <c r="G33" i="16"/>
  <c r="F33" i="16"/>
  <c r="E33" i="16"/>
  <c r="D33" i="16"/>
  <c r="C33" i="16"/>
  <c r="J32" i="16"/>
  <c r="J42" i="16" s="1"/>
  <c r="I32" i="16"/>
  <c r="H32" i="16"/>
  <c r="H42" i="16" s="1"/>
  <c r="G32" i="16"/>
  <c r="F32" i="16"/>
  <c r="F42" i="16" s="1"/>
  <c r="E32" i="16"/>
  <c r="D32" i="16"/>
  <c r="D42" i="16" s="1"/>
  <c r="J101" i="9"/>
  <c r="J100" i="9"/>
  <c r="J99" i="9"/>
  <c r="J98" i="9"/>
  <c r="J97" i="9"/>
  <c r="J96" i="9"/>
  <c r="J95" i="9"/>
  <c r="J94" i="9"/>
  <c r="J93" i="9"/>
  <c r="J92" i="9"/>
  <c r="J91" i="9"/>
  <c r="J90" i="9"/>
  <c r="J89" i="9"/>
  <c r="J88" i="9"/>
  <c r="J87" i="9"/>
  <c r="J86" i="9"/>
  <c r="J85" i="9"/>
  <c r="J84" i="9"/>
  <c r="J83" i="9"/>
  <c r="J82" i="9"/>
  <c r="J81" i="9"/>
  <c r="J80" i="9"/>
  <c r="C4"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A8" i="13"/>
  <c r="K8" i="13"/>
  <c r="L8" i="13"/>
  <c r="M8" i="13"/>
  <c r="A9" i="13"/>
  <c r="K9" i="13"/>
  <c r="L9" i="13"/>
  <c r="M9" i="13"/>
  <c r="A10" i="13"/>
  <c r="K10" i="13"/>
  <c r="L10" i="13"/>
  <c r="M10" i="13"/>
  <c r="A11" i="13"/>
  <c r="K11" i="13"/>
  <c r="L11" i="13"/>
  <c r="M11" i="13"/>
  <c r="A12" i="13"/>
  <c r="K12" i="13"/>
  <c r="L12" i="13"/>
  <c r="M12" i="13"/>
  <c r="A13" i="13"/>
  <c r="K13" i="13"/>
  <c r="L13" i="13"/>
  <c r="M13" i="13"/>
  <c r="A14" i="13"/>
  <c r="K14" i="13"/>
  <c r="L14" i="13"/>
  <c r="M14" i="13"/>
  <c r="A15" i="13"/>
  <c r="K15" i="13"/>
  <c r="L15" i="13"/>
  <c r="M15" i="13"/>
  <c r="A16" i="13"/>
  <c r="K16" i="13"/>
  <c r="L16" i="13"/>
  <c r="M16" i="13"/>
  <c r="A17" i="13"/>
  <c r="K17" i="13"/>
  <c r="L17" i="13"/>
  <c r="M17" i="13"/>
  <c r="A18" i="13"/>
  <c r="K18" i="13"/>
  <c r="L18" i="13"/>
  <c r="M18" i="13"/>
  <c r="A19" i="13"/>
  <c r="K19" i="13"/>
  <c r="L19" i="13"/>
  <c r="M19" i="13"/>
  <c r="A20" i="13"/>
  <c r="K20" i="13"/>
  <c r="L20" i="13"/>
  <c r="M20" i="13"/>
  <c r="A21" i="13"/>
  <c r="K21" i="13"/>
  <c r="L21" i="13"/>
  <c r="M21" i="13"/>
  <c r="A22" i="13"/>
  <c r="K22" i="13"/>
  <c r="L22" i="13"/>
  <c r="M22" i="13"/>
  <c r="A23" i="13"/>
  <c r="K23" i="13"/>
  <c r="L23" i="13"/>
  <c r="M23" i="13"/>
  <c r="A24" i="13"/>
  <c r="K24" i="13"/>
  <c r="L24" i="13"/>
  <c r="M24" i="13"/>
  <c r="A25" i="13"/>
  <c r="K25" i="13"/>
  <c r="L25" i="13"/>
  <c r="M25" i="13"/>
  <c r="A26" i="13"/>
  <c r="K26" i="13"/>
  <c r="L26" i="13"/>
  <c r="M26" i="13"/>
  <c r="A27" i="13"/>
  <c r="K27" i="13"/>
  <c r="L27" i="13"/>
  <c r="M27" i="13"/>
  <c r="A28" i="13"/>
  <c r="K28" i="13"/>
  <c r="L28" i="13"/>
  <c r="M28" i="13"/>
  <c r="A29" i="13"/>
  <c r="K29" i="13"/>
  <c r="L29" i="13"/>
  <c r="M29" i="13"/>
  <c r="A30" i="13"/>
  <c r="K30" i="13"/>
  <c r="L30" i="13"/>
  <c r="M30" i="13"/>
  <c r="A31" i="13"/>
  <c r="K31" i="13"/>
  <c r="L31" i="13"/>
  <c r="M31" i="13"/>
  <c r="A32" i="13"/>
  <c r="K32" i="13"/>
  <c r="L32" i="13"/>
  <c r="M32" i="13"/>
  <c r="A33" i="13"/>
  <c r="K33" i="13"/>
  <c r="L33" i="13"/>
  <c r="M33" i="13"/>
  <c r="A34" i="13"/>
  <c r="K34" i="13"/>
  <c r="L34" i="13"/>
  <c r="M34" i="13"/>
  <c r="A35" i="13"/>
  <c r="K35" i="13"/>
  <c r="L35" i="13"/>
  <c r="M35" i="13"/>
  <c r="A36" i="13"/>
  <c r="K36" i="13"/>
  <c r="L36" i="13"/>
  <c r="M36" i="13"/>
  <c r="A37" i="13"/>
  <c r="K37" i="13"/>
  <c r="L37" i="13"/>
  <c r="M37" i="13"/>
  <c r="A38" i="13"/>
  <c r="K38" i="13"/>
  <c r="L38" i="13"/>
  <c r="M38" i="13"/>
  <c r="A39" i="13"/>
  <c r="K39" i="13"/>
  <c r="L39" i="13"/>
  <c r="M39" i="13"/>
  <c r="A40" i="13"/>
  <c r="K40" i="13"/>
  <c r="L40" i="13"/>
  <c r="M40" i="13"/>
  <c r="A41" i="13"/>
  <c r="K41" i="13"/>
  <c r="L41" i="13"/>
  <c r="M41" i="13"/>
  <c r="A42" i="13"/>
  <c r="K42" i="13"/>
  <c r="L42" i="13"/>
  <c r="M42" i="13"/>
  <c r="A43" i="13"/>
  <c r="K43" i="13"/>
  <c r="L43" i="13"/>
  <c r="M43" i="13"/>
  <c r="A44" i="13"/>
  <c r="K44" i="13"/>
  <c r="L44" i="13"/>
  <c r="M44" i="13"/>
  <c r="A45" i="13"/>
  <c r="K45" i="13"/>
  <c r="L45" i="13"/>
  <c r="M45" i="13"/>
  <c r="A46" i="13"/>
  <c r="K46" i="13"/>
  <c r="L46" i="13"/>
  <c r="M46" i="13"/>
  <c r="A47" i="13"/>
  <c r="K47" i="13"/>
  <c r="L47" i="13"/>
  <c r="M47" i="13"/>
  <c r="A48" i="13"/>
  <c r="K48" i="13"/>
  <c r="L48" i="13"/>
  <c r="M48" i="13"/>
  <c r="A49" i="13"/>
  <c r="K49" i="13"/>
  <c r="L49" i="13"/>
  <c r="M49" i="13"/>
  <c r="A50" i="13"/>
  <c r="K50" i="13"/>
  <c r="L50" i="13"/>
  <c r="M50" i="13"/>
  <c r="A51" i="13"/>
  <c r="K51" i="13"/>
  <c r="L51" i="13"/>
  <c r="M51" i="13"/>
  <c r="A52" i="13"/>
  <c r="K52" i="13"/>
  <c r="L52" i="13"/>
  <c r="M52" i="13"/>
  <c r="A53" i="13"/>
  <c r="K53" i="13"/>
  <c r="L53" i="13"/>
  <c r="M53" i="13"/>
  <c r="A54" i="13"/>
  <c r="K54" i="13"/>
  <c r="L54" i="13"/>
  <c r="M54" i="13"/>
  <c r="A55" i="13"/>
  <c r="K55" i="13"/>
  <c r="L55" i="13"/>
  <c r="M55" i="13"/>
  <c r="A56" i="13"/>
  <c r="K56" i="13"/>
  <c r="L56" i="13"/>
  <c r="M56" i="13"/>
  <c r="A57" i="13"/>
  <c r="K57" i="13"/>
  <c r="L57" i="13"/>
  <c r="M57" i="13"/>
  <c r="A58" i="13"/>
  <c r="K58" i="13"/>
  <c r="L58" i="13"/>
  <c r="M58" i="13"/>
  <c r="A59" i="13"/>
  <c r="K59" i="13"/>
  <c r="L59" i="13"/>
  <c r="M59" i="13"/>
  <c r="A60" i="13"/>
  <c r="K60" i="13"/>
  <c r="L60" i="13"/>
  <c r="M60" i="13"/>
  <c r="A61" i="13"/>
  <c r="K61" i="13"/>
  <c r="L61" i="13"/>
  <c r="M61" i="13"/>
  <c r="A62" i="13"/>
  <c r="K62" i="13"/>
  <c r="L62" i="13"/>
  <c r="M62" i="13"/>
  <c r="A63" i="13"/>
  <c r="K63" i="13"/>
  <c r="L63" i="13"/>
  <c r="M63" i="13"/>
  <c r="A64" i="13"/>
  <c r="K64" i="13"/>
  <c r="L64" i="13"/>
  <c r="M64" i="13"/>
  <c r="A65" i="13"/>
  <c r="K65" i="13"/>
  <c r="L65" i="13"/>
  <c r="M65" i="13"/>
  <c r="A66" i="13"/>
  <c r="K66" i="13"/>
  <c r="L66" i="13"/>
  <c r="M66" i="13"/>
  <c r="A67" i="13"/>
  <c r="K67" i="13"/>
  <c r="L67" i="13"/>
  <c r="M67" i="13"/>
  <c r="A68" i="13"/>
  <c r="K68" i="13"/>
  <c r="L68" i="13"/>
  <c r="M68" i="13"/>
  <c r="A69" i="13"/>
  <c r="K69" i="13"/>
  <c r="L69" i="13"/>
  <c r="M69" i="13"/>
  <c r="A70" i="13"/>
  <c r="K70" i="13"/>
  <c r="L70" i="13"/>
  <c r="M70" i="13"/>
  <c r="A71" i="13"/>
  <c r="K71" i="13"/>
  <c r="L71" i="13"/>
  <c r="M71" i="13"/>
  <c r="A72" i="13"/>
  <c r="K72" i="13"/>
  <c r="L72" i="13"/>
  <c r="M72" i="13"/>
  <c r="A73" i="13"/>
  <c r="K73" i="13"/>
  <c r="L73" i="13"/>
  <c r="M73" i="13"/>
  <c r="A74" i="13"/>
  <c r="K74" i="13"/>
  <c r="L74" i="13"/>
  <c r="M74" i="13"/>
  <c r="A75" i="13"/>
  <c r="K75" i="13"/>
  <c r="L75" i="13"/>
  <c r="M75" i="13"/>
  <c r="A76" i="13"/>
  <c r="K76" i="13"/>
  <c r="L76" i="13"/>
  <c r="M76" i="13"/>
  <c r="A77" i="13"/>
  <c r="K77" i="13"/>
  <c r="L77" i="13"/>
  <c r="M77" i="13"/>
  <c r="A78" i="13"/>
  <c r="K78" i="13"/>
  <c r="L78" i="13"/>
  <c r="M78" i="13"/>
  <c r="A79" i="13"/>
  <c r="K79" i="13"/>
  <c r="L79" i="13"/>
  <c r="M79" i="13"/>
  <c r="A80" i="13"/>
  <c r="K80" i="13"/>
  <c r="L80" i="13"/>
  <c r="M80" i="13"/>
  <c r="A81" i="13"/>
  <c r="K81" i="13"/>
  <c r="L81" i="13"/>
  <c r="M81" i="13"/>
  <c r="A82" i="13"/>
  <c r="K82" i="13"/>
  <c r="L82" i="13"/>
  <c r="M82" i="13"/>
  <c r="A83" i="13"/>
  <c r="K83" i="13"/>
  <c r="L83" i="13"/>
  <c r="M83" i="13"/>
  <c r="A84" i="13"/>
  <c r="K84" i="13"/>
  <c r="L84" i="13"/>
  <c r="M84" i="13"/>
  <c r="A85" i="13"/>
  <c r="K85" i="13"/>
  <c r="L85" i="13"/>
  <c r="M85" i="13"/>
  <c r="A86" i="13"/>
  <c r="K86" i="13"/>
  <c r="L86" i="13"/>
  <c r="M86" i="13"/>
  <c r="A87" i="13"/>
  <c r="K87" i="13"/>
  <c r="L87" i="13"/>
  <c r="M87" i="13"/>
  <c r="A88" i="13"/>
  <c r="K88" i="13"/>
  <c r="L88" i="13"/>
  <c r="M88" i="13"/>
  <c r="A89" i="13"/>
  <c r="K89" i="13"/>
  <c r="L89" i="13"/>
  <c r="M89" i="13"/>
  <c r="A90" i="13"/>
  <c r="K90" i="13"/>
  <c r="L90" i="13"/>
  <c r="M90" i="13"/>
  <c r="A91" i="13"/>
  <c r="K91" i="13"/>
  <c r="L91" i="13"/>
  <c r="M91" i="13"/>
  <c r="A92" i="13"/>
  <c r="K92" i="13"/>
  <c r="L92" i="13"/>
  <c r="M92" i="13"/>
  <c r="A93" i="13"/>
  <c r="K93" i="13"/>
  <c r="L93" i="13"/>
  <c r="M93" i="13"/>
  <c r="A94" i="13"/>
  <c r="K94" i="13"/>
  <c r="L94" i="13"/>
  <c r="M94" i="13"/>
  <c r="A95" i="13"/>
  <c r="K95" i="13"/>
  <c r="L95" i="13"/>
  <c r="M95" i="13"/>
  <c r="A96" i="13"/>
  <c r="K96" i="13"/>
  <c r="L96" i="13"/>
  <c r="M96" i="13"/>
  <c r="A97" i="13"/>
  <c r="K97" i="13"/>
  <c r="L97" i="13"/>
  <c r="M97" i="13"/>
  <c r="A98" i="13"/>
  <c r="K98" i="13"/>
  <c r="L98" i="13"/>
  <c r="M98" i="13"/>
  <c r="A99" i="13"/>
  <c r="K99" i="13"/>
  <c r="L99" i="13"/>
  <c r="M99" i="13"/>
  <c r="A100" i="13"/>
  <c r="K100" i="13"/>
  <c r="L100" i="13"/>
  <c r="M100" i="13"/>
  <c r="A101" i="13"/>
  <c r="K101" i="13"/>
  <c r="L101" i="13"/>
  <c r="M101" i="13"/>
  <c r="A102" i="13"/>
  <c r="K102" i="13"/>
  <c r="L102" i="13"/>
  <c r="M102" i="13"/>
  <c r="A103" i="13"/>
  <c r="K103" i="13"/>
  <c r="L103" i="13"/>
  <c r="M103" i="13"/>
  <c r="A104" i="13"/>
  <c r="K104" i="13"/>
  <c r="L104" i="13"/>
  <c r="M104" i="13"/>
  <c r="A105" i="13"/>
  <c r="K105" i="13"/>
  <c r="L105" i="13"/>
  <c r="M105" i="13"/>
  <c r="A106" i="13"/>
  <c r="K106" i="13"/>
  <c r="L106" i="13"/>
  <c r="M106" i="13"/>
  <c r="C5" i="9"/>
  <c r="K24" i="9"/>
  <c r="M24" i="9"/>
  <c r="K25" i="9"/>
  <c r="M25" i="9"/>
  <c r="K26" i="9"/>
  <c r="M26" i="9"/>
  <c r="K27" i="9"/>
  <c r="M27" i="9"/>
  <c r="K28" i="9"/>
  <c r="M28" i="9"/>
  <c r="K29" i="9"/>
  <c r="M29" i="9"/>
  <c r="K30" i="9"/>
  <c r="M30" i="9"/>
  <c r="K31" i="9"/>
  <c r="M31" i="9"/>
  <c r="K32" i="9"/>
  <c r="M32" i="9"/>
  <c r="K33" i="9"/>
  <c r="M33" i="9"/>
  <c r="K34" i="9"/>
  <c r="M34" i="9"/>
  <c r="K35" i="9"/>
  <c r="M35" i="9"/>
  <c r="K36" i="9"/>
  <c r="M36" i="9"/>
  <c r="K37" i="9"/>
  <c r="M37" i="9"/>
  <c r="K38" i="9"/>
  <c r="M38" i="9"/>
  <c r="K39" i="9"/>
  <c r="M39" i="9"/>
  <c r="K40" i="9"/>
  <c r="M40" i="9"/>
  <c r="K41" i="9"/>
  <c r="M41" i="9"/>
  <c r="K42" i="9"/>
  <c r="M42" i="9"/>
  <c r="K43" i="9"/>
  <c r="M43" i="9"/>
  <c r="K44" i="9"/>
  <c r="M44" i="9"/>
  <c r="K45" i="9"/>
  <c r="M45" i="9"/>
  <c r="K46" i="9"/>
  <c r="M46" i="9"/>
  <c r="K47" i="9"/>
  <c r="M47" i="9"/>
  <c r="K48" i="9"/>
  <c r="M48" i="9"/>
  <c r="K49" i="9"/>
  <c r="M49" i="9"/>
  <c r="K50" i="9"/>
  <c r="M50" i="9"/>
  <c r="K51" i="9"/>
  <c r="M51" i="9"/>
  <c r="K52" i="9"/>
  <c r="M52" i="9"/>
  <c r="K53" i="9"/>
  <c r="M53" i="9"/>
  <c r="K54" i="9"/>
  <c r="M54" i="9"/>
  <c r="K55" i="9"/>
  <c r="M55" i="9"/>
  <c r="K56" i="9"/>
  <c r="M56" i="9"/>
  <c r="K57" i="9"/>
  <c r="M57" i="9"/>
  <c r="K58" i="9"/>
  <c r="M58" i="9"/>
  <c r="K59" i="9"/>
  <c r="M59" i="9"/>
  <c r="K60" i="9"/>
  <c r="M60" i="9"/>
  <c r="K61" i="9"/>
  <c r="M61" i="9"/>
  <c r="K62" i="9"/>
  <c r="M62" i="9"/>
  <c r="K63" i="9"/>
  <c r="M63" i="9"/>
  <c r="K64" i="9"/>
  <c r="M64" i="9"/>
  <c r="K65" i="9"/>
  <c r="M65" i="9"/>
  <c r="K66" i="9"/>
  <c r="M66" i="9"/>
  <c r="K67" i="9"/>
  <c r="M67" i="9"/>
  <c r="K68" i="9"/>
  <c r="M68" i="9"/>
  <c r="K69" i="9"/>
  <c r="M69" i="9"/>
  <c r="K70" i="9"/>
  <c r="M70" i="9"/>
  <c r="K71" i="9"/>
  <c r="M71" i="9"/>
  <c r="K72" i="9"/>
  <c r="M72" i="9"/>
  <c r="K73" i="9"/>
  <c r="M73" i="9"/>
  <c r="K74" i="9"/>
  <c r="M74" i="9"/>
  <c r="K75" i="9"/>
  <c r="M75" i="9"/>
  <c r="K76" i="9"/>
  <c r="M76" i="9"/>
  <c r="K77" i="9"/>
  <c r="M77" i="9"/>
  <c r="K78" i="9"/>
  <c r="M78" i="9"/>
  <c r="K79" i="9"/>
  <c r="K80" i="9"/>
  <c r="M80" i="9"/>
  <c r="K81" i="9"/>
  <c r="M81" i="9"/>
  <c r="K82" i="9"/>
  <c r="M82" i="9"/>
  <c r="K83" i="9"/>
  <c r="M83" i="9"/>
  <c r="K84" i="9"/>
  <c r="M84" i="9"/>
  <c r="K85" i="9"/>
  <c r="M85" i="9"/>
  <c r="K86" i="9"/>
  <c r="M86" i="9"/>
  <c r="K87" i="9"/>
  <c r="M87" i="9"/>
  <c r="K88" i="9"/>
  <c r="M88" i="9"/>
  <c r="K89" i="9"/>
  <c r="M89" i="9"/>
  <c r="K90" i="9"/>
  <c r="M90" i="9"/>
  <c r="K91" i="9"/>
  <c r="M91" i="9"/>
  <c r="K92" i="9"/>
  <c r="M92" i="9"/>
  <c r="K93" i="9"/>
  <c r="M93" i="9"/>
  <c r="K94" i="9"/>
  <c r="M94" i="9"/>
  <c r="K95" i="9"/>
  <c r="M95" i="9"/>
  <c r="K96" i="9"/>
  <c r="M96" i="9"/>
  <c r="K97" i="9"/>
  <c r="M97" i="9"/>
  <c r="K98" i="9"/>
  <c r="M98" i="9"/>
  <c r="K99" i="9"/>
  <c r="M99" i="9"/>
  <c r="K100" i="9"/>
  <c r="M100" i="9"/>
  <c r="K101" i="9"/>
  <c r="M101" i="9"/>
  <c r="N5" i="9"/>
  <c r="Q15" i="9"/>
  <c r="Q36" i="9"/>
  <c r="S36" i="9" s="1"/>
  <c r="Q64" i="9"/>
  <c r="Q9" i="9"/>
  <c r="Q75" i="9"/>
  <c r="Q16" i="9"/>
  <c r="Q29" i="9"/>
  <c r="Q37" i="9"/>
  <c r="Q41" i="9"/>
  <c r="Q55" i="9"/>
  <c r="Q71" i="9"/>
  <c r="Q42" i="9"/>
  <c r="Q38" i="9"/>
  <c r="Q25" i="9"/>
  <c r="Q45" i="13" l="1"/>
  <c r="Q37" i="13"/>
  <c r="W37" i="13" s="1"/>
  <c r="Q17" i="13"/>
  <c r="Q16" i="13"/>
  <c r="Q78" i="13"/>
  <c r="Q35" i="13"/>
  <c r="W35" i="13" s="1"/>
  <c r="Q72" i="13"/>
  <c r="W72" i="13" s="1"/>
  <c r="Q64" i="13"/>
  <c r="W64" i="13" s="1"/>
  <c r="Q46" i="13"/>
  <c r="W46" i="13" s="1"/>
  <c r="Q23" i="9"/>
  <c r="W132" i="9"/>
  <c r="Z132" i="9" s="1"/>
  <c r="U224" i="9"/>
  <c r="U160" i="9"/>
  <c r="U192" i="9"/>
  <c r="U128" i="9"/>
  <c r="S38" i="9"/>
  <c r="S64" i="9"/>
  <c r="S20" i="9"/>
  <c r="U256" i="9"/>
  <c r="Q17" i="9"/>
  <c r="Q73" i="9"/>
  <c r="S73" i="9" s="1"/>
  <c r="Q65" i="9"/>
  <c r="Q51" i="9"/>
  <c r="S51" i="9" s="1"/>
  <c r="Q24" i="9"/>
  <c r="S24" i="9" s="1"/>
  <c r="Q12" i="9"/>
  <c r="S12" i="9" s="1"/>
  <c r="Q52" i="9"/>
  <c r="S52" i="9" s="1"/>
  <c r="X164" i="9"/>
  <c r="Q50" i="9"/>
  <c r="U240" i="9"/>
  <c r="U208" i="9"/>
  <c r="U176" i="9"/>
  <c r="U144" i="9"/>
  <c r="U112" i="9"/>
  <c r="T244" i="9"/>
  <c r="X244" i="9" s="1"/>
  <c r="T200" i="9"/>
  <c r="W200" i="9" s="1"/>
  <c r="Z200" i="9" s="1"/>
  <c r="T180" i="9"/>
  <c r="X180" i="9" s="1"/>
  <c r="X248" i="9"/>
  <c r="W248" i="9"/>
  <c r="Z248" i="9" s="1"/>
  <c r="X184" i="9"/>
  <c r="W184" i="9"/>
  <c r="Z184" i="9" s="1"/>
  <c r="X168" i="9"/>
  <c r="W168" i="9"/>
  <c r="Z168" i="9" s="1"/>
  <c r="X200" i="9"/>
  <c r="X104" i="9"/>
  <c r="S42" i="9"/>
  <c r="S16" i="9"/>
  <c r="X228" i="9"/>
  <c r="S50" i="9"/>
  <c r="U248" i="9"/>
  <c r="U232" i="9"/>
  <c r="U184" i="9"/>
  <c r="U168" i="9"/>
  <c r="U152" i="9"/>
  <c r="U136" i="9"/>
  <c r="U120" i="9"/>
  <c r="U90" i="9"/>
  <c r="T212" i="9"/>
  <c r="T196" i="9"/>
  <c r="W232" i="9"/>
  <c r="Z232" i="9" s="1"/>
  <c r="T237" i="9"/>
  <c r="X237" i="9" s="1"/>
  <c r="T205" i="9"/>
  <c r="W205" i="9" s="1"/>
  <c r="Z205" i="9" s="1"/>
  <c r="T173" i="9"/>
  <c r="X173" i="9" s="1"/>
  <c r="S78" i="9"/>
  <c r="W116" i="9"/>
  <c r="Z116" i="9" s="1"/>
  <c r="W148" i="9"/>
  <c r="Z148" i="9" s="1"/>
  <c r="W216" i="9"/>
  <c r="Z216" i="9" s="1"/>
  <c r="K44" i="16"/>
  <c r="U252" i="9"/>
  <c r="U236" i="9"/>
  <c r="U220" i="9"/>
  <c r="U204" i="9"/>
  <c r="U188" i="9"/>
  <c r="U172" i="9"/>
  <c r="U156" i="9"/>
  <c r="U140" i="9"/>
  <c r="U124" i="9"/>
  <c r="U108" i="9"/>
  <c r="U102" i="9"/>
  <c r="U92" i="9"/>
  <c r="U86" i="9"/>
  <c r="U82" i="9"/>
  <c r="T246" i="9"/>
  <c r="X246" i="9" s="1"/>
  <c r="T230" i="9"/>
  <c r="W230" i="9" s="1"/>
  <c r="Z230" i="9" s="1"/>
  <c r="T214" i="9"/>
  <c r="W214" i="9" s="1"/>
  <c r="Z214" i="9" s="1"/>
  <c r="T198" i="9"/>
  <c r="W198" i="9" s="1"/>
  <c r="Z198" i="9" s="1"/>
  <c r="T182" i="9"/>
  <c r="T166" i="9"/>
  <c r="W166" i="9" s="1"/>
  <c r="Z166" i="9" s="1"/>
  <c r="P5" i="9"/>
  <c r="Q11" i="9"/>
  <c r="S11" i="9" s="1"/>
  <c r="S79" i="9"/>
  <c r="S77" i="9"/>
  <c r="X214" i="9"/>
  <c r="Q21" i="9"/>
  <c r="S21" i="9" s="1"/>
  <c r="Q56" i="9"/>
  <c r="S56" i="9" s="1"/>
  <c r="Q74" i="9"/>
  <c r="S74" i="9" s="1"/>
  <c r="Q67" i="9"/>
  <c r="S67" i="9" s="1"/>
  <c r="Q57" i="9"/>
  <c r="S57" i="9" s="1"/>
  <c r="Q53" i="9"/>
  <c r="Q43" i="9"/>
  <c r="S43" i="9" s="1"/>
  <c r="Q39" i="9"/>
  <c r="S39" i="9" s="1"/>
  <c r="Q32" i="9"/>
  <c r="S32" i="9" s="1"/>
  <c r="Q27" i="9"/>
  <c r="Q22" i="9"/>
  <c r="S22" i="9" s="1"/>
  <c r="Q18" i="9"/>
  <c r="S18" i="9" s="1"/>
  <c r="Q14" i="9"/>
  <c r="S14" i="9" s="1"/>
  <c r="Q10" i="9"/>
  <c r="S10" i="9" s="1"/>
  <c r="Q31" i="9"/>
  <c r="S31" i="9" s="1"/>
  <c r="Q66" i="9"/>
  <c r="S66" i="9" s="1"/>
  <c r="W101" i="9"/>
  <c r="Z101" i="9" s="1"/>
  <c r="Q70" i="9"/>
  <c r="Q54" i="9"/>
  <c r="S54" i="9" s="1"/>
  <c r="Q40" i="9"/>
  <c r="S40" i="9" s="1"/>
  <c r="Q28" i="9"/>
  <c r="S28" i="9" s="1"/>
  <c r="Q19" i="9"/>
  <c r="S19" i="9" s="1"/>
  <c r="E42" i="16"/>
  <c r="G42" i="16"/>
  <c r="I42" i="16"/>
  <c r="C43" i="16"/>
  <c r="E43" i="16"/>
  <c r="G43" i="16"/>
  <c r="I43" i="16"/>
  <c r="C46" i="16"/>
  <c r="E46" i="16"/>
  <c r="G46" i="16"/>
  <c r="I46" i="16"/>
  <c r="K46" i="16"/>
  <c r="S37" i="9"/>
  <c r="S25" i="9"/>
  <c r="W207" i="9"/>
  <c r="Z207" i="9" s="1"/>
  <c r="X137" i="9"/>
  <c r="W153" i="9"/>
  <c r="Z153" i="9" s="1"/>
  <c r="U257" i="9"/>
  <c r="U249" i="9"/>
  <c r="U247" i="9"/>
  <c r="U241" i="9"/>
  <c r="U239" i="9"/>
  <c r="U233" i="9"/>
  <c r="U231" i="9"/>
  <c r="U225" i="9"/>
  <c r="U217" i="9"/>
  <c r="U215" i="9"/>
  <c r="U209" i="9"/>
  <c r="U207" i="9"/>
  <c r="U201" i="9"/>
  <c r="U199" i="9"/>
  <c r="U193" i="9"/>
  <c r="U185" i="9"/>
  <c r="U183" i="9"/>
  <c r="U177" i="9"/>
  <c r="U175" i="9"/>
  <c r="U169" i="9"/>
  <c r="U167" i="9"/>
  <c r="U161" i="9"/>
  <c r="U153" i="9"/>
  <c r="U151" i="9"/>
  <c r="U145" i="9"/>
  <c r="U143" i="9"/>
  <c r="U135" i="9"/>
  <c r="U129" i="9"/>
  <c r="U121" i="9"/>
  <c r="U119" i="9"/>
  <c r="U113" i="9"/>
  <c r="U111" i="9"/>
  <c r="U101" i="9"/>
  <c r="U95" i="9"/>
  <c r="W175" i="9"/>
  <c r="Z175" i="9" s="1"/>
  <c r="T117" i="9"/>
  <c r="W117" i="9" s="1"/>
  <c r="Z117" i="9" s="1"/>
  <c r="T115" i="9"/>
  <c r="X199" i="9"/>
  <c r="W199" i="9"/>
  <c r="Z199" i="9" s="1"/>
  <c r="T221" i="9"/>
  <c r="X221" i="9" s="1"/>
  <c r="U221" i="9"/>
  <c r="T213" i="9"/>
  <c r="X213" i="9" s="1"/>
  <c r="U213" i="9"/>
  <c r="T203" i="9"/>
  <c r="W203" i="9" s="1"/>
  <c r="Z203" i="9" s="1"/>
  <c r="U203" i="9"/>
  <c r="X183" i="9"/>
  <c r="W183" i="9"/>
  <c r="Z183" i="9" s="1"/>
  <c r="T179" i="9"/>
  <c r="W179" i="9" s="1"/>
  <c r="Z179" i="9" s="1"/>
  <c r="U179" i="9"/>
  <c r="T107" i="9"/>
  <c r="U107" i="9"/>
  <c r="T91" i="9"/>
  <c r="W91" i="9" s="1"/>
  <c r="Z91" i="9" s="1"/>
  <c r="U91" i="9"/>
  <c r="T89" i="9"/>
  <c r="U89" i="9"/>
  <c r="X225" i="9"/>
  <c r="W225" i="9"/>
  <c r="Z225" i="9" s="1"/>
  <c r="T211" i="9"/>
  <c r="W211" i="9" s="1"/>
  <c r="Z211" i="9" s="1"/>
  <c r="U211" i="9"/>
  <c r="T189" i="9"/>
  <c r="X189" i="9" s="1"/>
  <c r="U189" i="9"/>
  <c r="T181" i="9"/>
  <c r="W181" i="9" s="1"/>
  <c r="Z181" i="9" s="1"/>
  <c r="U181" i="9"/>
  <c r="T171" i="9"/>
  <c r="W171" i="9" s="1"/>
  <c r="Z171" i="9" s="1"/>
  <c r="U171" i="9"/>
  <c r="T157" i="9"/>
  <c r="X157" i="9" s="1"/>
  <c r="U157" i="9"/>
  <c r="T149" i="9"/>
  <c r="X149" i="9" s="1"/>
  <c r="U149" i="9"/>
  <c r="T147" i="9"/>
  <c r="X147" i="9" s="1"/>
  <c r="U147" i="9"/>
  <c r="T139" i="9"/>
  <c r="X139" i="9" s="1"/>
  <c r="U139" i="9"/>
  <c r="T125" i="9"/>
  <c r="X125" i="9" s="1"/>
  <c r="U125" i="9"/>
  <c r="X119" i="9"/>
  <c r="W119" i="9"/>
  <c r="Z119" i="9" s="1"/>
  <c r="T109" i="9"/>
  <c r="U109" i="9"/>
  <c r="T99" i="9"/>
  <c r="W99" i="9" s="1"/>
  <c r="Z99" i="9" s="1"/>
  <c r="U99" i="9"/>
  <c r="T97" i="9"/>
  <c r="U97" i="9"/>
  <c r="T93" i="9"/>
  <c r="W93" i="9" s="1"/>
  <c r="Z93" i="9" s="1"/>
  <c r="U93" i="9"/>
  <c r="S17" i="9"/>
  <c r="S71" i="9"/>
  <c r="S55" i="9"/>
  <c r="S41" i="9"/>
  <c r="S29" i="9"/>
  <c r="S75" i="9"/>
  <c r="S23" i="9"/>
  <c r="S15" i="9"/>
  <c r="U253" i="9"/>
  <c r="U251" i="9"/>
  <c r="U245" i="9"/>
  <c r="U243" i="9"/>
  <c r="U235" i="9"/>
  <c r="U87" i="9"/>
  <c r="U85" i="9"/>
  <c r="U81" i="9"/>
  <c r="W253" i="9"/>
  <c r="Z253" i="9" s="1"/>
  <c r="W191" i="9"/>
  <c r="Z191" i="9" s="1"/>
  <c r="W103" i="9"/>
  <c r="Z103" i="9" s="1"/>
  <c r="W83" i="9"/>
  <c r="Z83" i="9" s="1"/>
  <c r="T229" i="9"/>
  <c r="X229" i="9" s="1"/>
  <c r="T227" i="9"/>
  <c r="W227" i="9" s="1"/>
  <c r="Z227" i="9" s="1"/>
  <c r="T219" i="9"/>
  <c r="W219" i="9" s="1"/>
  <c r="Z219" i="9" s="1"/>
  <c r="T197" i="9"/>
  <c r="X197" i="9" s="1"/>
  <c r="T195" i="9"/>
  <c r="W195" i="9" s="1"/>
  <c r="Z195" i="9" s="1"/>
  <c r="T187" i="9"/>
  <c r="W187" i="9" s="1"/>
  <c r="Z187" i="9" s="1"/>
  <c r="T165" i="9"/>
  <c r="W165" i="9" s="1"/>
  <c r="Z165" i="9" s="1"/>
  <c r="T163" i="9"/>
  <c r="W163" i="9" s="1"/>
  <c r="Z163" i="9" s="1"/>
  <c r="T155" i="9"/>
  <c r="X155" i="9" s="1"/>
  <c r="T141" i="9"/>
  <c r="X141" i="9" s="1"/>
  <c r="T133" i="9"/>
  <c r="T131" i="9"/>
  <c r="W131" i="9" s="1"/>
  <c r="Z131" i="9" s="1"/>
  <c r="T123" i="9"/>
  <c r="X123" i="9" s="1"/>
  <c r="S76" i="9"/>
  <c r="X102" i="9"/>
  <c r="W102" i="9"/>
  <c r="Z102" i="9" s="1"/>
  <c r="X90" i="9"/>
  <c r="W90" i="9"/>
  <c r="Z90" i="9" s="1"/>
  <c r="X236" i="9"/>
  <c r="W236" i="9"/>
  <c r="Z236" i="9" s="1"/>
  <c r="W224" i="9"/>
  <c r="Z224" i="9" s="1"/>
  <c r="X224" i="9"/>
  <c r="X176" i="9"/>
  <c r="W176" i="9"/>
  <c r="Z176" i="9" s="1"/>
  <c r="W172" i="9"/>
  <c r="Z172" i="9" s="1"/>
  <c r="X172" i="9"/>
  <c r="W120" i="9"/>
  <c r="Z120" i="9" s="1"/>
  <c r="X120" i="9"/>
  <c r="W112" i="9"/>
  <c r="Z112" i="9" s="1"/>
  <c r="X112" i="9"/>
  <c r="S65" i="9"/>
  <c r="W257" i="9"/>
  <c r="Z257" i="9" s="1"/>
  <c r="W239" i="9"/>
  <c r="Z239" i="9" s="1"/>
  <c r="W159" i="9"/>
  <c r="Z159" i="9" s="1"/>
  <c r="W80" i="9"/>
  <c r="Z80" i="9" s="1"/>
  <c r="T254" i="9"/>
  <c r="X254" i="9" s="1"/>
  <c r="T238" i="9"/>
  <c r="X238" i="9" s="1"/>
  <c r="T222" i="9"/>
  <c r="W222" i="9" s="1"/>
  <c r="Z222" i="9" s="1"/>
  <c r="T206" i="9"/>
  <c r="X206" i="9" s="1"/>
  <c r="T190" i="9"/>
  <c r="X190" i="9" s="1"/>
  <c r="T174" i="9"/>
  <c r="X174" i="9" s="1"/>
  <c r="T158" i="9"/>
  <c r="X158" i="9" s="1"/>
  <c r="T154" i="9"/>
  <c r="W154" i="9" s="1"/>
  <c r="Z154" i="9" s="1"/>
  <c r="T142" i="9"/>
  <c r="T138" i="9"/>
  <c r="X138" i="9" s="1"/>
  <c r="T126" i="9"/>
  <c r="W126" i="9" s="1"/>
  <c r="Z126" i="9" s="1"/>
  <c r="W156" i="9"/>
  <c r="Z156" i="9" s="1"/>
  <c r="W144" i="9"/>
  <c r="Z144" i="9" s="1"/>
  <c r="W208" i="9"/>
  <c r="Z208" i="9" s="1"/>
  <c r="X256" i="9"/>
  <c r="W105" i="9"/>
  <c r="Z105" i="9" s="1"/>
  <c r="S53" i="9"/>
  <c r="S27" i="9"/>
  <c r="X121" i="9"/>
  <c r="W204" i="9"/>
  <c r="Z204" i="9" s="1"/>
  <c r="X252" i="9"/>
  <c r="S70" i="9"/>
  <c r="S69" i="9"/>
  <c r="S26" i="9"/>
  <c r="Q67" i="13"/>
  <c r="W67" i="13" s="1"/>
  <c r="W124" i="9"/>
  <c r="Z124" i="9" s="1"/>
  <c r="W128" i="9"/>
  <c r="Z128" i="9" s="1"/>
  <c r="W160" i="9"/>
  <c r="Z160" i="9" s="1"/>
  <c r="W192" i="9"/>
  <c r="Z192" i="9" s="1"/>
  <c r="X240" i="9"/>
  <c r="W152" i="9"/>
  <c r="Z152" i="9" s="1"/>
  <c r="W238" i="9"/>
  <c r="Z238" i="9" s="1"/>
  <c r="W188" i="9"/>
  <c r="Z188" i="9" s="1"/>
  <c r="W220" i="9"/>
  <c r="Z220" i="9" s="1"/>
  <c r="W108" i="9"/>
  <c r="Z108" i="9" s="1"/>
  <c r="W140" i="9"/>
  <c r="Z140" i="9" s="1"/>
  <c r="W167" i="9"/>
  <c r="Z167" i="9" s="1"/>
  <c r="W127" i="9"/>
  <c r="Z127" i="9" s="1"/>
  <c r="W111" i="9"/>
  <c r="Z111" i="9" s="1"/>
  <c r="W95" i="9"/>
  <c r="Z95" i="9" s="1"/>
  <c r="W92" i="9"/>
  <c r="Z92" i="9" s="1"/>
  <c r="W84" i="9"/>
  <c r="Z84" i="9" s="1"/>
  <c r="W81" i="9"/>
  <c r="Z81" i="9" s="1"/>
  <c r="W255" i="9"/>
  <c r="Z255" i="9" s="1"/>
  <c r="W237" i="9"/>
  <c r="Z237" i="9" s="1"/>
  <c r="W223" i="9"/>
  <c r="Z223" i="9" s="1"/>
  <c r="X243" i="9"/>
  <c r="W78" i="13"/>
  <c r="W17" i="13"/>
  <c r="Q69" i="13"/>
  <c r="W69" i="13" s="1"/>
  <c r="Q66" i="13"/>
  <c r="W66" i="13" s="1"/>
  <c r="Q62" i="13"/>
  <c r="W62" i="13" s="1"/>
  <c r="Q54" i="13"/>
  <c r="W54" i="13" s="1"/>
  <c r="Q52" i="13"/>
  <c r="W52" i="13" s="1"/>
  <c r="Q51" i="13"/>
  <c r="W51" i="13" s="1"/>
  <c r="Q38" i="13"/>
  <c r="W38" i="13" s="1"/>
  <c r="Q31" i="13"/>
  <c r="W31" i="13" s="1"/>
  <c r="Q27" i="13"/>
  <c r="W27" i="13" s="1"/>
  <c r="Q21" i="13"/>
  <c r="W21" i="13" s="1"/>
  <c r="Q11" i="13"/>
  <c r="W11" i="13" s="1"/>
  <c r="Q9" i="13"/>
  <c r="W9" i="13" s="1"/>
  <c r="Q14" i="13"/>
  <c r="W14" i="13" s="1"/>
  <c r="N4" i="13"/>
  <c r="Q8" i="13"/>
  <c r="W8" i="13" s="1"/>
  <c r="Q30" i="13"/>
  <c r="W30" i="13" s="1"/>
  <c r="Q24" i="13"/>
  <c r="W24" i="13" s="1"/>
  <c r="O4" i="13"/>
  <c r="Q77" i="13"/>
  <c r="W77" i="13" s="1"/>
  <c r="Q74" i="13"/>
  <c r="W74" i="13" s="1"/>
  <c r="Q70" i="13"/>
  <c r="W70" i="13" s="1"/>
  <c r="Q61" i="13"/>
  <c r="W61" i="13" s="1"/>
  <c r="Q60" i="13"/>
  <c r="W60" i="13" s="1"/>
  <c r="Q59" i="13"/>
  <c r="W59" i="13" s="1"/>
  <c r="Q57" i="13"/>
  <c r="W57" i="13" s="1"/>
  <c r="Q56" i="13"/>
  <c r="W56" i="13" s="1"/>
  <c r="Q55" i="13"/>
  <c r="W55" i="13" s="1"/>
  <c r="Q48" i="13"/>
  <c r="W48" i="13" s="1"/>
  <c r="Q47" i="13"/>
  <c r="W47" i="13" s="1"/>
  <c r="Q44" i="13"/>
  <c r="W44" i="13" s="1"/>
  <c r="Q43" i="13"/>
  <c r="W43" i="13" s="1"/>
  <c r="Q40" i="13"/>
  <c r="W40" i="13" s="1"/>
  <c r="Q39" i="13"/>
  <c r="W39" i="13" s="1"/>
  <c r="Q36" i="13"/>
  <c r="W36" i="13" s="1"/>
  <c r="Q33" i="13"/>
  <c r="W33" i="13" s="1"/>
  <c r="Q32" i="13"/>
  <c r="W32" i="13" s="1"/>
  <c r="Q28" i="13"/>
  <c r="W28" i="13" s="1"/>
  <c r="Q26" i="13"/>
  <c r="W26" i="13" s="1"/>
  <c r="Q18" i="13"/>
  <c r="W18" i="13" s="1"/>
  <c r="Q13" i="13"/>
  <c r="Q12" i="13"/>
  <c r="W12" i="13" s="1"/>
  <c r="J44" i="16"/>
  <c r="W247" i="9"/>
  <c r="Z247" i="9" s="1"/>
  <c r="W245" i="9"/>
  <c r="Z245" i="9" s="1"/>
  <c r="W231" i="9"/>
  <c r="Z231" i="9" s="1"/>
  <c r="W215" i="9"/>
  <c r="Z215" i="9" s="1"/>
  <c r="W251" i="9"/>
  <c r="Z251" i="9" s="1"/>
  <c r="X251" i="9"/>
  <c r="W235" i="9"/>
  <c r="Z235" i="9" s="1"/>
  <c r="X235" i="9"/>
  <c r="Q75" i="13"/>
  <c r="W75" i="13" s="1"/>
  <c r="Q58" i="13"/>
  <c r="W58" i="13" s="1"/>
  <c r="Q53" i="13"/>
  <c r="W53" i="13" s="1"/>
  <c r="W45" i="13"/>
  <c r="Q22" i="13"/>
  <c r="W22" i="13" s="1"/>
  <c r="S61" i="9"/>
  <c r="X143" i="9"/>
  <c r="Q76" i="13"/>
  <c r="W76" i="13" s="1"/>
  <c r="Q71" i="13"/>
  <c r="W71" i="13" s="1"/>
  <c r="Q50" i="13"/>
  <c r="W50" i="13" s="1"/>
  <c r="Q49" i="13"/>
  <c r="W49" i="13" s="1"/>
  <c r="Q42" i="13"/>
  <c r="W42" i="13" s="1"/>
  <c r="Q41" i="13"/>
  <c r="W41" i="13" s="1"/>
  <c r="Q34" i="13"/>
  <c r="W34" i="13" s="1"/>
  <c r="Q25" i="13"/>
  <c r="W25" i="13" s="1"/>
  <c r="Q20" i="13"/>
  <c r="W20" i="13" s="1"/>
  <c r="S9" i="9"/>
  <c r="X233" i="9"/>
  <c r="W233" i="9"/>
  <c r="Z233" i="9" s="1"/>
  <c r="X201" i="9"/>
  <c r="W201" i="9"/>
  <c r="Z201" i="9" s="1"/>
  <c r="X169" i="9"/>
  <c r="W169" i="9"/>
  <c r="Z169" i="9" s="1"/>
  <c r="K43" i="16"/>
  <c r="D43" i="16"/>
  <c r="H43" i="16"/>
  <c r="D44" i="16"/>
  <c r="F44" i="16"/>
  <c r="H44" i="16"/>
  <c r="D45" i="16"/>
  <c r="H45" i="16"/>
  <c r="K42" i="16"/>
  <c r="W241" i="9"/>
  <c r="Z241" i="9" s="1"/>
  <c r="X193" i="9"/>
  <c r="W193" i="9"/>
  <c r="Z193" i="9" s="1"/>
  <c r="X161" i="9"/>
  <c r="W161" i="9"/>
  <c r="Z161" i="9" s="1"/>
  <c r="X113" i="9"/>
  <c r="W113" i="9"/>
  <c r="Z113" i="9" s="1"/>
  <c r="X96" i="9"/>
  <c r="W96" i="9"/>
  <c r="Z96" i="9" s="1"/>
  <c r="W16" i="13"/>
  <c r="W15" i="13"/>
  <c r="W98" i="9"/>
  <c r="Z98" i="9" s="1"/>
  <c r="X98" i="9"/>
  <c r="T94" i="9"/>
  <c r="U94" i="9"/>
  <c r="T88" i="9"/>
  <c r="U88" i="9"/>
  <c r="C44" i="16"/>
  <c r="C42" i="16"/>
  <c r="X249" i="9"/>
  <c r="W249" i="9"/>
  <c r="Z249" i="9" s="1"/>
  <c r="X217" i="9"/>
  <c r="W217" i="9"/>
  <c r="Z217" i="9" s="1"/>
  <c r="X185" i="9"/>
  <c r="W185" i="9"/>
  <c r="Z185" i="9" s="1"/>
  <c r="X145" i="9"/>
  <c r="W145" i="9"/>
  <c r="Z145" i="9" s="1"/>
  <c r="J45" i="16"/>
  <c r="X136" i="9"/>
  <c r="F43" i="16"/>
  <c r="J43" i="16"/>
  <c r="E44" i="16"/>
  <c r="G44" i="16"/>
  <c r="I44" i="16"/>
  <c r="F45" i="16"/>
  <c r="J46" i="16"/>
  <c r="X209" i="9"/>
  <c r="W209" i="9"/>
  <c r="Z209" i="9" s="1"/>
  <c r="X177" i="9"/>
  <c r="W177" i="9"/>
  <c r="Z177" i="9" s="1"/>
  <c r="X129" i="9"/>
  <c r="W129" i="9"/>
  <c r="Z129" i="9" s="1"/>
  <c r="V13" i="13"/>
  <c r="V4" i="13" s="1"/>
  <c r="R4" i="13"/>
  <c r="R5" i="9"/>
  <c r="U258" i="9"/>
  <c r="T258" i="9"/>
  <c r="T250" i="9"/>
  <c r="U250" i="9"/>
  <c r="U242" i="9"/>
  <c r="T242" i="9"/>
  <c r="T234" i="9"/>
  <c r="U234" i="9"/>
  <c r="U226" i="9"/>
  <c r="T226" i="9"/>
  <c r="T218" i="9"/>
  <c r="U218" i="9"/>
  <c r="U210" i="9"/>
  <c r="T210" i="9"/>
  <c r="T202" i="9"/>
  <c r="U202" i="9"/>
  <c r="U194" i="9"/>
  <c r="T194" i="9"/>
  <c r="T186" i="9"/>
  <c r="U186" i="9"/>
  <c r="U178" i="9"/>
  <c r="T178" i="9"/>
  <c r="T170" i="9"/>
  <c r="U170" i="9"/>
  <c r="U162" i="9"/>
  <c r="T162" i="9"/>
  <c r="T150" i="9"/>
  <c r="U150" i="9"/>
  <c r="T146" i="9"/>
  <c r="U146" i="9"/>
  <c r="T134" i="9"/>
  <c r="U134" i="9"/>
  <c r="U130" i="9"/>
  <c r="T130" i="9"/>
  <c r="T122" i="9"/>
  <c r="U122" i="9"/>
  <c r="T118" i="9"/>
  <c r="U118" i="9"/>
  <c r="T114" i="9"/>
  <c r="U114" i="9"/>
  <c r="T110" i="9"/>
  <c r="U110" i="9"/>
  <c r="T106" i="9"/>
  <c r="U106" i="9"/>
  <c r="T100" i="9"/>
  <c r="U100" i="9"/>
  <c r="X86" i="9"/>
  <c r="W86" i="9"/>
  <c r="Z86" i="9" s="1"/>
  <c r="X82" i="9"/>
  <c r="W82" i="9"/>
  <c r="Z82" i="9" s="1"/>
  <c r="W213" i="9"/>
  <c r="Z213" i="9" s="1"/>
  <c r="X151" i="9"/>
  <c r="W151" i="9"/>
  <c r="Z151" i="9" s="1"/>
  <c r="Q73" i="13"/>
  <c r="W73" i="13" s="1"/>
  <c r="Q10" i="13"/>
  <c r="W10" i="13" s="1"/>
  <c r="S63" i="9"/>
  <c r="W135" i="9"/>
  <c r="Z135" i="9" s="1"/>
  <c r="X135" i="9"/>
  <c r="Q68" i="13"/>
  <c r="W68" i="13" s="1"/>
  <c r="Q65" i="13"/>
  <c r="W65" i="13" s="1"/>
  <c r="Q29" i="13"/>
  <c r="W29" i="13" s="1"/>
  <c r="Q23" i="13"/>
  <c r="W23" i="13" s="1"/>
  <c r="Q19" i="13"/>
  <c r="W19" i="13" s="1"/>
  <c r="W87" i="9"/>
  <c r="Z87" i="9" s="1"/>
  <c r="Q63" i="13"/>
  <c r="W63" i="13" s="1"/>
  <c r="Q13" i="9"/>
  <c r="S13" i="9" s="1"/>
  <c r="S49" i="9"/>
  <c r="W254" i="9" l="1"/>
  <c r="Z254" i="9" s="1"/>
  <c r="W157" i="9"/>
  <c r="Z157" i="9" s="1"/>
  <c r="X222" i="9"/>
  <c r="W206" i="9"/>
  <c r="Z206" i="9" s="1"/>
  <c r="W173" i="9"/>
  <c r="Z173" i="9" s="1"/>
  <c r="W155" i="9"/>
  <c r="Z155" i="9" s="1"/>
  <c r="W125" i="9"/>
  <c r="Z125" i="9" s="1"/>
  <c r="X205" i="9"/>
  <c r="X117" i="9"/>
  <c r="X181" i="9"/>
  <c r="X198" i="9"/>
  <c r="X195" i="9"/>
  <c r="X166" i="9"/>
  <c r="W244" i="9"/>
  <c r="Z244" i="9" s="1"/>
  <c r="W139" i="9"/>
  <c r="Z139" i="9" s="1"/>
  <c r="W189" i="9"/>
  <c r="Z189" i="9" s="1"/>
  <c r="W197" i="9"/>
  <c r="Z197" i="9" s="1"/>
  <c r="X91" i="9"/>
  <c r="X203" i="9"/>
  <c r="W246" i="9"/>
  <c r="Z246" i="9" s="1"/>
  <c r="X99" i="9"/>
  <c r="W180" i="9"/>
  <c r="Z180" i="9" s="1"/>
  <c r="W123" i="9"/>
  <c r="Z123" i="9" s="1"/>
  <c r="X165" i="9"/>
  <c r="X219" i="9"/>
  <c r="X196" i="9"/>
  <c r="W196" i="9"/>
  <c r="Z196" i="9" s="1"/>
  <c r="X93" i="9"/>
  <c r="X212" i="9"/>
  <c r="W212" i="9"/>
  <c r="Z212" i="9" s="1"/>
  <c r="X171" i="9"/>
  <c r="W229" i="9"/>
  <c r="Z229" i="9" s="1"/>
  <c r="X179" i="9"/>
  <c r="X211" i="9"/>
  <c r="W149" i="9"/>
  <c r="Z149" i="9" s="1"/>
  <c r="W147" i="9"/>
  <c r="Z147" i="9" s="1"/>
  <c r="W221" i="9"/>
  <c r="Z221" i="9" s="1"/>
  <c r="X230" i="9"/>
  <c r="X182" i="9"/>
  <c r="W182" i="9"/>
  <c r="Z182" i="9" s="1"/>
  <c r="W141" i="9"/>
  <c r="Z141" i="9" s="1"/>
  <c r="W138" i="9"/>
  <c r="Z138" i="9" s="1"/>
  <c r="X154" i="9"/>
  <c r="X187" i="9"/>
  <c r="X163" i="9"/>
  <c r="X227" i="9"/>
  <c r="X131" i="9"/>
  <c r="W115" i="9"/>
  <c r="Z115" i="9" s="1"/>
  <c r="X115" i="9"/>
  <c r="W174" i="9"/>
  <c r="Z174" i="9" s="1"/>
  <c r="W190" i="9"/>
  <c r="Z190" i="9" s="1"/>
  <c r="X133" i="9"/>
  <c r="W133" i="9"/>
  <c r="Z133" i="9" s="1"/>
  <c r="X97" i="9"/>
  <c r="W97" i="9"/>
  <c r="Z97" i="9" s="1"/>
  <c r="X109" i="9"/>
  <c r="W109" i="9"/>
  <c r="Z109" i="9" s="1"/>
  <c r="X89" i="9"/>
  <c r="W89" i="9"/>
  <c r="Z89" i="9" s="1"/>
  <c r="X107" i="9"/>
  <c r="W107" i="9"/>
  <c r="Z107" i="9" s="1"/>
  <c r="W158" i="9"/>
  <c r="Z158" i="9" s="1"/>
  <c r="X126" i="9"/>
  <c r="X142" i="9"/>
  <c r="W142" i="9"/>
  <c r="Z142" i="9" s="1"/>
  <c r="W13" i="13"/>
  <c r="W4" i="13" s="1"/>
  <c r="Q5" i="9"/>
  <c r="X106" i="9"/>
  <c r="W106" i="9"/>
  <c r="Z106" i="9" s="1"/>
  <c r="X122" i="9"/>
  <c r="W122" i="9"/>
  <c r="Z122" i="9" s="1"/>
  <c r="X170" i="9"/>
  <c r="W170" i="9"/>
  <c r="Z170" i="9" s="1"/>
  <c r="W130" i="9"/>
  <c r="Z130" i="9" s="1"/>
  <c r="X130" i="9"/>
  <c r="X162" i="9"/>
  <c r="W162" i="9"/>
  <c r="Z162" i="9" s="1"/>
  <c r="W178" i="9"/>
  <c r="Z178" i="9" s="1"/>
  <c r="X178" i="9"/>
  <c r="X194" i="9"/>
  <c r="W194" i="9"/>
  <c r="Z194" i="9" s="1"/>
  <c r="X210" i="9"/>
  <c r="W210" i="9"/>
  <c r="Z210" i="9" s="1"/>
  <c r="X226" i="9"/>
  <c r="W226" i="9"/>
  <c r="Z226" i="9" s="1"/>
  <c r="X242" i="9"/>
  <c r="W242" i="9"/>
  <c r="Z242" i="9" s="1"/>
  <c r="X258" i="9"/>
  <c r="W258" i="9"/>
  <c r="Z258" i="9" s="1"/>
  <c r="Q4" i="13"/>
  <c r="S5" i="9"/>
  <c r="T3" i="9" s="1"/>
  <c r="T49" i="9" s="1"/>
  <c r="X114" i="9"/>
  <c r="W114" i="9"/>
  <c r="Z114" i="9" s="1"/>
  <c r="X134" i="9"/>
  <c r="W134" i="9"/>
  <c r="Z134" i="9" s="1"/>
  <c r="W150" i="9"/>
  <c r="Z150" i="9" s="1"/>
  <c r="X150" i="9"/>
  <c r="W186" i="9"/>
  <c r="Z186" i="9" s="1"/>
  <c r="X186" i="9"/>
  <c r="X202" i="9"/>
  <c r="W202" i="9"/>
  <c r="Z202" i="9" s="1"/>
  <c r="W218" i="9"/>
  <c r="Z218" i="9" s="1"/>
  <c r="X218" i="9"/>
  <c r="W234" i="9"/>
  <c r="Z234" i="9" s="1"/>
  <c r="X234" i="9"/>
  <c r="W250" i="9"/>
  <c r="Z250" i="9" s="1"/>
  <c r="X250" i="9"/>
  <c r="X100" i="9"/>
  <c r="W100" i="9"/>
  <c r="Z100" i="9" s="1"/>
  <c r="X110" i="9"/>
  <c r="W110" i="9"/>
  <c r="Z110" i="9" s="1"/>
  <c r="W118" i="9"/>
  <c r="Z118" i="9" s="1"/>
  <c r="X118" i="9"/>
  <c r="X146" i="9"/>
  <c r="W146" i="9"/>
  <c r="Z146" i="9" s="1"/>
  <c r="W88" i="9"/>
  <c r="Z88" i="9" s="1"/>
  <c r="X88" i="9"/>
  <c r="W94" i="9"/>
  <c r="Z94" i="9" s="1"/>
  <c r="X94" i="9"/>
  <c r="W49" i="9" l="1"/>
  <c r="Z49" i="9" s="1"/>
  <c r="X49" i="9"/>
  <c r="U49" i="9"/>
  <c r="T34" i="9"/>
  <c r="T78" i="9"/>
  <c r="T60" i="9"/>
  <c r="T35" i="9"/>
  <c r="T53" i="9"/>
  <c r="T46" i="9"/>
  <c r="T72" i="9"/>
  <c r="T45" i="9"/>
  <c r="T58" i="9"/>
  <c r="T44" i="9"/>
  <c r="T23" i="9"/>
  <c r="T26" i="9"/>
  <c r="T62" i="9"/>
  <c r="T48" i="9"/>
  <c r="T47" i="9"/>
  <c r="T69" i="9"/>
  <c r="T33" i="9"/>
  <c r="T32" i="9"/>
  <c r="T22" i="9"/>
  <c r="T30" i="9"/>
  <c r="T28" i="9"/>
  <c r="T59" i="9"/>
  <c r="T76" i="9"/>
  <c r="T25" i="9"/>
  <c r="T68" i="9"/>
  <c r="T51" i="9"/>
  <c r="T20" i="9"/>
  <c r="T14" i="9"/>
  <c r="T79" i="9"/>
  <c r="T64" i="9"/>
  <c r="T39" i="9"/>
  <c r="T77" i="9"/>
  <c r="T52" i="9"/>
  <c r="T57" i="9"/>
  <c r="T43" i="9"/>
  <c r="T70" i="9"/>
  <c r="T11" i="9"/>
  <c r="T74" i="9"/>
  <c r="T21" i="9"/>
  <c r="T37" i="9"/>
  <c r="T10" i="9"/>
  <c r="T27" i="9"/>
  <c r="T50" i="9"/>
  <c r="T36" i="9"/>
  <c r="T38" i="9"/>
  <c r="T66" i="9"/>
  <c r="T29" i="9"/>
  <c r="T54" i="9"/>
  <c r="T67" i="9"/>
  <c r="T71" i="9"/>
  <c r="T73" i="9"/>
  <c r="T75" i="9"/>
  <c r="T31" i="9"/>
  <c r="T55" i="9"/>
  <c r="T24" i="9"/>
  <c r="T40" i="9"/>
  <c r="T12" i="9"/>
  <c r="T61" i="9"/>
  <c r="T19" i="9"/>
  <c r="T15" i="9"/>
  <c r="T42" i="9"/>
  <c r="T65" i="9"/>
  <c r="T18" i="9"/>
  <c r="T56" i="9"/>
  <c r="T16" i="9"/>
  <c r="T41" i="9"/>
  <c r="T17" i="9"/>
  <c r="T9" i="9"/>
  <c r="T13" i="9"/>
  <c r="T63" i="9"/>
  <c r="W53" i="9" l="1"/>
  <c r="Z53" i="9" s="1"/>
  <c r="U53" i="9"/>
  <c r="X53" i="9"/>
  <c r="X9" i="9"/>
  <c r="T5" i="9"/>
  <c r="W9" i="9"/>
  <c r="U9" i="9"/>
  <c r="X15" i="9"/>
  <c r="W15" i="9"/>
  <c r="Z15" i="9" s="1"/>
  <c r="U15" i="9"/>
  <c r="W75" i="9"/>
  <c r="Z75" i="9" s="1"/>
  <c r="X75" i="9"/>
  <c r="U75" i="9"/>
  <c r="W36" i="9"/>
  <c r="Z36" i="9" s="1"/>
  <c r="U36" i="9"/>
  <c r="X36" i="9"/>
  <c r="W70" i="9"/>
  <c r="Z70" i="9" s="1"/>
  <c r="X70" i="9"/>
  <c r="U70" i="9"/>
  <c r="X77" i="9"/>
  <c r="U77" i="9"/>
  <c r="W77" i="9"/>
  <c r="Z77" i="9" s="1"/>
  <c r="W25" i="9"/>
  <c r="Z25" i="9" s="1"/>
  <c r="X25" i="9"/>
  <c r="U25" i="9"/>
  <c r="X69" i="9"/>
  <c r="U69" i="9"/>
  <c r="W69" i="9"/>
  <c r="Z69" i="9" s="1"/>
  <c r="X45" i="9"/>
  <c r="U45" i="9"/>
  <c r="W45" i="9"/>
  <c r="Z45" i="9" s="1"/>
  <c r="W35" i="9"/>
  <c r="Z35" i="9" s="1"/>
  <c r="X35" i="9"/>
  <c r="U35" i="9"/>
  <c r="W17" i="9"/>
  <c r="Z17" i="9" s="1"/>
  <c r="X17" i="9"/>
  <c r="U17" i="9"/>
  <c r="X18" i="9"/>
  <c r="W18" i="9"/>
  <c r="Z18" i="9" s="1"/>
  <c r="U18" i="9"/>
  <c r="X19" i="9"/>
  <c r="W19" i="9"/>
  <c r="Z19" i="9" s="1"/>
  <c r="U19" i="9"/>
  <c r="X24" i="9"/>
  <c r="W24" i="9"/>
  <c r="Z24" i="9" s="1"/>
  <c r="U24" i="9"/>
  <c r="X73" i="9"/>
  <c r="W73" i="9"/>
  <c r="Z73" i="9" s="1"/>
  <c r="U73" i="9"/>
  <c r="W29" i="9"/>
  <c r="Z29" i="9" s="1"/>
  <c r="X29" i="9"/>
  <c r="U29" i="9"/>
  <c r="X50" i="9"/>
  <c r="W50" i="9"/>
  <c r="Z50" i="9" s="1"/>
  <c r="U50" i="9"/>
  <c r="W21" i="9"/>
  <c r="Z21" i="9" s="1"/>
  <c r="X21" i="9"/>
  <c r="U21" i="9"/>
  <c r="W43" i="9"/>
  <c r="Z43" i="9" s="1"/>
  <c r="X43" i="9"/>
  <c r="U43" i="9"/>
  <c r="X39" i="9"/>
  <c r="W39" i="9"/>
  <c r="Z39" i="9" s="1"/>
  <c r="U39" i="9"/>
  <c r="X20" i="9"/>
  <c r="W20" i="9"/>
  <c r="Z20" i="9" s="1"/>
  <c r="U20" i="9"/>
  <c r="X76" i="9"/>
  <c r="U76" i="9"/>
  <c r="W76" i="9"/>
  <c r="Z76" i="9" s="1"/>
  <c r="X22" i="9"/>
  <c r="W22" i="9"/>
  <c r="Z22" i="9" s="1"/>
  <c r="U22" i="9"/>
  <c r="U47" i="9"/>
  <c r="X47" i="9"/>
  <c r="W47" i="9"/>
  <c r="Z47" i="9" s="1"/>
  <c r="X23" i="9"/>
  <c r="W23" i="9"/>
  <c r="Z23" i="9" s="1"/>
  <c r="U23" i="9"/>
  <c r="W72" i="9"/>
  <c r="Z72" i="9" s="1"/>
  <c r="X72" i="9"/>
  <c r="U72" i="9"/>
  <c r="W60" i="9"/>
  <c r="Z60" i="9" s="1"/>
  <c r="U60" i="9"/>
  <c r="X60" i="9"/>
  <c r="X13" i="9"/>
  <c r="W13" i="9"/>
  <c r="Z13" i="9" s="1"/>
  <c r="U13" i="9"/>
  <c r="X16" i="9"/>
  <c r="W16" i="9"/>
  <c r="Z16" i="9" s="1"/>
  <c r="U16" i="9"/>
  <c r="W42" i="9"/>
  <c r="Z42" i="9" s="1"/>
  <c r="X42" i="9"/>
  <c r="U42" i="9"/>
  <c r="X12" i="9"/>
  <c r="U12" i="9"/>
  <c r="W12" i="9"/>
  <c r="Z12" i="9" s="1"/>
  <c r="W31" i="9"/>
  <c r="Z31" i="9" s="1"/>
  <c r="X31" i="9"/>
  <c r="U31" i="9"/>
  <c r="X67" i="9"/>
  <c r="W67" i="9"/>
  <c r="Z67" i="9" s="1"/>
  <c r="U67" i="9"/>
  <c r="X38" i="9"/>
  <c r="W38" i="9"/>
  <c r="Z38" i="9" s="1"/>
  <c r="U38" i="9"/>
  <c r="X10" i="9"/>
  <c r="W10" i="9"/>
  <c r="Z10" i="9" s="1"/>
  <c r="U10" i="9"/>
  <c r="W11" i="9"/>
  <c r="Z11" i="9" s="1"/>
  <c r="X11" i="9"/>
  <c r="U11" i="9"/>
  <c r="X52" i="9"/>
  <c r="U52" i="9"/>
  <c r="W52" i="9"/>
  <c r="Z52" i="9" s="1"/>
  <c r="W79" i="9"/>
  <c r="Z79" i="9" s="1"/>
  <c r="X79" i="9"/>
  <c r="U79" i="9"/>
  <c r="W68" i="9"/>
  <c r="Z68" i="9" s="1"/>
  <c r="U68" i="9"/>
  <c r="X68" i="9"/>
  <c r="W28" i="9"/>
  <c r="Z28" i="9" s="1"/>
  <c r="X28" i="9"/>
  <c r="U28" i="9"/>
  <c r="X33" i="9"/>
  <c r="W33" i="9"/>
  <c r="Z33" i="9" s="1"/>
  <c r="U33" i="9"/>
  <c r="U62" i="9"/>
  <c r="W62" i="9"/>
  <c r="Z62" i="9" s="1"/>
  <c r="X62" i="9"/>
  <c r="W58" i="9"/>
  <c r="Z58" i="9" s="1"/>
  <c r="U58" i="9"/>
  <c r="X58" i="9"/>
  <c r="W34" i="9"/>
  <c r="Z34" i="9" s="1"/>
  <c r="U34" i="9"/>
  <c r="X34" i="9"/>
  <c r="X56" i="9"/>
  <c r="U56" i="9"/>
  <c r="W56" i="9"/>
  <c r="Z56" i="9" s="1"/>
  <c r="X40" i="9"/>
  <c r="W40" i="9"/>
  <c r="Z40" i="9" s="1"/>
  <c r="U40" i="9"/>
  <c r="W54" i="9"/>
  <c r="Z54" i="9" s="1"/>
  <c r="X54" i="9"/>
  <c r="U54" i="9"/>
  <c r="X37" i="9"/>
  <c r="W37" i="9"/>
  <c r="Z37" i="9" s="1"/>
  <c r="U37" i="9"/>
  <c r="W14" i="9"/>
  <c r="Z14" i="9" s="1"/>
  <c r="X14" i="9"/>
  <c r="U14" i="9"/>
  <c r="W30" i="9"/>
  <c r="Z30" i="9" s="1"/>
  <c r="X30" i="9"/>
  <c r="U30" i="9"/>
  <c r="X26" i="9"/>
  <c r="W26" i="9"/>
  <c r="Z26" i="9" s="1"/>
  <c r="U26" i="9"/>
  <c r="X63" i="9"/>
  <c r="W63" i="9"/>
  <c r="Z63" i="9" s="1"/>
  <c r="U63" i="9"/>
  <c r="X41" i="9"/>
  <c r="U41" i="9"/>
  <c r="W41" i="9"/>
  <c r="Z41" i="9" s="1"/>
  <c r="X65" i="9"/>
  <c r="W65" i="9"/>
  <c r="Z65" i="9" s="1"/>
  <c r="U65" i="9"/>
  <c r="W61" i="9"/>
  <c r="Z61" i="9" s="1"/>
  <c r="U61" i="9"/>
  <c r="X61" i="9"/>
  <c r="W55" i="9"/>
  <c r="Z55" i="9" s="1"/>
  <c r="X55" i="9"/>
  <c r="U55" i="9"/>
  <c r="W71" i="9"/>
  <c r="Z71" i="9" s="1"/>
  <c r="X71" i="9"/>
  <c r="U71" i="9"/>
  <c r="X66" i="9"/>
  <c r="U66" i="9"/>
  <c r="W66" i="9"/>
  <c r="Z66" i="9" s="1"/>
  <c r="X27" i="9"/>
  <c r="W27" i="9"/>
  <c r="Z27" i="9" s="1"/>
  <c r="U27" i="9"/>
  <c r="X74" i="9"/>
  <c r="U74" i="9"/>
  <c r="W74" i="9"/>
  <c r="Z74" i="9" s="1"/>
  <c r="X57" i="9"/>
  <c r="W57" i="9"/>
  <c r="Z57" i="9" s="1"/>
  <c r="U57" i="9"/>
  <c r="X64" i="9"/>
  <c r="W64" i="9"/>
  <c r="Z64" i="9" s="1"/>
  <c r="U64" i="9"/>
  <c r="W51" i="9"/>
  <c r="Z51" i="9" s="1"/>
  <c r="X51" i="9"/>
  <c r="U51" i="9"/>
  <c r="X59" i="9"/>
  <c r="W59" i="9"/>
  <c r="Z59" i="9" s="1"/>
  <c r="U59" i="9"/>
  <c r="X32" i="9"/>
  <c r="W32" i="9"/>
  <c r="Z32" i="9" s="1"/>
  <c r="U32" i="9"/>
  <c r="W48" i="9"/>
  <c r="Z48" i="9" s="1"/>
  <c r="U48" i="9"/>
  <c r="X48" i="9"/>
  <c r="U44" i="9"/>
  <c r="W44" i="9"/>
  <c r="Z44" i="9" s="1"/>
  <c r="X44" i="9"/>
  <c r="W46" i="9"/>
  <c r="Z46" i="9" s="1"/>
  <c r="U46" i="9"/>
  <c r="X46" i="9"/>
  <c r="W78" i="9"/>
  <c r="Z78" i="9" s="1"/>
  <c r="U78" i="9"/>
  <c r="X78" i="9"/>
  <c r="U5" i="9" l="1"/>
  <c r="Z9" i="9"/>
  <c r="Z5" i="9" s="1"/>
  <c r="W5" i="9"/>
  <c r="X5" i="9"/>
</calcChain>
</file>

<file path=xl/sharedStrings.xml><?xml version="1.0" encoding="utf-8"?>
<sst xmlns="http://schemas.openxmlformats.org/spreadsheetml/2006/main" count="951" uniqueCount="252">
  <si>
    <t>職能給</t>
    <rPh sb="0" eb="3">
      <t>ショクノウキュウ</t>
    </rPh>
    <phoneticPr fontId="2"/>
  </si>
  <si>
    <t>昇格昇給</t>
    <rPh sb="0" eb="2">
      <t>ショウカク</t>
    </rPh>
    <rPh sb="2" eb="4">
      <t>ショウキュウ</t>
    </rPh>
    <phoneticPr fontId="2"/>
  </si>
  <si>
    <t>年齢</t>
    <rPh sb="0" eb="2">
      <t>ネンレイ</t>
    </rPh>
    <phoneticPr fontId="2"/>
  </si>
  <si>
    <t>年齢給</t>
    <rPh sb="0" eb="3">
      <t>ネンレイキュウ</t>
    </rPh>
    <phoneticPr fontId="2"/>
  </si>
  <si>
    <t>等級</t>
    <rPh sb="0" eb="2">
      <t>トウキュウ</t>
    </rPh>
    <phoneticPr fontId="2"/>
  </si>
  <si>
    <t>年</t>
    <rPh sb="0" eb="1">
      <t>ネン</t>
    </rPh>
    <phoneticPr fontId="2"/>
  </si>
  <si>
    <t>作成日</t>
  </si>
  <si>
    <t>算定基準日▼</t>
    <phoneticPr fontId="2"/>
  </si>
  <si>
    <t>男=1</t>
  </si>
  <si>
    <t>氏　　名</t>
    <rPh sb="0" eb="1">
      <t>シ</t>
    </rPh>
    <rPh sb="3" eb="4">
      <t>メイ</t>
    </rPh>
    <phoneticPr fontId="2"/>
  </si>
  <si>
    <t>職種</t>
    <rPh sb="0" eb="2">
      <t>ショクシュ</t>
    </rPh>
    <phoneticPr fontId="2"/>
  </si>
  <si>
    <t>号数</t>
    <rPh sb="0" eb="2">
      <t>ゴウスウ</t>
    </rPh>
    <phoneticPr fontId="2"/>
  </si>
  <si>
    <t>役職</t>
    <rPh sb="0" eb="1">
      <t>エキ</t>
    </rPh>
    <rPh sb="1" eb="2">
      <t>ショク</t>
    </rPh>
    <phoneticPr fontId="2"/>
  </si>
  <si>
    <t>生年月日</t>
    <rPh sb="0" eb="2">
      <t>セイネン</t>
    </rPh>
    <rPh sb="2" eb="4">
      <t>ガッピ</t>
    </rPh>
    <phoneticPr fontId="2"/>
  </si>
  <si>
    <t>入社年月日</t>
    <rPh sb="0" eb="2">
      <t>ニュウシャ</t>
    </rPh>
    <rPh sb="2" eb="5">
      <t>ネンガッピ</t>
    </rPh>
    <phoneticPr fontId="2"/>
  </si>
  <si>
    <t>勤続</t>
    <rPh sb="0" eb="2">
      <t>キンゾク</t>
    </rPh>
    <phoneticPr fontId="2"/>
  </si>
  <si>
    <t>賃金合計</t>
    <rPh sb="0" eb="2">
      <t>チンギン</t>
    </rPh>
    <rPh sb="2" eb="4">
      <t>ゴウケイ</t>
    </rPh>
    <phoneticPr fontId="2"/>
  </si>
  <si>
    <t>女=2</t>
  </si>
  <si>
    <t>月</t>
    <rPh sb="0" eb="1">
      <t>ツキ</t>
    </rPh>
    <phoneticPr fontId="2"/>
  </si>
  <si>
    <t>役職手当</t>
    <rPh sb="0" eb="2">
      <t>ヤクショク</t>
    </rPh>
    <rPh sb="2" eb="4">
      <t>テアテ</t>
    </rPh>
    <phoneticPr fontId="2"/>
  </si>
  <si>
    <t>家族手当</t>
    <rPh sb="0" eb="2">
      <t>カゾク</t>
    </rPh>
    <rPh sb="2" eb="4">
      <t>テアテ</t>
    </rPh>
    <phoneticPr fontId="2"/>
  </si>
  <si>
    <t>手当計</t>
    <rPh sb="0" eb="2">
      <t>テアテ</t>
    </rPh>
    <rPh sb="2" eb="3">
      <t>ケイ</t>
    </rPh>
    <phoneticPr fontId="2"/>
  </si>
  <si>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</si>
  <si>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</si>
  <si>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</si>
  <si>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</si>
  <si>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</si>
  <si>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</si>
  <si>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</si>
  <si>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</si>
  <si>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</si>
  <si>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</si>
  <si>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</si>
  <si>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</si>
  <si>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</si>
  <si>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</si>
  <si>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</si>
  <si>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</si>
  <si>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</si>
  <si>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</si>
  <si>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</si>
  <si>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</si>
  <si>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</si>
  <si>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</si>
  <si>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</si>
  <si>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</si>
  <si>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</si>
  <si>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</si>
  <si>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</si>
  <si>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</si>
  <si>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
  </si>
  <si>
    <t>格付</t>
    <rPh sb="0" eb="2">
      <t>カクヅケ</t>
    </rPh>
    <phoneticPr fontId="2"/>
  </si>
  <si>
    <t>基本給</t>
    <rPh sb="0" eb="3">
      <t>キホンキュウ</t>
    </rPh>
    <phoneticPr fontId="2"/>
  </si>
  <si>
    <t>No.</t>
    <phoneticPr fontId="2"/>
  </si>
  <si>
    <t>課長</t>
    <rPh sb="0" eb="2">
      <t>カチョウ</t>
    </rPh>
    <phoneticPr fontId="1"/>
  </si>
  <si>
    <t>管理職</t>
    <rPh sb="0" eb="3">
      <t>カンリショク</t>
    </rPh>
    <phoneticPr fontId="1"/>
  </si>
  <si>
    <t>管理職</t>
    <rPh sb="0" eb="2">
      <t>カンリ</t>
    </rPh>
    <rPh sb="2" eb="3">
      <t>ショク</t>
    </rPh>
    <phoneticPr fontId="1"/>
  </si>
  <si>
    <t>BC</t>
  </si>
  <si>
    <t>BD</t>
  </si>
  <si>
    <t>DE</t>
  </si>
  <si>
    <t>BF</t>
  </si>
  <si>
    <t>BG</t>
  </si>
  <si>
    <t>BH</t>
  </si>
  <si>
    <t>BI</t>
  </si>
  <si>
    <t>BJ</t>
  </si>
  <si>
    <t>BK</t>
  </si>
  <si>
    <t>BL</t>
  </si>
  <si>
    <t>BM</t>
  </si>
  <si>
    <t>BN</t>
  </si>
  <si>
    <t>BO</t>
  </si>
  <si>
    <t>BP</t>
  </si>
  <si>
    <t>BQ</t>
  </si>
  <si>
    <t>BR</t>
  </si>
  <si>
    <t>BS</t>
  </si>
  <si>
    <t>BT</t>
  </si>
  <si>
    <t>BU</t>
  </si>
  <si>
    <t>BV</t>
  </si>
  <si>
    <t>BW</t>
  </si>
  <si>
    <t>BX</t>
  </si>
  <si>
    <t>BY</t>
  </si>
  <si>
    <t>BZ</t>
  </si>
  <si>
    <t>CA</t>
  </si>
  <si>
    <t>CB</t>
  </si>
  <si>
    <t>CD</t>
  </si>
  <si>
    <t>CE</t>
  </si>
  <si>
    <t>CF</t>
  </si>
  <si>
    <t>CG</t>
  </si>
  <si>
    <t>CH</t>
  </si>
  <si>
    <t>CI</t>
  </si>
  <si>
    <t>CJ</t>
  </si>
  <si>
    <t>CK</t>
  </si>
  <si>
    <t>CL</t>
  </si>
  <si>
    <t>CM</t>
  </si>
  <si>
    <t>CN</t>
  </si>
  <si>
    <t>CO</t>
  </si>
  <si>
    <t>CP</t>
  </si>
  <si>
    <t>CQ</t>
  </si>
  <si>
    <t>CR</t>
  </si>
  <si>
    <t>CS</t>
  </si>
  <si>
    <t>CT</t>
  </si>
  <si>
    <t>部長</t>
    <rPh sb="0" eb="2">
      <t>ブチョウ</t>
    </rPh>
    <phoneticPr fontId="1"/>
  </si>
  <si>
    <t>次長</t>
    <rPh sb="0" eb="2">
      <t>ジチョウ</t>
    </rPh>
    <phoneticPr fontId="1"/>
  </si>
  <si>
    <t>係長</t>
    <rPh sb="0" eb="2">
      <t>カカリチョウ</t>
    </rPh>
    <phoneticPr fontId="2"/>
  </si>
  <si>
    <t>主任</t>
    <rPh sb="0" eb="2">
      <t>シュニン</t>
    </rPh>
    <phoneticPr fontId="2"/>
  </si>
  <si>
    <t>営業手当</t>
    <rPh sb="0" eb="2">
      <t>エイギョウ</t>
    </rPh>
    <rPh sb="2" eb="4">
      <t>テアテ</t>
    </rPh>
    <phoneticPr fontId="2"/>
  </si>
  <si>
    <t>皆勤手当</t>
    <rPh sb="0" eb="2">
      <t>カイキン</t>
    </rPh>
    <rPh sb="2" eb="4">
      <t>テアテ</t>
    </rPh>
    <phoneticPr fontId="2"/>
  </si>
  <si>
    <t>配分</t>
    <rPh sb="0" eb="2">
      <t>ハイブン</t>
    </rPh>
    <phoneticPr fontId="2"/>
  </si>
  <si>
    <t>年齢給</t>
    <rPh sb="0" eb="2">
      <t>ネンレイ</t>
    </rPh>
    <rPh sb="2" eb="3">
      <t>キュウ</t>
    </rPh>
    <phoneticPr fontId="2"/>
  </si>
  <si>
    <t>部長</t>
    <rPh sb="0" eb="2">
      <t>ブチョウ</t>
    </rPh>
    <phoneticPr fontId="2"/>
  </si>
  <si>
    <t>次長</t>
    <rPh sb="0" eb="2">
      <t>ジチョウ</t>
    </rPh>
    <phoneticPr fontId="2"/>
  </si>
  <si>
    <t>課長</t>
    <rPh sb="0" eb="2">
      <t>カチョウ</t>
    </rPh>
    <phoneticPr fontId="2"/>
  </si>
  <si>
    <t>第１子（18歳未満）</t>
    <rPh sb="0" eb="1">
      <t>ダイ</t>
    </rPh>
    <rPh sb="2" eb="3">
      <t>コ</t>
    </rPh>
    <rPh sb="6" eb="7">
      <t>サイ</t>
    </rPh>
    <rPh sb="7" eb="9">
      <t>ミマン</t>
    </rPh>
    <phoneticPr fontId="2"/>
  </si>
  <si>
    <t>第２子（18歳未満）</t>
    <rPh sb="0" eb="1">
      <t>ダイ</t>
    </rPh>
    <rPh sb="2" eb="3">
      <t>コ</t>
    </rPh>
    <rPh sb="6" eb="7">
      <t>サイ</t>
    </rPh>
    <rPh sb="7" eb="9">
      <t>ミマン</t>
    </rPh>
    <phoneticPr fontId="2"/>
  </si>
  <si>
    <t>要扶養配偶者</t>
    <rPh sb="0" eb="1">
      <t>ヨウ</t>
    </rPh>
    <rPh sb="1" eb="3">
      <t>フヨウ</t>
    </rPh>
    <rPh sb="3" eb="6">
      <t>ハイグウシャ</t>
    </rPh>
    <phoneticPr fontId="2"/>
  </si>
  <si>
    <t>資格手当</t>
    <rPh sb="0" eb="2">
      <t>シカク</t>
    </rPh>
    <rPh sb="2" eb="4">
      <t>テアテ</t>
    </rPh>
    <phoneticPr fontId="2"/>
  </si>
  <si>
    <t>　第1種衛生管理者</t>
  </si>
  <si>
    <t>　毒物・劇物取扱責任者</t>
  </si>
  <si>
    <t>　危険物取扱者</t>
  </si>
  <si>
    <t>　環境計量士</t>
    <rPh sb="1" eb="3">
      <t>カンキョウ</t>
    </rPh>
    <rPh sb="3" eb="6">
      <t>ケイリョウシ</t>
    </rPh>
    <phoneticPr fontId="2"/>
  </si>
  <si>
    <t>役職</t>
    <rPh sb="0" eb="2">
      <t>ヤクショク</t>
    </rPh>
    <phoneticPr fontId="2"/>
  </si>
  <si>
    <t>一般</t>
    <rPh sb="0" eb="2">
      <t>イッパン</t>
    </rPh>
    <phoneticPr fontId="2"/>
  </si>
  <si>
    <t>※標準モデル</t>
    <rPh sb="1" eb="3">
      <t>ヒョウジュン</t>
    </rPh>
    <phoneticPr fontId="2"/>
  </si>
  <si>
    <t>＜配分格差指数＞</t>
    <rPh sb="1" eb="3">
      <t>ハイブン</t>
    </rPh>
    <rPh sb="3" eb="5">
      <t>カクサ</t>
    </rPh>
    <rPh sb="5" eb="7">
      <t>シスウ</t>
    </rPh>
    <phoneticPr fontId="2"/>
  </si>
  <si>
    <t>B</t>
    <phoneticPr fontId="2"/>
  </si>
  <si>
    <t>A</t>
    <phoneticPr fontId="2"/>
  </si>
  <si>
    <t>C</t>
    <phoneticPr fontId="2"/>
  </si>
  <si>
    <t>S</t>
    <phoneticPr fontId="2"/>
  </si>
  <si>
    <t>等級ポイント</t>
    <rPh sb="0" eb="2">
      <t>トウキュウ</t>
    </rPh>
    <phoneticPr fontId="2"/>
  </si>
  <si>
    <t>役職ポイント</t>
    <rPh sb="0" eb="2">
      <t>ヤクショク</t>
    </rPh>
    <phoneticPr fontId="2"/>
  </si>
  <si>
    <t>D</t>
    <phoneticPr fontId="2"/>
  </si>
  <si>
    <t>ポイント計</t>
    <rPh sb="4" eb="5">
      <t>ケイ</t>
    </rPh>
    <phoneticPr fontId="2"/>
  </si>
  <si>
    <t>賞与支給額</t>
    <rPh sb="0" eb="2">
      <t>ショウヨ</t>
    </rPh>
    <rPh sb="2" eb="5">
      <t>シキュウガク</t>
    </rPh>
    <phoneticPr fontId="2"/>
  </si>
  <si>
    <t>賞与支払原資</t>
    <rPh sb="0" eb="2">
      <t>ショウヨ</t>
    </rPh>
    <rPh sb="2" eb="4">
      <t>シハラ</t>
    </rPh>
    <rPh sb="4" eb="6">
      <t>ゲンシ</t>
    </rPh>
    <phoneticPr fontId="2"/>
  </si>
  <si>
    <t>ポイント単価</t>
    <rPh sb="4" eb="6">
      <t>タンカ</t>
    </rPh>
    <phoneticPr fontId="2"/>
  </si>
  <si>
    <t>前年差</t>
    <rPh sb="0" eb="2">
      <t>ゼンネン</t>
    </rPh>
    <rPh sb="2" eb="3">
      <t>サ</t>
    </rPh>
    <phoneticPr fontId="2"/>
  </si>
  <si>
    <t>＜等級ポイント配分＋役職（役割）ポイント配分＞</t>
    <rPh sb="1" eb="3">
      <t>トウキュウ</t>
    </rPh>
    <rPh sb="7" eb="9">
      <t>ハイブン</t>
    </rPh>
    <rPh sb="10" eb="12">
      <t>ヤクショク</t>
    </rPh>
    <rPh sb="13" eb="15">
      <t>ヤクワリ</t>
    </rPh>
    <rPh sb="20" eb="22">
      <t>ハイブン</t>
    </rPh>
    <phoneticPr fontId="2"/>
  </si>
  <si>
    <t>項目</t>
    <rPh sb="0" eb="2">
      <t>コウモク</t>
    </rPh>
    <phoneticPr fontId="2"/>
  </si>
  <si>
    <t>ポイント制賞与計算ゾーン</t>
    <rPh sb="4" eb="5">
      <t>セイ</t>
    </rPh>
    <rPh sb="5" eb="7">
      <t>ショウヨ</t>
    </rPh>
    <rPh sb="7" eb="9">
      <t>ケイサン</t>
    </rPh>
    <phoneticPr fontId="2"/>
  </si>
  <si>
    <t>＜勤続ポイント＞</t>
    <rPh sb="1" eb="3">
      <t>キンゾク</t>
    </rPh>
    <phoneticPr fontId="2"/>
  </si>
  <si>
    <t>１年</t>
    <rPh sb="1" eb="2">
      <t>ネン</t>
    </rPh>
    <phoneticPr fontId="2"/>
  </si>
  <si>
    <t>勤続ポイント</t>
    <rPh sb="0" eb="2">
      <t>キンゾク</t>
    </rPh>
    <phoneticPr fontId="2"/>
  </si>
  <si>
    <t>欠勤等控除</t>
    <rPh sb="0" eb="2">
      <t>ケッキン</t>
    </rPh>
    <rPh sb="2" eb="3">
      <t>トウ</t>
    </rPh>
    <rPh sb="3" eb="5">
      <t>コウジョシキュウケイスウ</t>
    </rPh>
    <phoneticPr fontId="2"/>
  </si>
  <si>
    <t>調整金額</t>
    <rPh sb="0" eb="2">
      <t>チョウセイ</t>
    </rPh>
    <rPh sb="2" eb="4">
      <t>キンガク</t>
    </rPh>
    <phoneticPr fontId="2"/>
  </si>
  <si>
    <t>青字＝入力セル</t>
    <rPh sb="0" eb="1">
      <t>アオ</t>
    </rPh>
    <rPh sb="1" eb="2">
      <t>ジ</t>
    </rPh>
    <rPh sb="3" eb="5">
      <t>ニュウリョク</t>
    </rPh>
    <phoneticPr fontId="2"/>
  </si>
  <si>
    <t>黒字＝自動計算セル</t>
    <rPh sb="0" eb="2">
      <t>クロジ</t>
    </rPh>
    <rPh sb="3" eb="5">
      <t>ジドウ</t>
    </rPh>
    <rPh sb="5" eb="7">
      <t>ケイサン</t>
    </rPh>
    <phoneticPr fontId="2"/>
  </si>
  <si>
    <t>　</t>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</si>
  <si>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</si>
  <si>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</si>
  <si>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</si>
  <si>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</si>
  <si>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</si>
  <si>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</si>
  <si>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</si>
  <si>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</si>
  <si>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</si>
  <si>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</si>
  <si>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</si>
  <si>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</si>
  <si>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</si>
  <si>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データ入力ゾーン</t>
    <rPh sb="3" eb="5">
      <t>ニュウリョク</t>
    </rPh>
    <phoneticPr fontId="2"/>
  </si>
  <si>
    <t>社員データをコピー・貼付</t>
    <rPh sb="0" eb="2">
      <t>シャイン</t>
    </rPh>
    <rPh sb="10" eb="12">
      <t>ハリツケ</t>
    </rPh>
    <phoneticPr fontId="2"/>
  </si>
  <si>
    <t>管理職</t>
    <rPh sb="0" eb="2">
      <t>カンリ</t>
    </rPh>
    <rPh sb="2" eb="3">
      <t>ショク</t>
    </rPh>
    <phoneticPr fontId="1"/>
  </si>
  <si>
    <t>ポイント制賞与設計ツール</t>
    <rPh sb="4" eb="5">
      <t>セイ</t>
    </rPh>
    <rPh sb="5" eb="7">
      <t>ショウヨ</t>
    </rPh>
    <rPh sb="7" eb="9">
      <t>セッケイ</t>
    </rPh>
    <phoneticPr fontId="2"/>
  </si>
  <si>
    <t>　　年齢給がある場合は昇給基準日を入力</t>
    <rPh sb="2" eb="5">
      <t>ネンレイキュウ</t>
    </rPh>
    <rPh sb="8" eb="10">
      <t>バアイ</t>
    </rPh>
    <rPh sb="11" eb="13">
      <t>ショウキュウ</t>
    </rPh>
    <rPh sb="13" eb="16">
      <t>キジュンビ</t>
    </rPh>
    <rPh sb="17" eb="19">
      <t>ニュウリョク</t>
    </rPh>
    <phoneticPr fontId="2"/>
  </si>
  <si>
    <t>自動計算セル</t>
    <rPh sb="0" eb="2">
      <t>ジドウ</t>
    </rPh>
    <rPh sb="2" eb="4">
      <t>ケイサン</t>
    </rPh>
    <phoneticPr fontId="2"/>
  </si>
  <si>
    <t>前年実績</t>
    <rPh sb="0" eb="2">
      <t>ゼンネン</t>
    </rPh>
    <rPh sb="2" eb="4">
      <t>ジッセキ</t>
    </rPh>
    <phoneticPr fontId="2"/>
  </si>
  <si>
    <t>調整・欠勤控除等反映ゾーン</t>
    <rPh sb="0" eb="2">
      <t>チョウセイ</t>
    </rPh>
    <rPh sb="3" eb="5">
      <t>ケッキン</t>
    </rPh>
    <rPh sb="5" eb="7">
      <t>コウジョ</t>
    </rPh>
    <rPh sb="7" eb="8">
      <t>トウ</t>
    </rPh>
    <rPh sb="8" eb="10">
      <t>ハンエイ</t>
    </rPh>
    <phoneticPr fontId="2"/>
  </si>
  <si>
    <t>最終決定</t>
    <rPh sb="0" eb="2">
      <t>サイシュウ</t>
    </rPh>
    <rPh sb="2" eb="4">
      <t>ケッテイ</t>
    </rPh>
    <phoneticPr fontId="2"/>
  </si>
  <si>
    <t xml:space="preserve">  手入力</t>
    <rPh sb="2" eb="3">
      <t>テ</t>
    </rPh>
    <rPh sb="3" eb="5">
      <t>ニュウリョク</t>
    </rPh>
    <phoneticPr fontId="2"/>
  </si>
  <si>
    <t>＜役職（役割）別・考課別ポイント配分＞</t>
    <rPh sb="1" eb="3">
      <t>ヤクショク</t>
    </rPh>
    <rPh sb="4" eb="6">
      <t>ヤクワリ</t>
    </rPh>
    <rPh sb="7" eb="8">
      <t>ベツ</t>
    </rPh>
    <rPh sb="9" eb="11">
      <t>コウカ</t>
    </rPh>
    <rPh sb="11" eb="12">
      <t>ベツ</t>
    </rPh>
    <rPh sb="16" eb="18">
      <t>ハイブン</t>
    </rPh>
    <phoneticPr fontId="2"/>
  </si>
  <si>
    <t>＜等級別・考課別ポイント配分＞</t>
    <rPh sb="1" eb="2">
      <t>トウ</t>
    </rPh>
    <rPh sb="2" eb="3">
      <t>キュウ</t>
    </rPh>
    <rPh sb="3" eb="4">
      <t>ベツ</t>
    </rPh>
    <rPh sb="5" eb="7">
      <t>コウカ</t>
    </rPh>
    <rPh sb="7" eb="8">
      <t>ベツ</t>
    </rPh>
    <rPh sb="12" eb="14">
      <t>ハイブン</t>
    </rPh>
    <phoneticPr fontId="2"/>
  </si>
  <si>
    <t>全体チェック</t>
    <rPh sb="0" eb="2">
      <t>ゼンタイ</t>
    </rPh>
    <phoneticPr fontId="2"/>
  </si>
  <si>
    <t>算定基準日▼</t>
    <phoneticPr fontId="2"/>
  </si>
  <si>
    <t>標準滞留年数</t>
    <rPh sb="0" eb="2">
      <t>ヒョウジュン</t>
    </rPh>
    <rPh sb="2" eb="4">
      <t>タイリュウ</t>
    </rPh>
    <rPh sb="4" eb="6">
      <t>ネンスウ</t>
    </rPh>
    <phoneticPr fontId="2"/>
  </si>
  <si>
    <t>習熟昇給ピッチ</t>
    <rPh sb="0" eb="2">
      <t>シュウジュク</t>
    </rPh>
    <rPh sb="2" eb="4">
      <t>ショウキュウ</t>
    </rPh>
    <phoneticPr fontId="11"/>
  </si>
  <si>
    <t>号俸ピッチ</t>
    <rPh sb="0" eb="2">
      <t>ゴウホウ</t>
    </rPh>
    <phoneticPr fontId="11"/>
  </si>
  <si>
    <t>(2)段階号俸表</t>
    <rPh sb="3" eb="5">
      <t>ダンカイ</t>
    </rPh>
    <rPh sb="5" eb="7">
      <t>ゴウホウ</t>
    </rPh>
    <rPh sb="7" eb="8">
      <t>ヒョウ</t>
    </rPh>
    <phoneticPr fontId="2"/>
  </si>
  <si>
    <t>(1)年齢給表</t>
    <rPh sb="3" eb="5">
      <t>ネンレイ</t>
    </rPh>
    <rPh sb="5" eb="6">
      <t>キュウ</t>
    </rPh>
    <rPh sb="6" eb="7">
      <t>ヒョウ</t>
    </rPh>
    <phoneticPr fontId="2"/>
  </si>
  <si>
    <t>賃金表</t>
    <rPh sb="0" eb="3">
      <t>チンギンヒョウ</t>
    </rPh>
    <phoneticPr fontId="2"/>
  </si>
  <si>
    <t>データを入力</t>
    <rPh sb="4" eb="6">
      <t>ニュウリョク</t>
    </rPh>
    <phoneticPr fontId="2"/>
  </si>
  <si>
    <r>
      <t>　　</t>
    </r>
    <r>
      <rPr>
        <u/>
        <sz val="11"/>
        <color indexed="10"/>
        <rFont val="ＭＳ ゴシック"/>
        <family val="3"/>
        <charset val="128"/>
      </rPr>
      <t>データを入力</t>
    </r>
    <phoneticPr fontId="2"/>
  </si>
  <si>
    <t>　公害防止管理者</t>
    <phoneticPr fontId="2"/>
  </si>
  <si>
    <t>(3)諸手当表</t>
    <rPh sb="3" eb="6">
      <t>ショテアテ</t>
    </rPh>
    <rPh sb="6" eb="7">
      <t>ヒョウ</t>
    </rPh>
    <phoneticPr fontId="2"/>
  </si>
  <si>
    <t>① 役職手当</t>
    <rPh sb="2" eb="4">
      <t>ヤクショク</t>
    </rPh>
    <rPh sb="4" eb="6">
      <t>テアテ</t>
    </rPh>
    <phoneticPr fontId="2"/>
  </si>
  <si>
    <t>② 家族手当</t>
    <rPh sb="2" eb="4">
      <t>カゾク</t>
    </rPh>
    <rPh sb="4" eb="6">
      <t>テアテ</t>
    </rPh>
    <phoneticPr fontId="2"/>
  </si>
  <si>
    <t>③ その他</t>
    <rPh sb="4" eb="5">
      <t>タ</t>
    </rPh>
    <phoneticPr fontId="2"/>
  </si>
  <si>
    <t>④ 資格手当</t>
    <rPh sb="2" eb="4">
      <t>シカク</t>
    </rPh>
    <rPh sb="4" eb="6">
      <t>テアテ</t>
    </rPh>
    <phoneticPr fontId="2"/>
  </si>
  <si>
    <t>メインシート</t>
    <phoneticPr fontId="2"/>
  </si>
  <si>
    <t>１．社員データシート</t>
    <rPh sb="2" eb="4">
      <t>シャイン</t>
    </rPh>
    <phoneticPr fontId="2"/>
  </si>
  <si>
    <t>２．賃金表シート</t>
    <rPh sb="2" eb="4">
      <t>チンギン</t>
    </rPh>
    <rPh sb="4" eb="5">
      <t>ヒョウ</t>
    </rPh>
    <phoneticPr fontId="2"/>
  </si>
  <si>
    <t>現行賃金表を入力します。</t>
    <rPh sb="0" eb="2">
      <t>ゲンコウ</t>
    </rPh>
    <rPh sb="2" eb="5">
      <t>チンギンヒョウ</t>
    </rPh>
    <rPh sb="6" eb="8">
      <t>ニュウリョク</t>
    </rPh>
    <phoneticPr fontId="2"/>
  </si>
  <si>
    <t>ひな形が合わなければ、社員データシートまたはメインシートに個人別に直接手入力する。</t>
    <rPh sb="2" eb="3">
      <t>ガタ</t>
    </rPh>
    <rPh sb="4" eb="5">
      <t>ア</t>
    </rPh>
    <rPh sb="11" eb="13">
      <t>シャイン</t>
    </rPh>
    <rPh sb="29" eb="32">
      <t>コジンベツ</t>
    </rPh>
    <rPh sb="33" eb="35">
      <t>チョクセツ</t>
    </rPh>
    <rPh sb="35" eb="36">
      <t>テ</t>
    </rPh>
    <rPh sb="36" eb="38">
      <t>ニュウリョク</t>
    </rPh>
    <phoneticPr fontId="2"/>
  </si>
  <si>
    <t>氏名・等級・役職・入社年月日・生年月日等の必要データを手入力します。</t>
    <rPh sb="0" eb="2">
      <t>シメイ</t>
    </rPh>
    <rPh sb="3" eb="5">
      <t>トウキュウ</t>
    </rPh>
    <rPh sb="6" eb="8">
      <t>ヤクショク</t>
    </rPh>
    <rPh sb="9" eb="11">
      <t>ニュウシャ</t>
    </rPh>
    <rPh sb="11" eb="14">
      <t>ネンガッピ</t>
    </rPh>
    <rPh sb="15" eb="17">
      <t>セイネン</t>
    </rPh>
    <rPh sb="17" eb="19">
      <t>ガッピ</t>
    </rPh>
    <rPh sb="19" eb="20">
      <t>トウ</t>
    </rPh>
    <rPh sb="21" eb="23">
      <t>ヒツヨウ</t>
    </rPh>
    <rPh sb="27" eb="28">
      <t>テ</t>
    </rPh>
    <rPh sb="28" eb="30">
      <t>ニュウリョク</t>
    </rPh>
    <phoneticPr fontId="2"/>
  </si>
  <si>
    <t>３．ポイント配分設計シート</t>
    <rPh sb="6" eb="8">
      <t>ハイブン</t>
    </rPh>
    <rPh sb="8" eb="10">
      <t>セッケイ</t>
    </rPh>
    <phoneticPr fontId="2"/>
  </si>
  <si>
    <t>４．使用上の注意</t>
    <rPh sb="2" eb="5">
      <t>シヨウジョウ</t>
    </rPh>
    <rPh sb="6" eb="8">
      <t>チュウイ</t>
    </rPh>
    <phoneticPr fontId="2"/>
  </si>
  <si>
    <t>評価に対する信頼性と賞与配分に対する納得性が高まります。</t>
    <rPh sb="0" eb="2">
      <t>ヒョウカ</t>
    </rPh>
    <rPh sb="3" eb="4">
      <t>タイ</t>
    </rPh>
    <rPh sb="6" eb="9">
      <t>シンライセイ</t>
    </rPh>
    <rPh sb="10" eb="12">
      <t>ショウヨ</t>
    </rPh>
    <rPh sb="12" eb="14">
      <t>ハイブン</t>
    </rPh>
    <rPh sb="15" eb="16">
      <t>タイ</t>
    </rPh>
    <rPh sb="18" eb="21">
      <t>ナットクセイ</t>
    </rPh>
    <rPh sb="22" eb="23">
      <t>タカ</t>
    </rPh>
    <phoneticPr fontId="2"/>
  </si>
  <si>
    <t>　・勤続ポイント：勤続１年当たりのポイント数を入力します。全員一律に反映します。</t>
    <rPh sb="2" eb="4">
      <t>キンゾク</t>
    </rPh>
    <rPh sb="9" eb="11">
      <t>キンゾク</t>
    </rPh>
    <rPh sb="12" eb="13">
      <t>ネン</t>
    </rPh>
    <rPh sb="13" eb="14">
      <t>ア</t>
    </rPh>
    <rPh sb="21" eb="22">
      <t>スウ</t>
    </rPh>
    <rPh sb="23" eb="25">
      <t>ニュウリョク</t>
    </rPh>
    <rPh sb="29" eb="31">
      <t>ゼンイン</t>
    </rPh>
    <rPh sb="31" eb="33">
      <t>イチリツ</t>
    </rPh>
    <rPh sb="34" eb="36">
      <t>ハンエイ</t>
    </rPh>
    <phoneticPr fontId="2"/>
  </si>
  <si>
    <t>　・等級ポイント：等級別・考課別にポイント数を入力します。</t>
    <rPh sb="2" eb="4">
      <t>トウキュウ</t>
    </rPh>
    <rPh sb="9" eb="12">
      <t>トウキュウベツ</t>
    </rPh>
    <rPh sb="13" eb="15">
      <t>コウカ</t>
    </rPh>
    <rPh sb="15" eb="16">
      <t>ベツ</t>
    </rPh>
    <rPh sb="21" eb="22">
      <t>スウ</t>
    </rPh>
    <rPh sb="23" eb="25">
      <t>ニュウリョク</t>
    </rPh>
    <phoneticPr fontId="2"/>
  </si>
  <si>
    <t>　・役割ポイント：役割（役職）別・考課別にポイント数を入力します。</t>
    <rPh sb="2" eb="4">
      <t>ヤクワリ</t>
    </rPh>
    <rPh sb="9" eb="11">
      <t>ヤクワリ</t>
    </rPh>
    <rPh sb="12" eb="14">
      <t>ヤクショク</t>
    </rPh>
    <rPh sb="15" eb="16">
      <t>ベツ</t>
    </rPh>
    <rPh sb="17" eb="19">
      <t>コウカ</t>
    </rPh>
    <rPh sb="19" eb="20">
      <t>ベツ</t>
    </rPh>
    <rPh sb="25" eb="26">
      <t>スウ</t>
    </rPh>
    <rPh sb="27" eb="29">
      <t>ニュウリョク</t>
    </rPh>
    <phoneticPr fontId="2"/>
  </si>
  <si>
    <t>　　　　　　　　　　 １等級Ｂ評価を基準にして、各等級に配分していきます。</t>
    <rPh sb="12" eb="14">
      <t>トウキュウ</t>
    </rPh>
    <rPh sb="15" eb="17">
      <t>ヒョウカ</t>
    </rPh>
    <rPh sb="18" eb="20">
      <t>キジュン</t>
    </rPh>
    <rPh sb="24" eb="25">
      <t>カク</t>
    </rPh>
    <rPh sb="25" eb="27">
      <t>トウキュウ</t>
    </rPh>
    <rPh sb="28" eb="30">
      <t>ハイブン</t>
    </rPh>
    <phoneticPr fontId="2"/>
  </si>
  <si>
    <t>　　　　　　　　　　 事例では、主任Ｂ評価を基準にして、各役職に配分していきます。</t>
    <rPh sb="11" eb="13">
      <t>ジレイ</t>
    </rPh>
    <rPh sb="16" eb="18">
      <t>シュニン</t>
    </rPh>
    <rPh sb="19" eb="21">
      <t>ヒョウカ</t>
    </rPh>
    <rPh sb="22" eb="24">
      <t>キジュン</t>
    </rPh>
    <rPh sb="28" eb="29">
      <t>カク</t>
    </rPh>
    <rPh sb="29" eb="31">
      <t>ヤクショク</t>
    </rPh>
    <rPh sb="32" eb="34">
      <t>ハイブン</t>
    </rPh>
    <phoneticPr fontId="2"/>
  </si>
  <si>
    <t>　　　　　　　　　　 一般社員との格差にも配慮しながら配分して下さい。</t>
    <rPh sb="11" eb="13">
      <t>イッパン</t>
    </rPh>
    <rPh sb="13" eb="15">
      <t>シャイン</t>
    </rPh>
    <rPh sb="17" eb="19">
      <t>カクサ</t>
    </rPh>
    <rPh sb="21" eb="23">
      <t>ハイリョ</t>
    </rPh>
    <rPh sb="27" eb="29">
      <t>ハイブン</t>
    </rPh>
    <rPh sb="31" eb="32">
      <t>クダ</t>
    </rPh>
    <phoneticPr fontId="2"/>
  </si>
  <si>
    <t>勤続ポイント、等級ポイント、役割ポイントの３要素でポイント設計ができます。</t>
    <rPh sb="0" eb="2">
      <t>キンゾク</t>
    </rPh>
    <rPh sb="7" eb="9">
      <t>トウキュウ</t>
    </rPh>
    <rPh sb="14" eb="16">
      <t>ヤクワリ</t>
    </rPh>
    <rPh sb="22" eb="24">
      <t>ヨウソ</t>
    </rPh>
    <rPh sb="29" eb="31">
      <t>セッケイ</t>
    </rPh>
    <phoneticPr fontId="2"/>
  </si>
  <si>
    <t>　入力</t>
    <rPh sb="1" eb="3">
      <t>ニュウリョク</t>
    </rPh>
    <phoneticPr fontId="2"/>
  </si>
  <si>
    <t>社員データ</t>
    <rPh sb="0" eb="2">
      <t>シャイン</t>
    </rPh>
    <phoneticPr fontId="2"/>
  </si>
  <si>
    <t>賞与原資と支給総額を自動的に一致計算しますので配分調整が不要です。</t>
    <rPh sb="0" eb="2">
      <t>ショウヨ</t>
    </rPh>
    <rPh sb="2" eb="4">
      <t>ゲンシ</t>
    </rPh>
    <rPh sb="5" eb="7">
      <t>シキュウ</t>
    </rPh>
    <rPh sb="7" eb="9">
      <t>ソウガク</t>
    </rPh>
    <rPh sb="10" eb="13">
      <t>ジドウテキ</t>
    </rPh>
    <rPh sb="14" eb="16">
      <t>イッチ</t>
    </rPh>
    <rPh sb="16" eb="18">
      <t>ケイサン</t>
    </rPh>
    <rPh sb="23" eb="25">
      <t>ハイブン</t>
    </rPh>
    <rPh sb="25" eb="27">
      <t>チョウセイ</t>
    </rPh>
    <rPh sb="28" eb="30">
      <t>フヨウ</t>
    </rPh>
    <phoneticPr fontId="2"/>
  </si>
  <si>
    <t>評価結果を査定し直して正規分布させる必要はありません。</t>
    <rPh sb="0" eb="2">
      <t>ヒョウカ</t>
    </rPh>
    <rPh sb="2" eb="4">
      <t>ケッカ</t>
    </rPh>
    <rPh sb="5" eb="7">
      <t>サテイ</t>
    </rPh>
    <rPh sb="8" eb="9">
      <t>ナオ</t>
    </rPh>
    <rPh sb="11" eb="13">
      <t>セイキ</t>
    </rPh>
    <rPh sb="13" eb="15">
      <t>ブンプ</t>
    </rPh>
    <rPh sb="18" eb="20">
      <t>ヒツヨウ</t>
    </rPh>
    <phoneticPr fontId="2"/>
  </si>
  <si>
    <t>評価結果をそのまま活用できます。</t>
  </si>
  <si>
    <t>　　　　　　　　　　 このポイント数を多くすると年功色が強まり、貢献度の反映が低下します。</t>
    <rPh sb="17" eb="18">
      <t>スウ</t>
    </rPh>
    <rPh sb="19" eb="20">
      <t>オオ</t>
    </rPh>
    <rPh sb="24" eb="26">
      <t>ネンコウ</t>
    </rPh>
    <rPh sb="26" eb="27">
      <t>ショク</t>
    </rPh>
    <rPh sb="28" eb="29">
      <t>ツヨ</t>
    </rPh>
    <rPh sb="32" eb="35">
      <t>コウケンド</t>
    </rPh>
    <rPh sb="36" eb="38">
      <t>ハンエイ</t>
    </rPh>
    <rPh sb="39" eb="41">
      <t>テイカ</t>
    </rPh>
    <phoneticPr fontId="2"/>
  </si>
  <si>
    <t>していきます。</t>
    <phoneticPr fontId="2"/>
  </si>
  <si>
    <t>　　　評価入力（半角文字）</t>
    <rPh sb="3" eb="5">
      <t>ヒョウカ</t>
    </rPh>
    <rPh sb="5" eb="7">
      <t>ニュウリョク</t>
    </rPh>
    <rPh sb="8" eb="10">
      <t>ハンカク</t>
    </rPh>
    <rPh sb="10" eb="12">
      <t>モジ</t>
    </rPh>
    <phoneticPr fontId="2"/>
  </si>
  <si>
    <t>以下、行コピーして下さい！</t>
    <rPh sb="0" eb="2">
      <t>イカ</t>
    </rPh>
    <rPh sb="3" eb="4">
      <t>ギョウ</t>
    </rPh>
    <rPh sb="9" eb="10">
      <t>クダ</t>
    </rPh>
    <phoneticPr fontId="2"/>
  </si>
  <si>
    <t>欠勤等
控除率</t>
    <rPh sb="4" eb="6">
      <t>コウジョ</t>
    </rPh>
    <rPh sb="6" eb="7">
      <t>リツ</t>
    </rPh>
    <phoneticPr fontId="2"/>
  </si>
  <si>
    <t>調整後
賞与支給額</t>
    <rPh sb="0" eb="3">
      <t>チョウセイゴ</t>
    </rPh>
    <rPh sb="4" eb="6">
      <t>ショウヨ</t>
    </rPh>
    <rPh sb="6" eb="9">
      <t>シキュウガク</t>
    </rPh>
    <phoneticPr fontId="2"/>
  </si>
  <si>
    <t>調整前
賞与支給額</t>
    <rPh sb="0" eb="2">
      <t>チョウセイ</t>
    </rPh>
    <rPh sb="2" eb="3">
      <t>マエ</t>
    </rPh>
    <rPh sb="4" eb="6">
      <t>ショウヨ</t>
    </rPh>
    <rPh sb="6" eb="9">
      <t>シキュウガク</t>
    </rPh>
    <phoneticPr fontId="2"/>
  </si>
  <si>
    <t>No.</t>
    <phoneticPr fontId="2"/>
  </si>
  <si>
    <r>
      <t xml:space="preserve">氏　　名
</t>
    </r>
    <r>
      <rPr>
        <sz val="10"/>
        <color indexed="10"/>
        <rFont val="ＭＳ Ｐゴシック"/>
        <family val="3"/>
        <charset val="128"/>
      </rPr>
      <t>（入力必須）</t>
    </r>
    <rPh sb="0" eb="1">
      <t>シ</t>
    </rPh>
    <rPh sb="3" eb="4">
      <t>メイ</t>
    </rPh>
    <rPh sb="6" eb="8">
      <t>ニュウリョク</t>
    </rPh>
    <rPh sb="8" eb="10">
      <t>ヒッス</t>
    </rPh>
    <phoneticPr fontId="2"/>
  </si>
  <si>
    <r>
      <t xml:space="preserve">格付
</t>
    </r>
    <r>
      <rPr>
        <sz val="9"/>
        <color indexed="10"/>
        <rFont val="ＭＳ Ｐゴシック"/>
        <family val="3"/>
        <charset val="128"/>
      </rPr>
      <t>（入力必須）</t>
    </r>
    <rPh sb="0" eb="2">
      <t>カクヅケ</t>
    </rPh>
    <phoneticPr fontId="2"/>
  </si>
  <si>
    <r>
      <t xml:space="preserve">役職
</t>
    </r>
    <r>
      <rPr>
        <sz val="9"/>
        <color indexed="10"/>
        <rFont val="ＭＳ Ｐゴシック"/>
        <family val="3"/>
        <charset val="128"/>
      </rPr>
      <t>（入力必須）</t>
    </r>
    <rPh sb="0" eb="1">
      <t>エキ</t>
    </rPh>
    <rPh sb="1" eb="2">
      <t>ショク</t>
    </rPh>
    <phoneticPr fontId="2"/>
  </si>
  <si>
    <r>
      <t xml:space="preserve">生年月日
</t>
    </r>
    <r>
      <rPr>
        <sz val="10"/>
        <color indexed="10"/>
        <rFont val="ＭＳ Ｐゴシック"/>
        <family val="3"/>
        <charset val="128"/>
      </rPr>
      <t>（入力必須）</t>
    </r>
    <rPh sb="0" eb="2">
      <t>セイネン</t>
    </rPh>
    <rPh sb="2" eb="4">
      <t>ガッピ</t>
    </rPh>
    <phoneticPr fontId="2"/>
  </si>
  <si>
    <r>
      <t xml:space="preserve">入社年月日
</t>
    </r>
    <r>
      <rPr>
        <sz val="10"/>
        <color indexed="10"/>
        <rFont val="ＭＳ Ｐゴシック"/>
        <family val="3"/>
        <charset val="128"/>
      </rPr>
      <t>（入力必須）</t>
    </r>
    <rPh sb="0" eb="2">
      <t>ニュウシャ</t>
    </rPh>
    <rPh sb="2" eb="5">
      <t>ネンガッピ</t>
    </rPh>
    <phoneticPr fontId="2"/>
  </si>
  <si>
    <t>ポイント配分設計画面</t>
    <rPh sb="4" eb="6">
      <t>ハイブン</t>
    </rPh>
    <rPh sb="6" eb="8">
      <t>セッケイ</t>
    </rPh>
    <rPh sb="8" eb="10">
      <t>ガメン</t>
    </rPh>
    <phoneticPr fontId="2"/>
  </si>
  <si>
    <t>◆ S～D入力は半角文字</t>
    <rPh sb="5" eb="7">
      <t>ニュウリョク</t>
    </rPh>
    <rPh sb="8" eb="10">
      <t>ハンカク</t>
    </rPh>
    <rPh sb="10" eb="12">
      <t>モジ</t>
    </rPh>
    <phoneticPr fontId="2"/>
  </si>
  <si>
    <t>◆ 全体バランスをチェックしながら手入力する。</t>
    <rPh sb="2" eb="4">
      <t>ゼンタイ</t>
    </rPh>
    <rPh sb="17" eb="18">
      <t>テ</t>
    </rPh>
    <rPh sb="18" eb="20">
      <t>ニュウリョク</t>
    </rPh>
    <phoneticPr fontId="2"/>
  </si>
  <si>
    <t>◆ 等級数が7等級までであれば、7等級までにポイント配分して、以降は空白にします。</t>
    <rPh sb="2" eb="4">
      <t>トウキュウ</t>
    </rPh>
    <rPh sb="4" eb="5">
      <t>スウ</t>
    </rPh>
    <rPh sb="7" eb="9">
      <t>トウキュウ</t>
    </rPh>
    <rPh sb="17" eb="19">
      <t>トウキュウ</t>
    </rPh>
    <rPh sb="26" eb="28">
      <t>ハイブン</t>
    </rPh>
    <rPh sb="31" eb="33">
      <t>イコウ</t>
    </rPh>
    <rPh sb="34" eb="36">
      <t>クウハク</t>
    </rPh>
    <phoneticPr fontId="2"/>
  </si>
  <si>
    <t>【注】</t>
    <rPh sb="1" eb="2">
      <t>チュウ</t>
    </rPh>
    <phoneticPr fontId="2"/>
  </si>
  <si>
    <r>
      <t xml:space="preserve">　 </t>
    </r>
    <r>
      <rPr>
        <u/>
        <sz val="10"/>
        <color indexed="10"/>
        <rFont val="ＭＳ ゴシック"/>
        <family val="3"/>
        <charset val="128"/>
      </rPr>
      <t>自動処理できないケースでは社員データをコピー＆貼付・手入力</t>
    </r>
    <rPh sb="2" eb="4">
      <t>ジドウ</t>
    </rPh>
    <rPh sb="4" eb="6">
      <t>ショリ</t>
    </rPh>
    <rPh sb="15" eb="17">
      <t>シャイン</t>
    </rPh>
    <rPh sb="25" eb="27">
      <t>ハリツケ</t>
    </rPh>
    <rPh sb="28" eb="29">
      <t>テ</t>
    </rPh>
    <rPh sb="29" eb="31">
      <t>ニュウリョク</t>
    </rPh>
    <phoneticPr fontId="2"/>
  </si>
  <si>
    <t>等級別・役職別・考課別のポイント合計で賞与額を決定します。基本給には連動しません。</t>
    <rPh sb="0" eb="2">
      <t>トウキュウ</t>
    </rPh>
    <rPh sb="2" eb="3">
      <t>ベツ</t>
    </rPh>
    <rPh sb="4" eb="6">
      <t>ヤクショク</t>
    </rPh>
    <rPh sb="6" eb="7">
      <t>ベツ</t>
    </rPh>
    <rPh sb="8" eb="10">
      <t>コウカ</t>
    </rPh>
    <rPh sb="10" eb="11">
      <t>ベツ</t>
    </rPh>
    <rPh sb="16" eb="18">
      <t>ゴウケイ</t>
    </rPh>
    <rPh sb="19" eb="21">
      <t>ショウヨ</t>
    </rPh>
    <rPh sb="21" eb="22">
      <t>ガク</t>
    </rPh>
    <rPh sb="23" eb="25">
      <t>ケッテイ</t>
    </rPh>
    <phoneticPr fontId="2"/>
  </si>
  <si>
    <t>必ずお読み下さい。</t>
    <rPh sb="0" eb="1">
      <t>カナラ</t>
    </rPh>
    <rPh sb="3" eb="4">
      <t>ヨ</t>
    </rPh>
    <rPh sb="5" eb="6">
      <t>クダ</t>
    </rPh>
    <phoneticPr fontId="2"/>
  </si>
  <si>
    <t>1.社員データを社員データシートからコピー＆貼付、または手入力します。</t>
    <rPh sb="2" eb="4">
      <t>シャイン</t>
    </rPh>
    <rPh sb="8" eb="10">
      <t>シャイン</t>
    </rPh>
    <phoneticPr fontId="2"/>
  </si>
  <si>
    <t>算定基準日を入力</t>
    <rPh sb="0" eb="2">
      <t>サンテイ</t>
    </rPh>
    <rPh sb="2" eb="5">
      <t>キジュンビ</t>
    </rPh>
    <rPh sb="6" eb="8">
      <t>ニュウリョク</t>
    </rPh>
    <phoneticPr fontId="2"/>
  </si>
  <si>
    <t>評価（半角）</t>
    <rPh sb="0" eb="2">
      <t>ヒョウカ</t>
    </rPh>
    <rPh sb="3" eb="5">
      <t>ハンカク</t>
    </rPh>
    <phoneticPr fontId="2"/>
  </si>
  <si>
    <t>　　※氏名、格付け、役職、生年月日、入社年月日データの入力は必須です。</t>
    <rPh sb="3" eb="5">
      <t>シメイ</t>
    </rPh>
    <rPh sb="6" eb="7">
      <t>カク</t>
    </rPh>
    <rPh sb="7" eb="8">
      <t>ヅ</t>
    </rPh>
    <rPh sb="10" eb="12">
      <t>ヤクショク</t>
    </rPh>
    <rPh sb="13" eb="15">
      <t>セイネン</t>
    </rPh>
    <rPh sb="15" eb="17">
      <t>ガッピ</t>
    </rPh>
    <rPh sb="18" eb="20">
      <t>ニュウシャ</t>
    </rPh>
    <rPh sb="19" eb="20">
      <t>ネンガッピ</t>
    </rPh>
    <rPh sb="20" eb="23">
      <t>ネンガッピ</t>
    </rPh>
    <rPh sb="27" eb="29">
      <t>ニュウリョク</t>
    </rPh>
    <rPh sb="30" eb="32">
      <t>ヒッス</t>
    </rPh>
    <phoneticPr fontId="2"/>
  </si>
  <si>
    <t>3.当期の賞与総原資を入力します。</t>
    <rPh sb="2" eb="4">
      <t>トウキ</t>
    </rPh>
    <rPh sb="5" eb="7">
      <t>ショウヨ</t>
    </rPh>
    <rPh sb="7" eb="8">
      <t>ソウ</t>
    </rPh>
    <rPh sb="8" eb="10">
      <t>ゲンシ</t>
    </rPh>
    <rPh sb="11" eb="13">
      <t>ニュウリョク</t>
    </rPh>
    <phoneticPr fontId="2"/>
  </si>
  <si>
    <t>4.調整金額（特殊ケースのみ）、欠勤控除率等を入力して最終決定をします。</t>
    <rPh sb="2" eb="4">
      <t>チョウセイ</t>
    </rPh>
    <rPh sb="4" eb="6">
      <t>キンガク</t>
    </rPh>
    <rPh sb="7" eb="9">
      <t>トクシュ</t>
    </rPh>
    <rPh sb="16" eb="18">
      <t>ケッキン</t>
    </rPh>
    <rPh sb="18" eb="20">
      <t>コウジョ</t>
    </rPh>
    <rPh sb="20" eb="21">
      <t>リツ</t>
    </rPh>
    <rPh sb="21" eb="22">
      <t>トウ</t>
    </rPh>
    <rPh sb="23" eb="25">
      <t>ニュウリョク</t>
    </rPh>
    <rPh sb="27" eb="29">
      <t>サイシュウ</t>
    </rPh>
    <rPh sb="29" eb="31">
      <t>ケッテイ</t>
    </rPh>
    <phoneticPr fontId="2"/>
  </si>
  <si>
    <t>　　※前年支給実績と個別比較をしたいときは、前年実績を入力します。</t>
    <rPh sb="3" eb="5">
      <t>ゼンネン</t>
    </rPh>
    <rPh sb="5" eb="7">
      <t>シキュウ</t>
    </rPh>
    <rPh sb="7" eb="9">
      <t>ジッセキ</t>
    </rPh>
    <rPh sb="10" eb="12">
      <t>コベツ</t>
    </rPh>
    <rPh sb="12" eb="14">
      <t>ヒカク</t>
    </rPh>
    <rPh sb="22" eb="24">
      <t>ゼンネン</t>
    </rPh>
    <rPh sb="24" eb="26">
      <t>ジッセキ</t>
    </rPh>
    <rPh sb="27" eb="29">
      <t>ニュウリョク</t>
    </rPh>
    <phoneticPr fontId="2"/>
  </si>
  <si>
    <t>2.対象期間の個人の評価結果（S～D 半角文字）を入力します。</t>
    <rPh sb="2" eb="4">
      <t>タイショウ</t>
    </rPh>
    <rPh sb="4" eb="6">
      <t>キカン</t>
    </rPh>
    <rPh sb="7" eb="9">
      <t>コジン</t>
    </rPh>
    <rPh sb="10" eb="12">
      <t>ヒョウカ</t>
    </rPh>
    <rPh sb="12" eb="14">
      <t>ケッカ</t>
    </rPh>
    <rPh sb="19" eb="21">
      <t>ハンカク</t>
    </rPh>
    <rPh sb="21" eb="23">
      <t>モジ</t>
    </rPh>
    <rPh sb="25" eb="27">
      <t>ニュウリョク</t>
    </rPh>
    <phoneticPr fontId="2"/>
  </si>
  <si>
    <t>※メインシートとは連動していませんので、社員データシートの作成はしなくてもよいです。</t>
    <rPh sb="9" eb="11">
      <t>レンドウ</t>
    </rPh>
    <rPh sb="20" eb="22">
      <t>シャイン</t>
    </rPh>
    <rPh sb="29" eb="31">
      <t>サクセイ</t>
    </rPh>
    <phoneticPr fontId="2"/>
  </si>
  <si>
    <t>※メインシートとは連動していませんので、賃金表シートの作成はしなくてもよいです。</t>
    <rPh sb="9" eb="11">
      <t>レンドウ</t>
    </rPh>
    <rPh sb="20" eb="22">
      <t>チンギン</t>
    </rPh>
    <rPh sb="22" eb="23">
      <t>ヒョウ</t>
    </rPh>
    <rPh sb="27" eb="29">
      <t>サクセイ</t>
    </rPh>
    <phoneticPr fontId="2"/>
  </si>
  <si>
    <t>　　　勤続ポイントを設計しないときは、ゼロを入力しておきます。</t>
    <rPh sb="3" eb="5">
      <t>キンゾク</t>
    </rPh>
    <rPh sb="10" eb="12">
      <t>セッケイ</t>
    </rPh>
    <rPh sb="22" eb="24">
      <t>ニュウリョク</t>
    </rPh>
    <phoneticPr fontId="2"/>
  </si>
  <si>
    <t>　　　7等級までの設計であれば、8等級以上は空白にしておきます。</t>
    <rPh sb="4" eb="6">
      <t>トウキュウ</t>
    </rPh>
    <rPh sb="9" eb="11">
      <t>セッケイ</t>
    </rPh>
    <rPh sb="17" eb="19">
      <t>トウキュウ</t>
    </rPh>
    <rPh sb="19" eb="21">
      <t>イジョウ</t>
    </rPh>
    <rPh sb="22" eb="24">
      <t>クウハク</t>
    </rPh>
    <phoneticPr fontId="2"/>
  </si>
  <si>
    <t>　　　7等級までの設計であれば、8等級以上に対応するセルは空白にしておきます。</t>
    <rPh sb="4" eb="6">
      <t>トウキュウ</t>
    </rPh>
    <rPh sb="9" eb="11">
      <t>セッケイ</t>
    </rPh>
    <rPh sb="17" eb="19">
      <t>トウキュウ</t>
    </rPh>
    <rPh sb="19" eb="21">
      <t>イジョウ</t>
    </rPh>
    <rPh sb="22" eb="24">
      <t>タイオウ</t>
    </rPh>
    <rPh sb="29" eb="31">
      <t>クウハク</t>
    </rPh>
    <phoneticPr fontId="2"/>
  </si>
  <si>
    <t>＜全体チェック＞</t>
    <rPh sb="1" eb="3">
      <t>ゼンタイ</t>
    </rPh>
    <phoneticPr fontId="2"/>
  </si>
  <si>
    <t>等級ポイントと役割ポイント等の合計表および格差指数で検証しながら、自社にあった設計を</t>
    <rPh sb="0" eb="2">
      <t>トウキュウ</t>
    </rPh>
    <rPh sb="7" eb="9">
      <t>ヤクワリ</t>
    </rPh>
    <rPh sb="13" eb="14">
      <t>トウ</t>
    </rPh>
    <rPh sb="15" eb="17">
      <t>ゴウケイ</t>
    </rPh>
    <rPh sb="17" eb="18">
      <t>ヒョウ</t>
    </rPh>
    <rPh sb="21" eb="23">
      <t>カクサ</t>
    </rPh>
    <rPh sb="23" eb="25">
      <t>シスウ</t>
    </rPh>
    <rPh sb="26" eb="28">
      <t>ケンショウ</t>
    </rPh>
    <rPh sb="33" eb="35">
      <t>ジシャ</t>
    </rPh>
    <rPh sb="39" eb="41">
      <t>セッケイ</t>
    </rPh>
    <phoneticPr fontId="2"/>
  </si>
  <si>
    <t>　　　また、役職名は自社に合わせて修正して下さい。</t>
    <rPh sb="6" eb="9">
      <t>ヤクショクメイ</t>
    </rPh>
    <rPh sb="10" eb="12">
      <t>ジシャ</t>
    </rPh>
    <rPh sb="13" eb="14">
      <t>ア</t>
    </rPh>
    <rPh sb="17" eb="19">
      <t>シュウセイ</t>
    </rPh>
    <rPh sb="21" eb="22">
      <t>クダ</t>
    </rPh>
    <phoneticPr fontId="2"/>
  </si>
  <si>
    <t>賞与配分ソフト－ポイント制賞与設計－（Ver.１-2）1.02　説明</t>
    <rPh sb="0" eb="2">
      <t>ショウヨ</t>
    </rPh>
    <rPh sb="2" eb="4">
      <t>ハイブン</t>
    </rPh>
    <rPh sb="12" eb="13">
      <t>セイ</t>
    </rPh>
    <rPh sb="13" eb="15">
      <t>ショウヨ</t>
    </rPh>
    <rPh sb="15" eb="17">
      <t>セッケイ</t>
    </rPh>
    <rPh sb="32" eb="34">
      <t>セツメイ</t>
    </rPh>
    <phoneticPr fontId="2"/>
  </si>
  <si>
    <t>＜考課別標語＞</t>
    <rPh sb="1" eb="3">
      <t>コウカ</t>
    </rPh>
    <rPh sb="3" eb="4">
      <t>ベツ</t>
    </rPh>
    <rPh sb="4" eb="6">
      <t>ヒョウゴ</t>
    </rPh>
    <phoneticPr fontId="2"/>
  </si>
  <si>
    <t>（標準）</t>
    <rPh sb="1" eb="3">
      <t>ヒョウジュン</t>
    </rPh>
    <phoneticPr fontId="2"/>
  </si>
  <si>
    <t>　・考課別標語を入力します。</t>
    <rPh sb="2" eb="4">
      <t>コウカ</t>
    </rPh>
    <rPh sb="4" eb="5">
      <t>ベツ</t>
    </rPh>
    <rPh sb="5" eb="7">
      <t>ヒョウゴ</t>
    </rPh>
    <rPh sb="8" eb="10">
      <t>ニュウリョク</t>
    </rPh>
    <phoneticPr fontId="2"/>
  </si>
  <si>
    <t xml:space="preserve">
評価入力</t>
    <rPh sb="1" eb="3">
      <t>ヒョウカ</t>
    </rPh>
    <rPh sb="3" eb="5">
      <t>ニュウリョク</t>
    </rPh>
    <phoneticPr fontId="2"/>
  </si>
  <si>
    <t>賞与配分ソフト</t>
    <rPh sb="0" eb="2">
      <t>ショウヨ</t>
    </rPh>
    <rPh sb="2" eb="4">
      <t>ハイブン</t>
    </rPh>
    <phoneticPr fontId="2"/>
  </si>
  <si>
    <t>　　　調整があれば調整金額入力</t>
    <rPh sb="3" eb="5">
      <t>チョウセイ</t>
    </rPh>
    <rPh sb="9" eb="11">
      <t>チョウセイ</t>
    </rPh>
    <rPh sb="11" eb="13">
      <t>キンガク</t>
    </rPh>
    <rPh sb="13" eb="1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</si>
</sst>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e\.mm\.dd"/>
    <numFmt numFmtId="178" formatCode="[$-411]ggge&quot;年&quot;m&quot;月&quot;d&quot;日&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color indexed="12"/>
      <name val="ＭＳ ゴシック"/>
      <family val="3"/>
      <charset val="128"/>
    </font>
    <font>
      <b/>
      <sz val="11"/>
      <name val="ＭＳ ゴシック"/>
      <family val="3"/>
      <charset val="128"/>
    </font>
    <font>
      <sz val="12"/>
      <name val="ＭＳ ゴシック"/>
      <family val="3"/>
      <charset val="128"/>
    </font>
    <font>
      <sz val="10"/>
      <name val="ＭＳ ゴシック"/>
      <family val="3"/>
      <charset val="128"/>
    </font>
    <font>
      <sz val="10"/>
      <color indexed="8"/>
      <name val="ＭＳ ゴシック"/>
      <family val="3"/>
      <charset val="128"/>
    </font>
    <font>
      <b/>
      <sz val="16"/>
      <name val="ＭＳ Ｐゴシック"/>
      <family val="3"/>
      <charset val="128"/>
    </font>
    <font>
      <b/>
      <u/>
      <sz val="16"/>
      <name val="ＭＳ ゴシック"/>
      <family val="3"/>
      <charset val="128"/>
    </font>
    <font>
      <sz val="9"/>
      <name val="ＭＳ ゴシック"/>
      <family val="3"/>
      <charset val="128"/>
    </font>
    <font>
      <u/>
      <sz val="11"/>
      <name val="ＭＳ ゴシック"/>
      <family val="3"/>
      <charset val="128"/>
    </font>
    <font>
      <b/>
      <sz val="10"/>
      <name val="ＭＳ ゴシック"/>
      <family val="3"/>
      <charset val="128"/>
    </font>
    <font>
      <sz val="10"/>
      <color indexed="12"/>
      <name val="ＭＳ ゴシック"/>
      <family val="3"/>
      <charset val="128"/>
    </font>
    <font>
      <b/>
      <sz val="14"/>
      <color indexed="12"/>
      <name val="ＭＳ ゴシック"/>
      <family val="3"/>
      <charset val="128"/>
    </font>
    <font>
      <b/>
      <sz val="14"/>
      <color indexed="11"/>
      <name val="ＭＳ ゴシック"/>
      <family val="3"/>
      <charset val="128"/>
    </font>
    <font>
      <b/>
      <sz val="16"/>
      <color indexed="12"/>
      <name val="ＭＳ ゴシック"/>
      <family val="3"/>
      <charset val="128"/>
    </font>
    <font>
      <sz val="11"/>
      <color indexed="8"/>
      <name val="ＭＳ ゴシック"/>
      <family val="3"/>
      <charset val="128"/>
    </font>
    <font>
      <b/>
      <sz val="16"/>
      <color indexed="8"/>
      <name val="ＭＳ ゴシック"/>
      <family val="3"/>
      <charset val="128"/>
    </font>
    <font>
      <sz val="12"/>
      <name val="ＭＳ Ｐゴシック"/>
      <family val="3"/>
      <charset val="128"/>
    </font>
    <font>
      <sz val="12"/>
      <color indexed="12"/>
      <name val="ＭＳ Ｐゴシック"/>
      <family val="3"/>
      <charset val="128"/>
    </font>
    <font>
      <sz val="10"/>
      <name val="ＭＳ Ｐゴシック"/>
      <family val="3"/>
      <charset val="128"/>
    </font>
    <font>
      <sz val="11"/>
      <color indexed="10"/>
      <name val="ＭＳ ゴシック"/>
      <family val="3"/>
      <charset val="128"/>
    </font>
    <font>
      <b/>
      <sz val="12"/>
      <name val="ＭＳ ゴシック"/>
      <family val="3"/>
      <charset val="128"/>
    </font>
    <font>
      <sz val="11"/>
      <color indexed="12"/>
      <name val="ＭＳ Ｐゴシック"/>
      <family val="3"/>
      <charset val="128"/>
    </font>
    <font>
      <b/>
      <sz val="11"/>
      <color indexed="10"/>
      <name val="ＭＳ Ｐゴシック"/>
      <family val="3"/>
      <charset val="128"/>
    </font>
    <font>
      <b/>
      <u/>
      <sz val="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sz val="8"/>
      <name val="ＭＳ Ｐゴシック"/>
      <family val="3"/>
      <charset val="128"/>
    </font>
    <font>
      <sz val="8"/>
      <color indexed="12"/>
      <name val="ＭＳ Ｐゴシック"/>
      <family val="3"/>
      <charset val="128"/>
    </font>
    <font>
      <b/>
      <sz val="11"/>
      <color indexed="10"/>
      <name val="ＭＳ ゴシック"/>
      <family val="3"/>
      <charset val="128"/>
    </font>
    <font>
      <sz val="14"/>
      <color indexed="8"/>
      <name val="ＭＳ ゴシック"/>
      <family val="3"/>
      <charset val="128"/>
    </font>
    <font>
      <sz val="10"/>
      <color indexed="10"/>
      <name val="ＭＳ ゴシック"/>
      <family val="3"/>
      <charset val="128"/>
    </font>
    <font>
      <u/>
      <sz val="10"/>
      <color indexed="10"/>
      <name val="ＭＳ ゴシック"/>
      <family val="3"/>
      <charset val="128"/>
    </font>
    <font>
      <b/>
      <sz val="10"/>
      <color indexed="12"/>
      <name val="ＭＳ ゴシック"/>
      <family val="3"/>
      <charset val="128"/>
    </font>
    <font>
      <sz val="10"/>
      <color indexed="10"/>
      <name val="ＭＳ Ｐゴシック"/>
      <family val="3"/>
      <charset val="128"/>
    </font>
    <font>
      <sz val="11"/>
      <color indexed="10"/>
      <name val="ＭＳ Ｐゴシック"/>
      <family val="3"/>
      <charset val="128"/>
    </font>
    <font>
      <u/>
      <sz val="11"/>
      <color indexed="10"/>
      <name val="ＭＳ ゴシック"/>
      <family val="3"/>
      <charset val="128"/>
    </font>
    <font>
      <b/>
      <sz val="11"/>
      <color indexed="12"/>
      <name val="ＭＳ Ｐゴシック"/>
      <family val="3"/>
      <charset val="128"/>
    </font>
    <font>
      <u/>
      <sz val="12"/>
      <name val="ＭＳ ゴシック"/>
      <family val="3"/>
      <charset val="128"/>
    </font>
    <font>
      <b/>
      <u/>
      <sz val="12"/>
      <color indexed="12"/>
      <name val="ＭＳ ゴシック"/>
      <family val="3"/>
      <charset val="128"/>
    </font>
    <font>
      <sz val="9"/>
      <color indexed="10"/>
      <name val="ＭＳ Ｐゴシック"/>
      <family val="3"/>
      <charset val="128"/>
    </font>
    <font>
      <b/>
      <u/>
      <sz val="14"/>
      <name val="ＭＳ Ｐゴシック"/>
      <family val="3"/>
      <charset val="128"/>
    </font>
    <font>
      <u/>
      <sz val="11"/>
      <color theme="1"/>
      <name val="ＭＳ Ｐゴシック"/>
      <family val="3"/>
      <charset val="128"/>
    </font>
    <font>
      <sz val="11"/>
      <color rgb="FF0000FF"/>
      <name val="ＭＳ Ｐゴシック"/>
      <family val="3"/>
      <charset val="128"/>
    </font>
    <font>
      <u/>
      <sz val="11"/>
      <color rgb="FFFF0000"/>
      <name val="ＭＳ Ｐゴシック"/>
      <family val="3"/>
      <charset val="128"/>
    </font>
    <font>
      <sz val="10"/>
      <color rgb="FF0000FF"/>
      <name val="ＭＳ ゴシック"/>
      <family val="3"/>
      <charset val="128"/>
    </font>
    <font>
      <sz val="11"/>
      <color rgb="FF0000CC"/>
      <name val="ＭＳ Ｐゴシック"/>
      <family val="3"/>
      <charset val="128"/>
    </font>
    <font>
      <b/>
      <sz val="11"/>
      <color rgb="FF0000CC"/>
      <name val="ＭＳ Ｐゴシック"/>
      <family val="3"/>
      <charset val="128"/>
    </font>
    <font>
      <sz val="12"/>
      <color indexed="12"/>
      <name val="ＭＳ ゴシック"/>
      <family val="3"/>
      <charset val="128"/>
    </font>
    <font>
      <sz val="11"/>
      <color theme="1"/>
      <name val="ＭＳ ゴシック"/>
      <family val="3"/>
      <charset val="128"/>
    </font>
    <font>
      <b/>
      <sz val="14"/>
      <color indexed="10"/>
      <name val="ＭＳ Ｐゴシック"/>
      <family val="3"/>
      <charset val="128"/>
    </font>
    <font>
      <sz val="11"/>
      <color rgb="FFFF0000"/>
      <name val="ＭＳ ゴシック"/>
      <family val="3"/>
      <charset val="128"/>
    </font>
    <font>
      <sz val="11"/>
      <color rgb="FF0000FF"/>
      <name val="ＭＳ 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31"/>
        <bgColor indexed="64"/>
      </patternFill>
    </fill>
    <fill>
      <patternFill patternType="solid">
        <fgColor indexed="15"/>
        <bgColor indexed="64"/>
      </patternFill>
    </fill>
    <fill>
      <patternFill patternType="solid">
        <fgColor indexed="1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00FFFF"/>
        <bgColor indexed="64"/>
      </patternFill>
    </fill>
    <fill>
      <patternFill patternType="solid">
        <fgColor theme="0"/>
        <bgColor indexed="64"/>
      </patternFill>
    </fill>
    <fill>
      <patternFill patternType="solid">
        <fgColor theme="0" tint="-4.9989318521683403E-2"/>
        <bgColor indexed="64"/>
      </patternFill>
    </fill>
    <fill>
      <patternFill patternType="solid">
        <fgColor rgb="FFE5FFE5"/>
        <bgColor indexed="64"/>
      </patternFill>
    </fill>
    <fill>
      <patternFill patternType="solid">
        <fgColor theme="3" tint="0.79998168889431442"/>
        <bgColor indexed="64"/>
      </patternFill>
    </fill>
  </fills>
  <borders count="82">
    <border>
      <left/>
      <right/>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8"/>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37" fontId="4" fillId="0" borderId="0"/>
  </cellStyleXfs>
  <cellXfs count="356">
    <xf numFmtId="0" fontId="0" fillId="0" borderId="0" xfId="0">
      <alignment vertical="center"/>
    </xf>
    <xf numFmtId="38" fontId="8" fillId="0" borderId="0" xfId="2" applyFont="1" applyBorder="1" applyProtection="1">
      <alignment vertical="center"/>
      <protection hidden="1"/>
    </xf>
    <xf numFmtId="0" fontId="3" fillId="0" borderId="0" xfId="0" applyFont="1" applyProtection="1">
      <alignment vertical="center"/>
      <protection hidden="1"/>
    </xf>
    <xf numFmtId="0" fontId="3" fillId="0" borderId="0" xfId="0" applyFont="1" applyAlignment="1" applyProtection="1">
      <alignment horizontal="center" vertical="center"/>
      <protection hidden="1"/>
    </xf>
    <xf numFmtId="38" fontId="17" fillId="0" borderId="0" xfId="2" applyFont="1" applyBorder="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Protection="1">
      <alignment vertical="center"/>
      <protection hidden="1"/>
    </xf>
    <xf numFmtId="0" fontId="14" fillId="0" borderId="0" xfId="0" applyFont="1" applyAlignment="1" applyProtection="1">
      <alignment horizontal="center" vertical="center"/>
      <protection hidden="1"/>
    </xf>
    <xf numFmtId="0" fontId="9" fillId="0" borderId="0" xfId="0" applyFont="1" applyProtection="1">
      <alignment vertical="center"/>
      <protection hidden="1"/>
    </xf>
    <xf numFmtId="38" fontId="3" fillId="0" borderId="0" xfId="2" applyFont="1" applyProtection="1">
      <alignment vertical="center"/>
      <protection hidden="1"/>
    </xf>
    <xf numFmtId="0" fontId="0" fillId="0" borderId="0" xfId="0" applyProtection="1">
      <alignment vertical="center"/>
      <protection hidden="1"/>
    </xf>
    <xf numFmtId="0" fontId="3" fillId="0" borderId="0" xfId="0" quotePrefix="1" applyFont="1" applyAlignment="1" applyProtection="1">
      <alignment horizontal="left"/>
      <protection hidden="1"/>
    </xf>
    <xf numFmtId="55" fontId="0" fillId="0" borderId="0" xfId="0" applyNumberFormat="1" applyProtection="1">
      <alignment vertical="center"/>
      <protection hidden="1"/>
    </xf>
    <xf numFmtId="0" fontId="3" fillId="0" borderId="0" xfId="0" applyFont="1" applyAlignment="1" applyProtection="1">
      <alignment horizontal="right" vertical="center"/>
      <protection hidden="1"/>
    </xf>
    <xf numFmtId="38" fontId="3" fillId="0" borderId="17" xfId="2" applyFont="1" applyFill="1" applyBorder="1" applyAlignment="1" applyProtection="1">
      <alignment horizontal="right" vertical="center"/>
      <protection hidden="1"/>
    </xf>
    <xf numFmtId="0" fontId="37" fillId="0" borderId="0" xfId="0" applyFont="1" applyAlignment="1" applyProtection="1">
      <alignment horizontal="left" vertical="center"/>
      <protection hidden="1"/>
    </xf>
    <xf numFmtId="0" fontId="35" fillId="4" borderId="0" xfId="0" applyFont="1" applyFill="1" applyAlignment="1" applyProtection="1">
      <alignment horizontal="left" vertical="center"/>
      <protection hidden="1"/>
    </xf>
    <xf numFmtId="0" fontId="3" fillId="4" borderId="0" xfId="0" applyFont="1" applyFill="1" applyProtection="1">
      <alignment vertical="center"/>
      <protection hidden="1"/>
    </xf>
    <xf numFmtId="0" fontId="3" fillId="4" borderId="0" xfId="0" applyFont="1" applyFill="1" applyAlignment="1" applyProtection="1">
      <alignment horizontal="center" vertical="center"/>
      <protection hidden="1"/>
    </xf>
    <xf numFmtId="37" fontId="36" fillId="0" borderId="0" xfId="4" applyFont="1" applyProtection="1">
      <protection hidden="1"/>
    </xf>
    <xf numFmtId="0" fontId="16" fillId="0" borderId="1" xfId="0" applyFont="1" applyBorder="1" applyAlignment="1" applyProtection="1">
      <alignment horizontal="center" vertical="center"/>
      <protection locked="0"/>
    </xf>
    <xf numFmtId="0" fontId="16" fillId="0" borderId="3" xfId="0" applyFont="1" applyBorder="1" applyAlignment="1" applyProtection="1">
      <alignment horizontal="center" wrapText="1"/>
      <protection locked="0"/>
    </xf>
    <xf numFmtId="0" fontId="16" fillId="0" borderId="3" xfId="0" applyFont="1" applyBorder="1" applyAlignment="1" applyProtection="1">
      <alignment horizontal="center" vertical="center"/>
      <protection locked="0"/>
    </xf>
    <xf numFmtId="177" fontId="16" fillId="0" borderId="3" xfId="0" applyNumberFormat="1" applyFont="1" applyBorder="1" applyAlignment="1" applyProtection="1">
      <alignment horizontal="center" wrapText="1"/>
      <protection locked="0"/>
    </xf>
    <xf numFmtId="0" fontId="9" fillId="3" borderId="23" xfId="0" applyFont="1" applyFill="1" applyBorder="1" applyAlignment="1" applyProtection="1">
      <alignment horizontal="center" vertical="center"/>
      <protection hidden="1"/>
    </xf>
    <xf numFmtId="0" fontId="9" fillId="3" borderId="24" xfId="0" applyFont="1" applyFill="1" applyBorder="1" applyProtection="1">
      <alignment vertical="center"/>
      <protection hidden="1"/>
    </xf>
    <xf numFmtId="0" fontId="9" fillId="3" borderId="1"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38" fontId="3" fillId="0" borderId="18" xfId="2" applyFont="1" applyFill="1" applyBorder="1" applyProtection="1">
      <alignment vertical="center"/>
      <protection hidden="1"/>
    </xf>
    <xf numFmtId="0" fontId="3" fillId="0" borderId="27" xfId="0" applyFont="1" applyBorder="1" applyProtection="1">
      <alignment vertical="center"/>
      <protection hidden="1"/>
    </xf>
    <xf numFmtId="0" fontId="3" fillId="0" borderId="28" xfId="0" applyFont="1" applyBorder="1" applyProtection="1">
      <alignment vertical="center"/>
      <protection hidden="1"/>
    </xf>
    <xf numFmtId="0" fontId="3" fillId="0" borderId="27" xfId="0" applyFont="1" applyBorder="1" applyAlignment="1" applyProtection="1">
      <alignment horizontal="right" vertical="center"/>
      <protection hidden="1"/>
    </xf>
    <xf numFmtId="38" fontId="16" fillId="0" borderId="1" xfId="2" applyFont="1" applyFill="1" applyBorder="1" applyProtection="1">
      <alignment vertical="center"/>
      <protection locked="0"/>
    </xf>
    <xf numFmtId="38" fontId="16" fillId="0" borderId="3" xfId="2" applyFont="1" applyFill="1" applyBorder="1" applyProtection="1">
      <alignment vertical="center"/>
      <protection locked="0"/>
    </xf>
    <xf numFmtId="0" fontId="3" fillId="4" borderId="27" xfId="0" applyFont="1" applyFill="1" applyBorder="1" applyAlignment="1" applyProtection="1">
      <alignment horizontal="right" vertical="center"/>
      <protection hidden="1"/>
    </xf>
    <xf numFmtId="0" fontId="3" fillId="4" borderId="27" xfId="0" applyFont="1" applyFill="1" applyBorder="1" applyProtection="1">
      <alignment vertical="center"/>
      <protection hidden="1"/>
    </xf>
    <xf numFmtId="0" fontId="3" fillId="4" borderId="25" xfId="0" applyFont="1" applyFill="1" applyBorder="1" applyProtection="1">
      <alignment vertical="center"/>
      <protection hidden="1"/>
    </xf>
    <xf numFmtId="0" fontId="3" fillId="0" borderId="27"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7" xfId="0" applyFont="1" applyBorder="1" applyAlignment="1" applyProtection="1">
      <alignment horizontal="right" vertical="center"/>
      <protection hidden="1"/>
    </xf>
    <xf numFmtId="0" fontId="3" fillId="5" borderId="18" xfId="0" applyFont="1" applyFill="1" applyBorder="1" applyAlignment="1" applyProtection="1">
      <alignment horizontal="center" vertical="center"/>
      <protection hidden="1"/>
    </xf>
    <xf numFmtId="0" fontId="3" fillId="5" borderId="30" xfId="0" applyFont="1" applyFill="1" applyBorder="1" applyAlignment="1" applyProtection="1">
      <alignment horizontal="center" vertical="center"/>
      <protection hidden="1"/>
    </xf>
    <xf numFmtId="0" fontId="3" fillId="5" borderId="31" xfId="0" applyFont="1" applyFill="1" applyBorder="1" applyAlignment="1" applyProtection="1">
      <alignment horizontal="center" vertical="center"/>
      <protection hidden="1"/>
    </xf>
    <xf numFmtId="38" fontId="3" fillId="2" borderId="6" xfId="0" applyNumberFormat="1" applyFont="1" applyFill="1" applyBorder="1" applyAlignment="1" applyProtection="1">
      <alignment horizontal="center" vertical="center"/>
      <protection hidden="1"/>
    </xf>
    <xf numFmtId="38" fontId="3" fillId="2" borderId="18" xfId="0" applyNumberFormat="1" applyFont="1" applyFill="1" applyBorder="1" applyAlignment="1" applyProtection="1">
      <alignment horizontal="center" vertical="center"/>
      <protection hidden="1"/>
    </xf>
    <xf numFmtId="38" fontId="3" fillId="2" borderId="32" xfId="0" applyNumberFormat="1" applyFont="1" applyFill="1" applyBorder="1" applyAlignment="1" applyProtection="1">
      <alignment horizontal="center" vertical="center"/>
      <protection hidden="1"/>
    </xf>
    <xf numFmtId="38" fontId="3" fillId="2" borderId="33" xfId="0" applyNumberFormat="1" applyFont="1" applyFill="1" applyBorder="1" applyAlignment="1" applyProtection="1">
      <alignment horizontal="right" vertical="center"/>
      <protection hidden="1"/>
    </xf>
    <xf numFmtId="38" fontId="3" fillId="2" borderId="34" xfId="0" applyNumberFormat="1" applyFont="1" applyFill="1" applyBorder="1" applyAlignment="1" applyProtection="1">
      <alignment horizontal="right" vertical="center"/>
      <protection hidden="1"/>
    </xf>
    <xf numFmtId="0" fontId="3" fillId="5" borderId="35" xfId="0" applyFont="1" applyFill="1" applyBorder="1" applyAlignment="1" applyProtection="1">
      <alignment horizontal="center" vertical="center"/>
      <protection hidden="1"/>
    </xf>
    <xf numFmtId="38" fontId="3" fillId="2" borderId="31" xfId="2" applyFont="1" applyFill="1" applyBorder="1" applyAlignment="1" applyProtection="1">
      <alignment horizontal="right" vertical="center"/>
      <protection hidden="1"/>
    </xf>
    <xf numFmtId="0" fontId="9" fillId="2" borderId="0" xfId="0" applyFont="1" applyFill="1" applyAlignment="1" applyProtection="1">
      <alignment horizontal="center" vertical="center"/>
      <protection hidden="1"/>
    </xf>
    <xf numFmtId="38" fontId="39" fillId="0" borderId="17" xfId="2" applyFont="1" applyFill="1" applyBorder="1" applyAlignment="1" applyProtection="1">
      <alignment horizontal="center" vertical="center"/>
      <protection hidden="1"/>
    </xf>
    <xf numFmtId="0" fontId="27" fillId="0" borderId="0" xfId="0" applyFont="1" applyAlignment="1" applyProtection="1">
      <protection hidden="1"/>
    </xf>
    <xf numFmtId="0" fontId="0" fillId="0" borderId="0" xfId="0" applyAlignment="1" applyProtection="1">
      <alignment vertical="top"/>
      <protection hidden="1"/>
    </xf>
    <xf numFmtId="0" fontId="19" fillId="0" borderId="0" xfId="3" applyFont="1" applyProtection="1">
      <protection hidden="1"/>
    </xf>
    <xf numFmtId="0" fontId="26" fillId="0" borderId="0" xfId="0" applyFont="1" applyAlignment="1" applyProtection="1">
      <alignment horizontal="left" vertical="center"/>
      <protection hidden="1"/>
    </xf>
    <xf numFmtId="38" fontId="18" fillId="0" borderId="0" xfId="2" applyFont="1" applyBorder="1" applyProtection="1">
      <alignment vertical="center"/>
      <protection hidden="1"/>
    </xf>
    <xf numFmtId="38" fontId="16" fillId="0" borderId="23" xfId="2" applyFont="1" applyFill="1" applyBorder="1" applyAlignment="1" applyProtection="1">
      <protection locked="0"/>
    </xf>
    <xf numFmtId="38" fontId="16" fillId="0" borderId="26" xfId="2" applyFont="1" applyFill="1" applyBorder="1" applyAlignment="1" applyProtection="1">
      <protection locked="0"/>
    </xf>
    <xf numFmtId="38" fontId="16" fillId="0" borderId="3" xfId="2" applyFont="1" applyFill="1" applyBorder="1" applyAlignment="1" applyProtection="1">
      <protection locked="0"/>
    </xf>
    <xf numFmtId="38" fontId="6" fillId="0" borderId="46" xfId="2" applyFont="1" applyFill="1" applyBorder="1" applyAlignment="1" applyProtection="1">
      <alignment horizontal="center" vertical="center"/>
      <protection locked="0"/>
    </xf>
    <xf numFmtId="38" fontId="5" fillId="0" borderId="47" xfId="2" applyFont="1" applyFill="1" applyBorder="1" applyAlignment="1" applyProtection="1">
      <alignment horizontal="center" vertical="center"/>
      <protection locked="0"/>
    </xf>
    <xf numFmtId="38" fontId="5" fillId="0" borderId="48" xfId="2" applyFont="1" applyFill="1" applyBorder="1" applyAlignment="1" applyProtection="1">
      <alignment horizontal="center" vertical="center"/>
      <protection locked="0"/>
    </xf>
    <xf numFmtId="176" fontId="16" fillId="0" borderId="1" xfId="1" applyNumberFormat="1" applyFont="1" applyFill="1" applyBorder="1" applyAlignment="1" applyProtection="1">
      <alignment horizontal="center" vertical="center"/>
      <protection locked="0"/>
    </xf>
    <xf numFmtId="176" fontId="16" fillId="0" borderId="3" xfId="1" applyNumberFormat="1" applyFont="1" applyFill="1" applyBorder="1" applyAlignment="1" applyProtection="1">
      <alignment horizontal="center" vertical="center"/>
      <protection locked="0"/>
    </xf>
    <xf numFmtId="0" fontId="3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14" fontId="0" fillId="0" borderId="0" xfId="0" applyNumberFormat="1" applyAlignment="1" applyProtection="1">
      <alignment horizontal="center" vertical="center"/>
      <protection hidden="1"/>
    </xf>
    <xf numFmtId="0" fontId="22"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49" xfId="0" applyFont="1" applyBorder="1" applyAlignment="1" applyProtection="1">
      <alignment horizontal="left" vertical="center"/>
      <protection hidden="1"/>
    </xf>
    <xf numFmtId="0" fontId="34" fillId="0" borderId="49" xfId="0" applyFont="1" applyBorder="1" applyAlignment="1" applyProtection="1">
      <alignment horizontal="center"/>
      <protection hidden="1"/>
    </xf>
    <xf numFmtId="0" fontId="33" fillId="0" borderId="0" xfId="0" applyFont="1" applyAlignment="1" applyProtection="1">
      <alignment horizontal="center"/>
      <protection hidden="1"/>
    </xf>
    <xf numFmtId="0" fontId="40" fillId="0" borderId="0" xfId="0" applyFont="1" applyAlignment="1" applyProtection="1">
      <alignment horizontal="left" vertical="center"/>
      <protection hidden="1"/>
    </xf>
    <xf numFmtId="0" fontId="33" fillId="0" borderId="0" xfId="0" applyFont="1" applyProtection="1">
      <alignment vertical="center"/>
      <protection hidden="1"/>
    </xf>
    <xf numFmtId="0" fontId="0" fillId="0" borderId="49" xfId="0" applyBorder="1" applyAlignment="1" applyProtection="1">
      <alignment horizontal="center" vertical="center"/>
      <protection hidden="1"/>
    </xf>
    <xf numFmtId="38" fontId="0" fillId="0" borderId="0" xfId="0" applyNumberFormat="1" applyAlignment="1" applyProtection="1">
      <alignment horizontal="center" vertical="center"/>
      <protection hidden="1"/>
    </xf>
    <xf numFmtId="38" fontId="33" fillId="0" borderId="0" xfId="0" applyNumberFormat="1" applyFont="1" applyAlignment="1" applyProtection="1">
      <alignment horizontal="center" vertical="center"/>
      <protection hidden="1"/>
    </xf>
    <xf numFmtId="38" fontId="24" fillId="0" borderId="0" xfId="0" applyNumberFormat="1" applyFont="1" applyAlignment="1" applyProtection="1">
      <alignment horizontal="center" vertical="center"/>
      <protection hidden="1"/>
    </xf>
    <xf numFmtId="38" fontId="0" fillId="0" borderId="0" xfId="0" applyNumberFormat="1" applyProtection="1">
      <alignment vertical="center"/>
      <protection hidden="1"/>
    </xf>
    <xf numFmtId="38" fontId="0" fillId="0" borderId="0" xfId="2" applyFont="1" applyBorder="1" applyAlignment="1" applyProtection="1">
      <alignment horizontal="center" vertical="center"/>
      <protection hidden="1"/>
    </xf>
    <xf numFmtId="0" fontId="41" fillId="0" borderId="0" xfId="0" applyFont="1" applyAlignment="1" applyProtection="1">
      <alignment horizontal="left" vertical="center"/>
      <protection hidden="1"/>
    </xf>
    <xf numFmtId="0" fontId="23" fillId="0" borderId="50" xfId="0" applyFont="1" applyBorder="1" applyAlignment="1" applyProtection="1">
      <alignment horizontal="left" vertical="center"/>
      <protection hidden="1"/>
    </xf>
    <xf numFmtId="0" fontId="23" fillId="0" borderId="0" xfId="0" applyFont="1" applyProtection="1">
      <alignment vertical="center"/>
      <protection hidden="1"/>
    </xf>
    <xf numFmtId="0" fontId="0" fillId="3" borderId="6" xfId="0" applyFill="1" applyBorder="1" applyAlignment="1" applyProtection="1">
      <alignment horizontal="center" vertical="center"/>
      <protection hidden="1"/>
    </xf>
    <xf numFmtId="0" fontId="27" fillId="0" borderId="6" xfId="0" applyFont="1" applyBorder="1" applyAlignment="1" applyProtection="1">
      <alignment horizontal="center" vertical="center"/>
      <protection locked="0"/>
    </xf>
    <xf numFmtId="38" fontId="27" fillId="0" borderId="6" xfId="2" applyFont="1" applyBorder="1" applyAlignment="1" applyProtection="1">
      <alignment horizontal="center" vertical="center"/>
      <protection locked="0"/>
    </xf>
    <xf numFmtId="38" fontId="27" fillId="0" borderId="6" xfId="0" applyNumberFormat="1"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38" fontId="27" fillId="0" borderId="18" xfId="2" applyFont="1" applyBorder="1" applyAlignment="1" applyProtection="1">
      <alignment horizontal="center" vertical="center"/>
      <protection locked="0"/>
    </xf>
    <xf numFmtId="38" fontId="27" fillId="0" borderId="46" xfId="2" applyFont="1" applyBorder="1" applyAlignment="1" applyProtection="1">
      <alignment horizontal="center" vertical="center"/>
      <protection locked="0"/>
    </xf>
    <xf numFmtId="38" fontId="27" fillId="0" borderId="18" xfId="0" applyNumberFormat="1" applyFont="1" applyBorder="1" applyAlignment="1" applyProtection="1">
      <alignment horizontal="center" vertical="center"/>
      <protection locked="0"/>
    </xf>
    <xf numFmtId="38" fontId="27" fillId="0" borderId="46" xfId="0" applyNumberFormat="1" applyFont="1" applyBorder="1" applyAlignment="1" applyProtection="1">
      <alignment horizontal="center" vertical="center"/>
      <protection locked="0"/>
    </xf>
    <xf numFmtId="38" fontId="27" fillId="0" borderId="32" xfId="2" applyFont="1" applyBorder="1" applyAlignment="1" applyProtection="1">
      <alignment horizontal="center" vertical="center"/>
      <protection locked="0"/>
    </xf>
    <xf numFmtId="0" fontId="25" fillId="0" borderId="0" xfId="0" applyFont="1" applyAlignment="1" applyProtection="1">
      <alignment horizontal="center" vertical="center"/>
      <protection hidden="1"/>
    </xf>
    <xf numFmtId="0" fontId="44" fillId="0" borderId="0" xfId="0" applyFont="1" applyAlignment="1" applyProtection="1">
      <alignment horizontal="left" vertical="center"/>
      <protection hidden="1"/>
    </xf>
    <xf numFmtId="0" fontId="3" fillId="4" borderId="53" xfId="0" applyFont="1" applyFill="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24" fillId="3" borderId="23" xfId="0" applyFont="1" applyFill="1" applyBorder="1" applyAlignment="1" applyProtection="1">
      <alignment horizontal="center" vertical="center"/>
      <protection hidden="1"/>
    </xf>
    <xf numFmtId="0" fontId="24" fillId="3" borderId="24" xfId="0" applyFont="1" applyFill="1" applyBorder="1" applyProtection="1">
      <alignment vertical="center"/>
      <protection hidden="1"/>
    </xf>
    <xf numFmtId="38" fontId="39" fillId="0" borderId="47" xfId="2" applyFont="1" applyFill="1" applyBorder="1" applyAlignment="1" applyProtection="1">
      <alignment horizontal="center" vertical="center"/>
      <protection locked="0"/>
    </xf>
    <xf numFmtId="38" fontId="39" fillId="0" borderId="48" xfId="2" applyFont="1" applyFill="1" applyBorder="1" applyAlignment="1" applyProtection="1">
      <alignment horizontal="center" vertical="center"/>
      <protection locked="0"/>
    </xf>
    <xf numFmtId="0" fontId="3" fillId="0" borderId="12" xfId="0" applyFont="1" applyBorder="1" applyAlignment="1" applyProtection="1">
      <alignment horizontal="right" vertical="center"/>
      <protection hidden="1"/>
    </xf>
    <xf numFmtId="38" fontId="3" fillId="0" borderId="57" xfId="2" applyFont="1" applyFill="1" applyBorder="1" applyAlignment="1" applyProtection="1">
      <alignment horizontal="right" vertical="center"/>
      <protection hidden="1"/>
    </xf>
    <xf numFmtId="38" fontId="3" fillId="2" borderId="30" xfId="0" applyNumberFormat="1" applyFont="1" applyFill="1" applyBorder="1" applyAlignment="1" applyProtection="1">
      <alignment horizontal="right" vertical="center"/>
      <protection hidden="1"/>
    </xf>
    <xf numFmtId="38" fontId="3" fillId="2" borderId="6" xfId="0" applyNumberFormat="1" applyFont="1" applyFill="1" applyBorder="1" applyAlignment="1" applyProtection="1">
      <alignment horizontal="right" vertical="center"/>
      <protection hidden="1"/>
    </xf>
    <xf numFmtId="0" fontId="47" fillId="0" borderId="0" xfId="0" applyFont="1" applyAlignment="1" applyProtection="1">
      <alignment horizontal="left" vertical="center"/>
      <protection hidden="1"/>
    </xf>
    <xf numFmtId="0" fontId="48" fillId="0" borderId="0" xfId="0" applyFont="1" applyAlignment="1" applyProtection="1">
      <alignment horizontal="left" vertical="center"/>
      <protection hidden="1"/>
    </xf>
    <xf numFmtId="0" fontId="49" fillId="4" borderId="6" xfId="0" applyFont="1" applyFill="1" applyBorder="1" applyAlignment="1" applyProtection="1">
      <alignment horizontal="center" vertical="center"/>
      <protection locked="0"/>
    </xf>
    <xf numFmtId="0" fontId="49" fillId="4" borderId="18" xfId="0" applyFont="1" applyFill="1" applyBorder="1" applyAlignment="1" applyProtection="1">
      <alignment horizontal="center" vertical="center"/>
      <protection locked="0"/>
    </xf>
    <xf numFmtId="0" fontId="49" fillId="4" borderId="53" xfId="0" applyFont="1" applyFill="1" applyBorder="1" applyAlignment="1" applyProtection="1">
      <alignment horizontal="center" vertical="center"/>
      <protection locked="0"/>
    </xf>
    <xf numFmtId="38" fontId="3" fillId="7" borderId="0" xfId="2" applyFont="1" applyFill="1" applyProtection="1">
      <alignment vertical="center"/>
      <protection hidden="1"/>
    </xf>
    <xf numFmtId="0" fontId="3" fillId="7" borderId="0" xfId="0" applyFont="1" applyFill="1" applyAlignment="1" applyProtection="1">
      <alignment horizontal="right" vertical="center"/>
      <protection hidden="1"/>
    </xf>
    <xf numFmtId="0" fontId="3" fillId="7" borderId="0" xfId="0" applyFont="1" applyFill="1" applyAlignment="1" applyProtection="1">
      <alignment horizontal="left" vertical="center"/>
      <protection hidden="1"/>
    </xf>
    <xf numFmtId="0" fontId="3" fillId="7" borderId="0" xfId="0" applyFont="1" applyFill="1" applyProtection="1">
      <alignment vertical="center"/>
      <protection hidden="1"/>
    </xf>
    <xf numFmtId="0" fontId="3" fillId="7" borderId="18" xfId="0" applyFont="1" applyFill="1" applyBorder="1" applyProtection="1">
      <alignment vertical="center"/>
      <protection hidden="1"/>
    </xf>
    <xf numFmtId="38" fontId="16" fillId="8" borderId="1" xfId="2" applyFont="1" applyFill="1" applyBorder="1" applyProtection="1">
      <alignment vertical="center"/>
      <protection locked="0"/>
    </xf>
    <xf numFmtId="38" fontId="16" fillId="8" borderId="59" xfId="2" applyFont="1" applyFill="1" applyBorder="1" applyAlignment="1" applyProtection="1">
      <protection locked="0"/>
    </xf>
    <xf numFmtId="38" fontId="16" fillId="8" borderId="3" xfId="2" applyFont="1" applyFill="1" applyBorder="1" applyProtection="1">
      <alignment vertical="center"/>
      <protection locked="0"/>
    </xf>
    <xf numFmtId="38" fontId="16" fillId="8" borderId="26" xfId="2" applyFont="1" applyFill="1" applyBorder="1" applyAlignment="1" applyProtection="1">
      <protection locked="0"/>
    </xf>
    <xf numFmtId="38" fontId="16" fillId="8" borderId="3" xfId="2" applyFont="1" applyFill="1" applyBorder="1" applyAlignment="1" applyProtection="1">
      <protection locked="0"/>
    </xf>
    <xf numFmtId="0" fontId="3" fillId="4" borderId="6"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hidden="1"/>
    </xf>
    <xf numFmtId="0" fontId="24" fillId="4" borderId="19" xfId="0" applyFont="1" applyFill="1" applyBorder="1" applyAlignment="1" applyProtection="1">
      <alignment horizontal="center" vertical="center"/>
      <protection hidden="1"/>
    </xf>
    <xf numFmtId="0" fontId="24" fillId="4" borderId="20" xfId="0" applyFont="1" applyFill="1" applyBorder="1" applyAlignment="1" applyProtection="1">
      <alignment horizontal="center" vertical="center"/>
      <protection hidden="1"/>
    </xf>
    <xf numFmtId="0" fontId="53" fillId="0" borderId="0" xfId="0" applyFont="1" applyProtection="1">
      <alignment vertical="center"/>
      <protection hidden="1"/>
    </xf>
    <xf numFmtId="38" fontId="51" fillId="0" borderId="60" xfId="2" applyFont="1" applyFill="1" applyBorder="1" applyProtection="1">
      <alignment vertical="center"/>
      <protection locked="0"/>
    </xf>
    <xf numFmtId="38" fontId="51" fillId="0" borderId="61" xfId="2" applyFont="1" applyFill="1" applyBorder="1" applyProtection="1">
      <alignment vertical="center"/>
      <protection locked="0"/>
    </xf>
    <xf numFmtId="0" fontId="3" fillId="0" borderId="0" xfId="3" applyFont="1" applyProtection="1">
      <protection hidden="1"/>
    </xf>
    <xf numFmtId="38" fontId="0" fillId="0" borderId="0" xfId="0" applyNumberFormat="1" applyAlignment="1" applyProtection="1">
      <alignment horizontal="left" vertical="center"/>
      <protection hidden="1"/>
    </xf>
    <xf numFmtId="0" fontId="54" fillId="10" borderId="6" xfId="3" applyFont="1" applyFill="1" applyBorder="1" applyAlignment="1" applyProtection="1">
      <alignment horizontal="center" vertical="center"/>
      <protection locked="0"/>
    </xf>
    <xf numFmtId="0" fontId="3" fillId="0" borderId="0" xfId="3" applyFont="1" applyAlignment="1" applyProtection="1">
      <alignment horizontal="center"/>
      <protection hidden="1"/>
    </xf>
    <xf numFmtId="0" fontId="52" fillId="0" borderId="0" xfId="0" applyFont="1" applyAlignment="1" applyProtection="1">
      <alignment horizontal="left" vertical="center"/>
      <protection hidden="1"/>
    </xf>
    <xf numFmtId="0" fontId="37" fillId="0" borderId="0" xfId="0" applyFont="1" applyAlignment="1" applyProtection="1">
      <alignment horizontal="center" vertical="center"/>
      <protection hidden="1"/>
    </xf>
    <xf numFmtId="0" fontId="22" fillId="4" borderId="6" xfId="0" applyFont="1" applyFill="1" applyBorder="1" applyAlignment="1" applyProtection="1">
      <alignment horizontal="center" vertical="center"/>
      <protection hidden="1"/>
    </xf>
    <xf numFmtId="0" fontId="0" fillId="6" borderId="6" xfId="0" applyFill="1" applyBorder="1" applyAlignment="1" applyProtection="1">
      <alignment horizontal="center" vertical="center"/>
      <protection hidden="1"/>
    </xf>
    <xf numFmtId="0" fontId="0" fillId="4" borderId="6" xfId="0" applyFill="1" applyBorder="1" applyAlignment="1" applyProtection="1">
      <alignment horizontal="center" vertical="center"/>
      <protection hidden="1"/>
    </xf>
    <xf numFmtId="0" fontId="9" fillId="4" borderId="19" xfId="0" applyFont="1" applyFill="1" applyBorder="1" applyAlignment="1" applyProtection="1">
      <alignment horizontal="center" vertical="center"/>
      <protection hidden="1"/>
    </xf>
    <xf numFmtId="0" fontId="9" fillId="4" borderId="20" xfId="0" applyFont="1" applyFill="1" applyBorder="1" applyAlignment="1" applyProtection="1">
      <alignment horizontal="center" vertical="center"/>
      <protection hidden="1"/>
    </xf>
    <xf numFmtId="38" fontId="3" fillId="7" borderId="6" xfId="2" applyFont="1" applyFill="1" applyBorder="1" applyAlignment="1" applyProtection="1">
      <alignment horizontal="center" vertical="center"/>
      <protection hidden="1"/>
    </xf>
    <xf numFmtId="0" fontId="3" fillId="7" borderId="6" xfId="0" applyFont="1" applyFill="1" applyBorder="1" applyAlignment="1" applyProtection="1">
      <alignment horizontal="center" vertical="center"/>
      <protection hidden="1"/>
    </xf>
    <xf numFmtId="0" fontId="3" fillId="4" borderId="6" xfId="0" applyFont="1" applyFill="1" applyBorder="1" applyAlignment="1" applyProtection="1">
      <alignment horizontal="center" vertical="center"/>
      <protection hidden="1"/>
    </xf>
    <xf numFmtId="0" fontId="3" fillId="8" borderId="18" xfId="0" applyFont="1" applyFill="1" applyBorder="1" applyAlignment="1" applyProtection="1">
      <alignment horizontal="center" vertical="center"/>
      <protection hidden="1"/>
    </xf>
    <xf numFmtId="0" fontId="3" fillId="4" borderId="18" xfId="0" applyFont="1" applyFill="1" applyBorder="1" applyAlignment="1" applyProtection="1">
      <alignment horizontal="center" vertical="center"/>
      <protection hidden="1"/>
    </xf>
    <xf numFmtId="0" fontId="26" fillId="0" borderId="0" xfId="0" applyFont="1" applyProtection="1">
      <alignment vertical="center"/>
      <protection locked="0"/>
    </xf>
    <xf numFmtId="0" fontId="20" fillId="0" borderId="0" xfId="0" applyFont="1" applyProtection="1">
      <alignment vertical="center"/>
      <protection locked="0"/>
    </xf>
    <xf numFmtId="0" fontId="13" fillId="0" borderId="0" xfId="0" applyFont="1" applyAlignment="1" applyProtection="1">
      <alignment horizontal="center" vertical="center"/>
      <protection locked="0"/>
    </xf>
    <xf numFmtId="0" fontId="3" fillId="0" borderId="0" xfId="0" applyFont="1" applyProtection="1">
      <alignment vertical="center"/>
      <protection locked="0"/>
    </xf>
    <xf numFmtId="0" fontId="12" fillId="0" borderId="0" xfId="0" applyFont="1" applyAlignment="1" applyProtection="1">
      <protection locked="0"/>
    </xf>
    <xf numFmtId="38" fontId="3" fillId="0" borderId="0" xfId="2" applyFont="1" applyBorder="1" applyAlignment="1" applyProtection="1">
      <alignment horizontal="center"/>
      <protection locked="0"/>
    </xf>
    <xf numFmtId="0" fontId="5" fillId="0" borderId="0" xfId="0" applyFont="1" applyAlignment="1" applyProtection="1">
      <protection locked="0"/>
    </xf>
    <xf numFmtId="38" fontId="37" fillId="0" borderId="0" xfId="2" applyFont="1" applyBorder="1" applyAlignment="1" applyProtection="1">
      <alignment horizontal="left"/>
      <protection locked="0"/>
    </xf>
    <xf numFmtId="0" fontId="6" fillId="0" borderId="0" xfId="0" applyFont="1" applyProtection="1">
      <alignment vertical="center"/>
      <protection locked="0"/>
    </xf>
    <xf numFmtId="0" fontId="25" fillId="0" borderId="0" xfId="0" applyFont="1" applyAlignment="1" applyProtection="1">
      <protection locked="0"/>
    </xf>
    <xf numFmtId="0" fontId="42" fillId="0" borderId="0" xfId="0" applyFont="1" applyProtection="1">
      <alignment vertical="center"/>
      <protection locked="0"/>
    </xf>
    <xf numFmtId="0" fontId="3" fillId="0" borderId="0" xfId="0" applyFont="1" applyAlignment="1" applyProtection="1">
      <alignment horizontal="center" vertical="center"/>
      <protection locked="0"/>
    </xf>
    <xf numFmtId="0" fontId="14" fillId="0" borderId="0" xfId="0" applyFont="1" applyAlignment="1" applyProtection="1">
      <protection locked="0"/>
    </xf>
    <xf numFmtId="0" fontId="21" fillId="0" borderId="0" xfId="0" applyFont="1" applyProtection="1">
      <alignment vertical="center"/>
      <protection locked="0"/>
    </xf>
    <xf numFmtId="0" fontId="13" fillId="0" borderId="0" xfId="0" applyFont="1" applyAlignment="1" applyProtection="1">
      <alignment horizontal="center"/>
      <protection locked="0"/>
    </xf>
    <xf numFmtId="38" fontId="13" fillId="0" borderId="0" xfId="2" applyFont="1" applyBorder="1" applyAlignment="1" applyProtection="1">
      <alignment horizontal="center"/>
      <protection locked="0"/>
    </xf>
    <xf numFmtId="0" fontId="20" fillId="3" borderId="6" xfId="0" applyFont="1" applyFill="1" applyBorder="1" applyAlignment="1" applyProtection="1">
      <alignment horizontal="center"/>
      <protection locked="0"/>
    </xf>
    <xf numFmtId="0" fontId="20" fillId="4" borderId="6" xfId="0" applyFont="1" applyFill="1" applyBorder="1" applyAlignment="1" applyProtection="1">
      <alignment horizontal="center"/>
      <protection locked="0"/>
    </xf>
    <xf numFmtId="0" fontId="20" fillId="0" borderId="0" xfId="0" applyFont="1" applyAlignment="1" applyProtection="1">
      <alignment horizontal="center"/>
      <protection locked="0"/>
    </xf>
    <xf numFmtId="0" fontId="7" fillId="3" borderId="6"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38" fontId="5" fillId="0" borderId="6" xfId="2" applyFont="1" applyFill="1" applyBorder="1" applyAlignment="1" applyProtection="1">
      <protection locked="0"/>
    </xf>
    <xf numFmtId="38" fontId="5" fillId="0" borderId="0" xfId="2" applyFont="1" applyFill="1" applyBorder="1" applyAlignment="1" applyProtection="1">
      <protection locked="0"/>
    </xf>
    <xf numFmtId="0" fontId="13" fillId="3" borderId="6" xfId="0" applyFont="1" applyFill="1" applyBorder="1" applyAlignment="1" applyProtection="1">
      <alignment horizontal="center" vertical="center" wrapText="1"/>
      <protection locked="0"/>
    </xf>
    <xf numFmtId="38" fontId="5" fillId="0" borderId="6" xfId="2" applyFont="1" applyFill="1" applyBorder="1" applyAlignment="1" applyProtection="1">
      <alignment vertical="center"/>
      <protection locked="0"/>
    </xf>
    <xf numFmtId="38" fontId="5" fillId="0" borderId="6" xfId="2" applyFont="1" applyBorder="1" applyProtection="1">
      <alignment vertical="center"/>
      <protection locked="0"/>
    </xf>
    <xf numFmtId="38" fontId="3" fillId="0" borderId="0" xfId="2" applyFont="1" applyBorder="1" applyProtection="1">
      <alignment vertical="center"/>
      <protection locked="0"/>
    </xf>
    <xf numFmtId="0" fontId="3" fillId="3" borderId="6" xfId="0" applyFont="1" applyFill="1" applyBorder="1" applyProtection="1">
      <alignment vertical="center"/>
      <protection locked="0"/>
    </xf>
    <xf numFmtId="38" fontId="5" fillId="0" borderId="6" xfId="2" applyFont="1" applyFill="1" applyBorder="1" applyAlignment="1" applyProtection="1">
      <alignment vertical="center" wrapText="1"/>
      <protection locked="0"/>
    </xf>
    <xf numFmtId="38" fontId="6" fillId="0" borderId="6" xfId="0" applyNumberFormat="1" applyFont="1" applyBorder="1" applyProtection="1">
      <alignment vertical="center"/>
      <protection locked="0"/>
    </xf>
    <xf numFmtId="0" fontId="3" fillId="3" borderId="37" xfId="0" applyFont="1" applyFill="1" applyBorder="1" applyAlignment="1" applyProtection="1">
      <alignment horizontal="center" vertical="center"/>
      <protection locked="0"/>
    </xf>
    <xf numFmtId="38" fontId="5" fillId="0" borderId="40" xfId="0" applyNumberFormat="1" applyFont="1" applyBorder="1" applyProtection="1">
      <alignment vertical="center"/>
      <protection locked="0"/>
    </xf>
    <xf numFmtId="38" fontId="5" fillId="0" borderId="45" xfId="0" applyNumberFormat="1" applyFont="1" applyBorder="1" applyProtection="1">
      <alignment vertical="center"/>
      <protection locked="0"/>
    </xf>
    <xf numFmtId="0" fontId="3" fillId="3" borderId="38" xfId="0" applyFont="1" applyFill="1" applyBorder="1" applyAlignment="1" applyProtection="1">
      <alignment horizontal="center" vertical="center"/>
      <protection locked="0"/>
    </xf>
    <xf numFmtId="38" fontId="5" fillId="0" borderId="41" xfId="0" applyNumberFormat="1" applyFont="1" applyBorder="1" applyProtection="1">
      <alignment vertical="center"/>
      <protection locked="0"/>
    </xf>
    <xf numFmtId="38" fontId="5" fillId="0" borderId="42" xfId="0" applyNumberFormat="1" applyFont="1" applyBorder="1" applyProtection="1">
      <alignment vertical="center"/>
      <protection locked="0"/>
    </xf>
    <xf numFmtId="0" fontId="3" fillId="3" borderId="6" xfId="0" applyFont="1" applyFill="1" applyBorder="1" applyAlignment="1" applyProtection="1">
      <alignment horizontal="left" vertical="center"/>
      <protection locked="0"/>
    </xf>
    <xf numFmtId="38" fontId="5" fillId="0" borderId="6" xfId="2" applyFont="1" applyBorder="1" applyAlignment="1" applyProtection="1">
      <alignment horizontal="right" vertical="center"/>
      <protection locked="0"/>
    </xf>
    <xf numFmtId="0" fontId="5" fillId="0" borderId="41" xfId="0" applyFont="1" applyBorder="1" applyProtection="1">
      <alignment vertical="center"/>
      <protection locked="0"/>
    </xf>
    <xf numFmtId="38" fontId="5" fillId="0" borderId="41" xfId="2" applyFont="1" applyFill="1" applyBorder="1" applyProtection="1">
      <alignment vertical="center"/>
      <protection locked="0"/>
    </xf>
    <xf numFmtId="0" fontId="3" fillId="3" borderId="39" xfId="0" applyFont="1" applyFill="1" applyBorder="1" applyAlignment="1" applyProtection="1">
      <alignment horizontal="center" vertical="center"/>
      <protection locked="0"/>
    </xf>
    <xf numFmtId="0" fontId="5" fillId="0" borderId="43" xfId="0" applyFont="1" applyBorder="1" applyProtection="1">
      <alignment vertical="center"/>
      <protection locked="0"/>
    </xf>
    <xf numFmtId="38" fontId="5" fillId="0" borderId="43" xfId="2" applyFont="1" applyFill="1" applyBorder="1" applyProtection="1">
      <alignment vertical="center"/>
      <protection locked="0"/>
    </xf>
    <xf numFmtId="38" fontId="5" fillId="0" borderId="43" xfId="0" applyNumberFormat="1" applyFont="1" applyBorder="1" applyProtection="1">
      <alignment vertical="center"/>
      <protection locked="0"/>
    </xf>
    <xf numFmtId="38" fontId="5" fillId="0" borderId="44" xfId="0" applyNumberFormat="1" applyFont="1" applyBorder="1" applyProtection="1">
      <alignment vertical="center"/>
      <protection locked="0"/>
    </xf>
    <xf numFmtId="0" fontId="3" fillId="0" borderId="0" xfId="0" applyFont="1" applyAlignment="1" applyProtection="1">
      <alignment horizontal="center"/>
      <protection locked="0"/>
    </xf>
    <xf numFmtId="0" fontId="0" fillId="11" borderId="9" xfId="0" applyFill="1" applyBorder="1">
      <alignment vertical="center"/>
    </xf>
    <xf numFmtId="0" fontId="0" fillId="11" borderId="10" xfId="0" applyFill="1" applyBorder="1">
      <alignment vertical="center"/>
    </xf>
    <xf numFmtId="0" fontId="0" fillId="11" borderId="11" xfId="0" applyFill="1" applyBorder="1">
      <alignment vertical="center"/>
    </xf>
    <xf numFmtId="0" fontId="0" fillId="11" borderId="12" xfId="0" applyFill="1" applyBorder="1">
      <alignment vertical="center"/>
    </xf>
    <xf numFmtId="0" fontId="0" fillId="11" borderId="0" xfId="0" applyFill="1">
      <alignment vertical="center"/>
    </xf>
    <xf numFmtId="0" fontId="0" fillId="11" borderId="8" xfId="0" applyFill="1" applyBorder="1">
      <alignment vertical="center"/>
    </xf>
    <xf numFmtId="0" fontId="28" fillId="11" borderId="0" xfId="0" applyFont="1" applyFill="1">
      <alignment vertical="center"/>
    </xf>
    <xf numFmtId="0" fontId="56" fillId="11" borderId="0" xfId="0" applyFont="1" applyFill="1">
      <alignment vertical="center"/>
    </xf>
    <xf numFmtId="0" fontId="29" fillId="11" borderId="0" xfId="0" applyFont="1" applyFill="1">
      <alignment vertical="center"/>
    </xf>
    <xf numFmtId="0" fontId="50" fillId="11" borderId="0" xfId="0" applyFont="1" applyFill="1">
      <alignment vertical="center"/>
    </xf>
    <xf numFmtId="0" fontId="43" fillId="11" borderId="0" xfId="0" applyFont="1" applyFill="1">
      <alignment vertical="center"/>
    </xf>
    <xf numFmtId="0" fontId="27" fillId="11" borderId="0" xfId="0" applyFont="1" applyFill="1">
      <alignment vertical="center"/>
    </xf>
    <xf numFmtId="0" fontId="30" fillId="11" borderId="0" xfId="0" applyFont="1" applyFill="1">
      <alignment vertical="center"/>
    </xf>
    <xf numFmtId="0" fontId="0" fillId="11" borderId="0" xfId="0" applyFill="1" applyProtection="1">
      <alignment vertical="center"/>
      <protection hidden="1"/>
    </xf>
    <xf numFmtId="0" fontId="0" fillId="11" borderId="13" xfId="0" applyFill="1" applyBorder="1">
      <alignment vertical="center"/>
    </xf>
    <xf numFmtId="0" fontId="0" fillId="11" borderId="14" xfId="0" applyFill="1" applyBorder="1">
      <alignment vertical="center"/>
    </xf>
    <xf numFmtId="0" fontId="0" fillId="11" borderId="15" xfId="0" applyFill="1" applyBorder="1">
      <alignment vertical="center"/>
    </xf>
    <xf numFmtId="0" fontId="9" fillId="6" borderId="26" xfId="0" applyFont="1" applyFill="1" applyBorder="1" applyAlignment="1" applyProtection="1">
      <alignment horizontal="right" vertical="center"/>
      <protection hidden="1"/>
    </xf>
    <xf numFmtId="0" fontId="9" fillId="6" borderId="3" xfId="0" applyFont="1" applyFill="1" applyBorder="1" applyAlignment="1" applyProtection="1">
      <alignment horizontal="right" vertical="center"/>
      <protection hidden="1"/>
    </xf>
    <xf numFmtId="0" fontId="10" fillId="6" borderId="3" xfId="0" applyFont="1" applyFill="1" applyBorder="1" applyAlignment="1" applyProtection="1">
      <alignment horizontal="right"/>
      <protection hidden="1"/>
    </xf>
    <xf numFmtId="0" fontId="9" fillId="6" borderId="5" xfId="0" applyFont="1" applyFill="1" applyBorder="1" applyAlignment="1" applyProtection="1">
      <alignment horizontal="right" vertical="center"/>
      <protection hidden="1"/>
    </xf>
    <xf numFmtId="38" fontId="9" fillId="6" borderId="1" xfId="2" applyFont="1" applyFill="1" applyBorder="1" applyAlignment="1" applyProtection="1">
      <alignment horizontal="right" vertical="center"/>
      <protection hidden="1"/>
    </xf>
    <xf numFmtId="38" fontId="9" fillId="6" borderId="3" xfId="2" applyFont="1" applyFill="1" applyBorder="1" applyAlignment="1" applyProtection="1">
      <alignment horizontal="right" vertical="center"/>
      <protection hidden="1"/>
    </xf>
    <xf numFmtId="38" fontId="9" fillId="6" borderId="5" xfId="2" applyFont="1" applyFill="1" applyBorder="1" applyAlignment="1" applyProtection="1">
      <alignment horizontal="right" vertical="center"/>
      <protection hidden="1"/>
    </xf>
    <xf numFmtId="38" fontId="9" fillId="6" borderId="29" xfId="2" applyFont="1" applyFill="1" applyBorder="1" applyAlignment="1" applyProtection="1">
      <alignment horizontal="right" vertical="center"/>
      <protection hidden="1"/>
    </xf>
    <xf numFmtId="38" fontId="9" fillId="6" borderId="2" xfId="2" applyFont="1" applyFill="1" applyBorder="1" applyAlignment="1" applyProtection="1">
      <alignment horizontal="right" vertical="center"/>
      <protection hidden="1"/>
    </xf>
    <xf numFmtId="38" fontId="9" fillId="6" borderId="4" xfId="2" applyFont="1" applyFill="1" applyBorder="1" applyAlignment="1" applyProtection="1">
      <alignment horizontal="right" vertical="center"/>
      <protection hidden="1"/>
    </xf>
    <xf numFmtId="38" fontId="9" fillId="12" borderId="1" xfId="2" applyFont="1" applyFill="1" applyBorder="1" applyAlignment="1" applyProtection="1">
      <alignment horizontal="center" vertical="center"/>
      <protection hidden="1"/>
    </xf>
    <xf numFmtId="38" fontId="9" fillId="12" borderId="3" xfId="2" applyFont="1" applyFill="1" applyBorder="1" applyAlignment="1" applyProtection="1">
      <alignment horizontal="center" vertical="center"/>
      <protection hidden="1"/>
    </xf>
    <xf numFmtId="38" fontId="9" fillId="12" borderId="1" xfId="2" applyFont="1" applyFill="1" applyBorder="1" applyAlignment="1" applyProtection="1">
      <alignment horizontal="right" vertical="center"/>
      <protection hidden="1"/>
    </xf>
    <xf numFmtId="38" fontId="9" fillId="12" borderId="16" xfId="2" applyFont="1" applyFill="1" applyBorder="1" applyAlignment="1" applyProtection="1">
      <alignment horizontal="right" vertical="center"/>
      <protection hidden="1"/>
    </xf>
    <xf numFmtId="38" fontId="9" fillId="12" borderId="3" xfId="2" applyFont="1" applyFill="1" applyBorder="1" applyAlignment="1" applyProtection="1">
      <alignment horizontal="right" vertical="center"/>
      <protection hidden="1"/>
    </xf>
    <xf numFmtId="38" fontId="9" fillId="12" borderId="2" xfId="2" applyFont="1" applyFill="1" applyBorder="1" applyAlignment="1" applyProtection="1">
      <alignment horizontal="right" vertical="center"/>
      <protection hidden="1"/>
    </xf>
    <xf numFmtId="38" fontId="9" fillId="12" borderId="5" xfId="2" applyFont="1" applyFill="1" applyBorder="1" applyAlignment="1" applyProtection="1">
      <alignment horizontal="center" vertical="center"/>
      <protection hidden="1"/>
    </xf>
    <xf numFmtId="38" fontId="9" fillId="12" borderId="5" xfId="2" applyFont="1" applyFill="1" applyBorder="1" applyAlignment="1" applyProtection="1">
      <alignment horizontal="right" vertical="center"/>
      <protection hidden="1"/>
    </xf>
    <xf numFmtId="38" fontId="9" fillId="12" borderId="4" xfId="2" applyFont="1" applyFill="1" applyBorder="1" applyAlignment="1" applyProtection="1">
      <alignment horizontal="right" vertical="center"/>
      <protection hidden="1"/>
    </xf>
    <xf numFmtId="0" fontId="3" fillId="13" borderId="36" xfId="0" applyFont="1" applyFill="1" applyBorder="1" applyAlignment="1" applyProtection="1">
      <alignment horizontal="center" vertical="center"/>
      <protection hidden="1"/>
    </xf>
    <xf numFmtId="0" fontId="3" fillId="13" borderId="6" xfId="0" applyFont="1" applyFill="1" applyBorder="1" applyAlignment="1" applyProtection="1">
      <alignment horizontal="center" vertical="center"/>
      <protection hidden="1"/>
    </xf>
    <xf numFmtId="0" fontId="9" fillId="13" borderId="0" xfId="0" applyFont="1" applyFill="1" applyAlignment="1" applyProtection="1">
      <alignment horizontal="center" vertical="center"/>
      <protection hidden="1"/>
    </xf>
    <xf numFmtId="0" fontId="0" fillId="13" borderId="25" xfId="0" applyFill="1" applyBorder="1" applyAlignment="1" applyProtection="1">
      <alignment horizontal="center" vertical="center"/>
      <protection hidden="1"/>
    </xf>
    <xf numFmtId="0" fontId="0" fillId="13" borderId="6" xfId="0" applyFill="1" applyBorder="1" applyAlignment="1" applyProtection="1">
      <alignment horizontal="center" vertical="center"/>
      <protection hidden="1"/>
    </xf>
    <xf numFmtId="38" fontId="3" fillId="6" borderId="6" xfId="0" applyNumberFormat="1" applyFont="1" applyFill="1" applyBorder="1" applyProtection="1">
      <alignment vertical="center"/>
      <protection hidden="1"/>
    </xf>
    <xf numFmtId="177" fontId="3" fillId="6" borderId="22" xfId="4" applyNumberFormat="1" applyFont="1" applyFill="1" applyBorder="1" applyAlignment="1" applyProtection="1">
      <alignment horizontal="center" vertical="center"/>
      <protection hidden="1"/>
    </xf>
    <xf numFmtId="37" fontId="15" fillId="13" borderId="21" xfId="4" applyFont="1" applyFill="1" applyBorder="1" applyAlignment="1" applyProtection="1">
      <alignment horizontal="center" vertical="center"/>
      <protection hidden="1"/>
    </xf>
    <xf numFmtId="38" fontId="0" fillId="6" borderId="6" xfId="0" applyNumberFormat="1" applyFill="1" applyBorder="1" applyAlignment="1" applyProtection="1">
      <alignment horizontal="center" vertical="center"/>
      <protection hidden="1"/>
    </xf>
    <xf numFmtId="38" fontId="0" fillId="6" borderId="23" xfId="0" applyNumberFormat="1" applyFill="1" applyBorder="1" applyAlignment="1" applyProtection="1">
      <alignment horizontal="center" vertical="center"/>
      <protection hidden="1"/>
    </xf>
    <xf numFmtId="38" fontId="0" fillId="6" borderId="51" xfId="0" applyNumberFormat="1" applyFill="1" applyBorder="1" applyAlignment="1" applyProtection="1">
      <alignment horizontal="center" vertical="center"/>
      <protection hidden="1"/>
    </xf>
    <xf numFmtId="38" fontId="0" fillId="6" borderId="25" xfId="0" applyNumberFormat="1" applyFill="1" applyBorder="1" applyAlignment="1" applyProtection="1">
      <alignment horizontal="center" vertical="center"/>
      <protection hidden="1"/>
    </xf>
    <xf numFmtId="38" fontId="0" fillId="6" borderId="24" xfId="0" applyNumberFormat="1" applyFill="1" applyBorder="1" applyAlignment="1" applyProtection="1">
      <alignment horizontal="center" vertical="center"/>
      <protection hidden="1"/>
    </xf>
    <xf numFmtId="40" fontId="0" fillId="6" borderId="6" xfId="0" applyNumberFormat="1" applyFill="1" applyBorder="1" applyAlignment="1" applyProtection="1">
      <alignment horizontal="center" vertical="center"/>
      <protection hidden="1"/>
    </xf>
    <xf numFmtId="40" fontId="0" fillId="6" borderId="23" xfId="0" applyNumberFormat="1" applyFill="1" applyBorder="1" applyAlignment="1" applyProtection="1">
      <alignment horizontal="center" vertical="center"/>
      <protection hidden="1"/>
    </xf>
    <xf numFmtId="40" fontId="0" fillId="6" borderId="51" xfId="0" applyNumberFormat="1" applyFill="1" applyBorder="1" applyAlignment="1" applyProtection="1">
      <alignment horizontal="center" vertical="center"/>
      <protection hidden="1"/>
    </xf>
    <xf numFmtId="40" fontId="0" fillId="6" borderId="25" xfId="0" applyNumberFormat="1" applyFill="1" applyBorder="1" applyAlignment="1" applyProtection="1">
      <alignment horizontal="center" vertical="center"/>
      <protection hidden="1"/>
    </xf>
    <xf numFmtId="40" fontId="0" fillId="6" borderId="24" xfId="0" applyNumberFormat="1" applyFill="1" applyBorder="1" applyAlignment="1" applyProtection="1">
      <alignment horizontal="center" vertical="center"/>
      <protection hidden="1"/>
    </xf>
    <xf numFmtId="38" fontId="9" fillId="6" borderId="1" xfId="2" applyFont="1" applyFill="1" applyBorder="1" applyProtection="1">
      <alignment vertical="center"/>
      <protection hidden="1"/>
    </xf>
    <xf numFmtId="38" fontId="9" fillId="6" borderId="3" xfId="2" applyFont="1" applyFill="1" applyBorder="1" applyProtection="1">
      <alignment vertical="center"/>
      <protection hidden="1"/>
    </xf>
    <xf numFmtId="38" fontId="9" fillId="6" borderId="5" xfId="2" applyFont="1" applyFill="1" applyBorder="1" applyProtection="1">
      <alignment vertical="center"/>
      <protection hidden="1"/>
    </xf>
    <xf numFmtId="38" fontId="9" fillId="6" borderId="29" xfId="2" applyFont="1" applyFill="1" applyBorder="1" applyProtection="1">
      <alignment vertical="center"/>
      <protection hidden="1"/>
    </xf>
    <xf numFmtId="38" fontId="9" fillId="6" borderId="2" xfId="2" applyFont="1" applyFill="1" applyBorder="1" applyProtection="1">
      <alignment vertical="center"/>
      <protection hidden="1"/>
    </xf>
    <xf numFmtId="38" fontId="9" fillId="6" borderId="4" xfId="2" applyFont="1" applyFill="1" applyBorder="1" applyProtection="1">
      <alignment vertical="center"/>
      <protection hidden="1"/>
    </xf>
    <xf numFmtId="38" fontId="3" fillId="6" borderId="7" xfId="0" applyNumberFormat="1" applyFont="1" applyFill="1" applyBorder="1" applyProtection="1">
      <alignment vertical="center"/>
      <protection hidden="1"/>
    </xf>
    <xf numFmtId="0" fontId="3" fillId="13" borderId="25" xfId="0" applyFont="1" applyFill="1" applyBorder="1" applyAlignment="1" applyProtection="1">
      <alignment horizontal="center" vertical="center"/>
      <protection hidden="1"/>
    </xf>
    <xf numFmtId="38" fontId="3" fillId="13" borderId="6" xfId="2" applyFont="1" applyFill="1" applyBorder="1" applyAlignment="1" applyProtection="1">
      <alignment horizontal="center" vertical="center"/>
      <protection hidden="1"/>
    </xf>
    <xf numFmtId="0" fontId="3" fillId="13" borderId="7" xfId="0" applyFont="1" applyFill="1" applyBorder="1" applyAlignment="1" applyProtection="1">
      <alignment horizontal="center" vertical="center"/>
      <protection hidden="1"/>
    </xf>
    <xf numFmtId="0" fontId="3" fillId="13" borderId="18" xfId="0" applyFont="1" applyFill="1" applyBorder="1" applyAlignment="1" applyProtection="1">
      <alignment horizontal="center" vertical="center"/>
      <protection hidden="1"/>
    </xf>
    <xf numFmtId="0" fontId="9" fillId="6" borderId="0" xfId="0" applyFont="1" applyFill="1" applyAlignment="1" applyProtection="1">
      <alignment horizontal="center" vertical="center"/>
      <protection hidden="1"/>
    </xf>
    <xf numFmtId="0" fontId="0" fillId="11" borderId="9" xfId="0" applyFill="1" applyBorder="1" applyProtection="1">
      <alignment vertical="center"/>
      <protection hidden="1"/>
    </xf>
    <xf numFmtId="0" fontId="3" fillId="11" borderId="10" xfId="0" applyFont="1" applyFill="1" applyBorder="1" applyProtection="1">
      <alignment vertical="center"/>
      <protection hidden="1"/>
    </xf>
    <xf numFmtId="0" fontId="0" fillId="11" borderId="11" xfId="0" applyFill="1" applyBorder="1" applyProtection="1">
      <alignment vertical="center"/>
      <protection hidden="1"/>
    </xf>
    <xf numFmtId="0" fontId="0" fillId="11" borderId="12" xfId="0" applyFill="1" applyBorder="1" applyProtection="1">
      <alignment vertical="center"/>
      <protection hidden="1"/>
    </xf>
    <xf numFmtId="0" fontId="31" fillId="11" borderId="0" xfId="0" applyFont="1" applyFill="1" applyProtection="1">
      <alignment vertical="center"/>
      <protection hidden="1"/>
    </xf>
    <xf numFmtId="0" fontId="3" fillId="11" borderId="0" xfId="0" applyFont="1" applyFill="1" applyProtection="1">
      <alignment vertical="center"/>
      <protection hidden="1"/>
    </xf>
    <xf numFmtId="0" fontId="0" fillId="11" borderId="8" xfId="0" applyFill="1" applyBorder="1" applyProtection="1">
      <alignment vertical="center"/>
      <protection hidden="1"/>
    </xf>
    <xf numFmtId="0" fontId="32" fillId="11" borderId="0" xfId="0" applyFont="1" applyFill="1" applyProtection="1">
      <alignment vertical="center"/>
      <protection hidden="1"/>
    </xf>
    <xf numFmtId="0" fontId="0" fillId="11" borderId="13" xfId="0" applyFill="1" applyBorder="1" applyProtection="1">
      <alignment vertical="center"/>
      <protection hidden="1"/>
    </xf>
    <xf numFmtId="0" fontId="3" fillId="11" borderId="14" xfId="0" applyFont="1" applyFill="1" applyBorder="1" applyProtection="1">
      <alignment vertical="center"/>
      <protection hidden="1"/>
    </xf>
    <xf numFmtId="0" fontId="0" fillId="11" borderId="15" xfId="0" applyFill="1" applyBorder="1" applyProtection="1">
      <alignment vertical="center"/>
      <protection hidden="1"/>
    </xf>
    <xf numFmtId="0" fontId="57" fillId="0" borderId="6" xfId="0" applyFont="1" applyBorder="1" applyProtection="1">
      <alignment vertical="center"/>
      <protection locked="0"/>
    </xf>
    <xf numFmtId="38" fontId="58" fillId="0" borderId="6" xfId="2" applyFont="1" applyFill="1" applyBorder="1" applyAlignment="1" applyProtection="1">
      <protection locked="0"/>
    </xf>
    <xf numFmtId="0" fontId="58" fillId="0" borderId="6" xfId="0" applyFont="1" applyBorder="1" applyProtection="1">
      <alignment vertical="center"/>
      <protection locked="0"/>
    </xf>
    <xf numFmtId="0" fontId="0" fillId="5" borderId="6" xfId="0" applyFill="1" applyBorder="1" applyAlignment="1" applyProtection="1">
      <alignment horizontal="center" vertical="center"/>
      <protection hidden="1"/>
    </xf>
    <xf numFmtId="0" fontId="0" fillId="5" borderId="75" xfId="0" applyFill="1" applyBorder="1" applyAlignment="1" applyProtection="1">
      <alignment horizontal="center" vertical="center"/>
      <protection hidden="1"/>
    </xf>
    <xf numFmtId="0" fontId="0" fillId="5" borderId="76" xfId="0" applyFill="1" applyBorder="1" applyAlignment="1" applyProtection="1">
      <alignment horizontal="center" vertical="center"/>
      <protection hidden="1"/>
    </xf>
    <xf numFmtId="0" fontId="0" fillId="4" borderId="73" xfId="0" applyFill="1" applyBorder="1" applyAlignment="1" applyProtection="1">
      <alignment horizontal="center" vertical="center" wrapText="1"/>
      <protection hidden="1"/>
    </xf>
    <xf numFmtId="0" fontId="0" fillId="4" borderId="74" xfId="0" applyFill="1" applyBorder="1" applyAlignment="1" applyProtection="1">
      <alignment horizontal="center" vertical="center"/>
      <protection hidden="1"/>
    </xf>
    <xf numFmtId="0" fontId="0" fillId="9" borderId="75" xfId="0" applyFill="1" applyBorder="1" applyAlignment="1" applyProtection="1">
      <alignment horizontal="center" vertical="center"/>
      <protection hidden="1"/>
    </xf>
    <xf numFmtId="0" fontId="0" fillId="9" borderId="76" xfId="0" applyFill="1" applyBorder="1" applyAlignment="1" applyProtection="1">
      <alignment horizontal="center" vertical="center"/>
      <protection hidden="1"/>
    </xf>
    <xf numFmtId="38" fontId="26" fillId="0" borderId="69" xfId="2" applyFont="1" applyFill="1" applyBorder="1" applyAlignment="1" applyProtection="1">
      <alignment horizontal="center" vertical="center"/>
      <protection hidden="1"/>
    </xf>
    <xf numFmtId="38" fontId="26" fillId="0" borderId="70" xfId="2" applyFont="1" applyFill="1" applyBorder="1" applyAlignment="1" applyProtection="1">
      <alignment horizontal="center" vertical="center"/>
      <protection hidden="1"/>
    </xf>
    <xf numFmtId="37" fontId="15" fillId="4" borderId="6" xfId="4" applyFont="1" applyFill="1" applyBorder="1" applyAlignment="1" applyProtection="1">
      <alignment horizontal="center" vertical="center"/>
      <protection hidden="1"/>
    </xf>
    <xf numFmtId="177" fontId="5" fillId="0" borderId="18" xfId="4" applyNumberFormat="1" applyFont="1" applyBorder="1" applyAlignment="1" applyProtection="1">
      <alignment horizontal="center" vertical="center"/>
      <protection locked="0"/>
    </xf>
    <xf numFmtId="177" fontId="5" fillId="0" borderId="27" xfId="4" applyNumberFormat="1" applyFont="1" applyBorder="1" applyAlignment="1" applyProtection="1">
      <alignment horizontal="center" vertical="center"/>
      <protection locked="0"/>
    </xf>
    <xf numFmtId="177" fontId="5" fillId="0" borderId="25" xfId="4" applyNumberFormat="1" applyFont="1" applyBorder="1" applyAlignment="1" applyProtection="1">
      <alignment horizontal="center" vertical="center"/>
      <protection locked="0"/>
    </xf>
    <xf numFmtId="0" fontId="3" fillId="13" borderId="71" xfId="0" applyFont="1" applyFill="1" applyBorder="1" applyAlignment="1" applyProtection="1">
      <alignment horizontal="center" vertical="center"/>
      <protection hidden="1"/>
    </xf>
    <xf numFmtId="0" fontId="3" fillId="13" borderId="17" xfId="0" applyFont="1" applyFill="1" applyBorder="1" applyAlignment="1" applyProtection="1">
      <alignment horizontal="center" vertical="center"/>
      <protection hidden="1"/>
    </xf>
    <xf numFmtId="0" fontId="55" fillId="5" borderId="72" xfId="0" applyFont="1" applyFill="1" applyBorder="1" applyAlignment="1" applyProtection="1">
      <alignment horizontal="center" vertical="center" wrapText="1"/>
      <protection hidden="1"/>
    </xf>
    <xf numFmtId="0" fontId="55" fillId="5" borderId="50" xfId="0" applyFont="1" applyFill="1" applyBorder="1" applyAlignment="1" applyProtection="1">
      <alignment horizontal="center" vertical="center"/>
      <protection hidden="1"/>
    </xf>
    <xf numFmtId="0" fontId="0" fillId="13" borderId="77" xfId="0" applyFill="1" applyBorder="1" applyAlignment="1" applyProtection="1">
      <alignment horizontal="center" vertical="center"/>
      <protection hidden="1"/>
    </xf>
    <xf numFmtId="0" fontId="0" fillId="13" borderId="70"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4" borderId="67" xfId="0" applyFill="1" applyBorder="1" applyAlignment="1" applyProtection="1">
      <alignment horizontal="center" vertical="center" wrapText="1"/>
      <protection hidden="1"/>
    </xf>
    <xf numFmtId="0" fontId="0" fillId="4" borderId="68" xfId="0" applyFill="1" applyBorder="1" applyAlignment="1" applyProtection="1">
      <alignment horizontal="center" vertical="center"/>
      <protection hidden="1"/>
    </xf>
    <xf numFmtId="0" fontId="0" fillId="4" borderId="25" xfId="0" applyFill="1" applyBorder="1" applyAlignment="1" applyProtection="1">
      <alignment horizontal="center" vertical="center"/>
      <protection hidden="1"/>
    </xf>
    <xf numFmtId="0" fontId="0" fillId="4" borderId="6" xfId="0" applyFill="1" applyBorder="1" applyAlignment="1" applyProtection="1">
      <alignment horizontal="center" vertical="center"/>
      <protection hidden="1"/>
    </xf>
    <xf numFmtId="0" fontId="0" fillId="4" borderId="18" xfId="0" applyFill="1" applyBorder="1" applyAlignment="1" applyProtection="1">
      <alignment horizontal="center" vertical="center" wrapText="1"/>
      <protection hidden="1"/>
    </xf>
    <xf numFmtId="0" fontId="0" fillId="4" borderId="18" xfId="0" applyFill="1" applyBorder="1" applyAlignment="1" applyProtection="1">
      <alignment horizontal="center" vertical="center"/>
      <protection hidden="1"/>
    </xf>
    <xf numFmtId="0" fontId="0" fillId="4" borderId="78" xfId="0" applyFill="1" applyBorder="1" applyAlignment="1" applyProtection="1">
      <alignment horizontal="center" vertical="center" wrapText="1"/>
      <protection hidden="1"/>
    </xf>
    <xf numFmtId="0" fontId="0" fillId="4" borderId="79" xfId="0" applyFill="1" applyBorder="1" applyAlignment="1" applyProtection="1">
      <alignment horizontal="center" vertical="center"/>
      <protection hidden="1"/>
    </xf>
    <xf numFmtId="0" fontId="0" fillId="4" borderId="63" xfId="0" applyFill="1" applyBorder="1" applyAlignment="1" applyProtection="1">
      <alignment horizontal="center" vertical="center" wrapText="1"/>
      <protection hidden="1"/>
    </xf>
    <xf numFmtId="0" fontId="0" fillId="4" borderId="64" xfId="0" applyFill="1" applyBorder="1" applyAlignment="1" applyProtection="1">
      <alignment horizontal="center" vertical="center"/>
      <protection hidden="1"/>
    </xf>
    <xf numFmtId="0" fontId="0" fillId="4" borderId="65" xfId="0" applyFill="1" applyBorder="1" applyAlignment="1" applyProtection="1">
      <alignment horizontal="center" vertical="center"/>
      <protection hidden="1"/>
    </xf>
    <xf numFmtId="0" fontId="0" fillId="4" borderId="66"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24" xfId="0" applyFill="1" applyBorder="1" applyAlignment="1" applyProtection="1">
      <alignment horizontal="center" vertical="center"/>
      <protection hidden="1"/>
    </xf>
    <xf numFmtId="0" fontId="0" fillId="13" borderId="23" xfId="0" applyFill="1" applyBorder="1" applyAlignment="1" applyProtection="1">
      <alignment horizontal="center" vertical="center" wrapText="1"/>
      <protection hidden="1"/>
    </xf>
    <xf numFmtId="0" fontId="0" fillId="13" borderId="25" xfId="0" applyFill="1" applyBorder="1" applyAlignment="1" applyProtection="1">
      <alignment horizontal="center" vertical="center"/>
      <protection hidden="1"/>
    </xf>
    <xf numFmtId="0" fontId="0" fillId="13" borderId="6" xfId="0" applyFill="1" applyBorder="1" applyAlignment="1" applyProtection="1">
      <alignment horizontal="center" vertical="center"/>
      <protection hidden="1"/>
    </xf>
    <xf numFmtId="0" fontId="3" fillId="13" borderId="80" xfId="0" applyFont="1" applyFill="1" applyBorder="1" applyAlignment="1" applyProtection="1">
      <alignment horizontal="center" vertical="center"/>
      <protection hidden="1"/>
    </xf>
    <xf numFmtId="0" fontId="3" fillId="13" borderId="81" xfId="0" applyFont="1" applyFill="1" applyBorder="1" applyAlignment="1" applyProtection="1">
      <alignment horizontal="center" vertical="center"/>
      <protection hidden="1"/>
    </xf>
    <xf numFmtId="0" fontId="3" fillId="4" borderId="67" xfId="0" applyFont="1" applyFill="1" applyBorder="1" applyAlignment="1" applyProtection="1">
      <alignment horizontal="center" vertical="center"/>
      <protection hidden="1"/>
    </xf>
    <xf numFmtId="0" fontId="3" fillId="4" borderId="68" xfId="0" applyFont="1" applyFill="1" applyBorder="1" applyAlignment="1" applyProtection="1">
      <alignment horizontal="center" vertical="center"/>
      <protection hidden="1"/>
    </xf>
    <xf numFmtId="0" fontId="3" fillId="13" borderId="25" xfId="0" applyFont="1" applyFill="1" applyBorder="1" applyAlignment="1" applyProtection="1">
      <alignment horizontal="center" vertical="center"/>
      <protection hidden="1"/>
    </xf>
    <xf numFmtId="0" fontId="3" fillId="13" borderId="6" xfId="0" applyFont="1" applyFill="1" applyBorder="1" applyAlignment="1" applyProtection="1">
      <alignment horizontal="center" vertical="center"/>
      <protection hidden="1"/>
    </xf>
    <xf numFmtId="0" fontId="3" fillId="4" borderId="25" xfId="0" applyFont="1" applyFill="1" applyBorder="1" applyAlignment="1" applyProtection="1">
      <alignment horizontal="center" vertical="center"/>
      <protection hidden="1"/>
    </xf>
    <xf numFmtId="0" fontId="3" fillId="4" borderId="6" xfId="0" applyFont="1" applyFill="1" applyBorder="1" applyAlignment="1" applyProtection="1">
      <alignment horizontal="center" vertical="center"/>
      <protection hidden="1"/>
    </xf>
    <xf numFmtId="0" fontId="3" fillId="4" borderId="18" xfId="0" applyFont="1" applyFill="1" applyBorder="1" applyAlignment="1" applyProtection="1">
      <alignment horizontal="center" vertical="center"/>
      <protection hidden="1"/>
    </xf>
    <xf numFmtId="0" fontId="3" fillId="4" borderId="78" xfId="0" applyFont="1" applyFill="1" applyBorder="1" applyAlignment="1" applyProtection="1">
      <alignment horizontal="center" vertical="center"/>
      <protection hidden="1"/>
    </xf>
    <xf numFmtId="0" fontId="3" fillId="4" borderId="79" xfId="0" applyFont="1" applyFill="1" applyBorder="1" applyAlignment="1" applyProtection="1">
      <alignment horizontal="center" vertical="center"/>
      <protection hidden="1"/>
    </xf>
    <xf numFmtId="178" fontId="3" fillId="11" borderId="0" xfId="0" applyNumberFormat="1" applyFont="1" applyFill="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16" fillId="0" borderId="3" xfId="0" applyFont="1" applyBorder="1" applyAlignment="1" applyProtection="1">
      <alignment horizontal="center" wrapText="1"/>
      <protection hidden="1"/>
    </xf>
    <xf numFmtId="177" fontId="16" fillId="0" borderId="3" xfId="0" applyNumberFormat="1" applyFont="1" applyBorder="1" applyAlignment="1" applyProtection="1">
      <alignment horizontal="center" wrapText="1"/>
      <protection hidden="1"/>
    </xf>
    <xf numFmtId="38" fontId="51" fillId="0" borderId="61" xfId="2" applyFont="1" applyFill="1" applyBorder="1" applyProtection="1">
      <alignment vertical="center"/>
      <protection hidden="1"/>
    </xf>
    <xf numFmtId="38" fontId="39" fillId="0" borderId="48" xfId="2" applyFont="1" applyFill="1" applyBorder="1" applyAlignment="1" applyProtection="1">
      <alignment horizontal="center" vertical="center"/>
      <protection hidden="1"/>
    </xf>
    <xf numFmtId="38" fontId="5" fillId="0" borderId="48" xfId="2" applyFont="1" applyFill="1" applyBorder="1" applyAlignment="1" applyProtection="1">
      <alignment horizontal="center" vertical="center"/>
      <protection hidden="1"/>
    </xf>
    <xf numFmtId="176" fontId="16" fillId="0" borderId="3" xfId="1" applyNumberFormat="1" applyFont="1" applyFill="1" applyBorder="1" applyAlignment="1" applyProtection="1">
      <alignment horizontal="center" vertical="center"/>
      <protection hidden="1"/>
    </xf>
    <xf numFmtId="38" fontId="39" fillId="0" borderId="55" xfId="2" applyFont="1" applyFill="1" applyBorder="1" applyAlignment="1" applyProtection="1">
      <alignment horizontal="center" vertical="center"/>
      <protection hidden="1"/>
    </xf>
    <xf numFmtId="38" fontId="9" fillId="0" borderId="48" xfId="2" applyFont="1" applyFill="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horizontal="center" wrapText="1"/>
      <protection hidden="1"/>
    </xf>
    <xf numFmtId="177" fontId="16" fillId="0" borderId="5" xfId="0" applyNumberFormat="1" applyFont="1" applyBorder="1" applyAlignment="1" applyProtection="1">
      <alignment horizontal="center" wrapText="1"/>
      <protection hidden="1"/>
    </xf>
    <xf numFmtId="38" fontId="51" fillId="0" borderId="62" xfId="2" applyFont="1" applyFill="1" applyBorder="1" applyProtection="1">
      <alignment vertical="center"/>
      <protection hidden="1"/>
    </xf>
    <xf numFmtId="38" fontId="39" fillId="0" borderId="56" xfId="2" applyFont="1" applyFill="1" applyBorder="1" applyAlignment="1" applyProtection="1">
      <alignment horizontal="center" vertical="center"/>
      <protection hidden="1"/>
    </xf>
    <xf numFmtId="38" fontId="9" fillId="0" borderId="54" xfId="2" applyFont="1" applyFill="1" applyBorder="1" applyAlignment="1" applyProtection="1">
      <alignment horizontal="center" vertical="center"/>
      <protection hidden="1"/>
    </xf>
    <xf numFmtId="176" fontId="16" fillId="0" borderId="5" xfId="1" applyNumberFormat="1" applyFont="1" applyFill="1" applyBorder="1" applyAlignment="1" applyProtection="1">
      <alignment horizontal="center" vertical="center"/>
      <protection hidden="1"/>
    </xf>
    <xf numFmtId="38" fontId="27" fillId="0" borderId="6" xfId="2" applyFont="1" applyBorder="1" applyAlignment="1" applyProtection="1">
      <alignment horizontal="center" vertical="center"/>
      <protection hidden="1"/>
    </xf>
    <xf numFmtId="0" fontId="27" fillId="0" borderId="6" xfId="0" applyFont="1" applyBorder="1" applyAlignment="1" applyProtection="1">
      <alignment horizontal="center" vertical="center"/>
      <protection hidden="1"/>
    </xf>
    <xf numFmtId="38" fontId="27" fillId="0" borderId="6" xfId="0" applyNumberFormat="1" applyFont="1" applyBorder="1" applyAlignment="1" applyProtection="1">
      <alignment horizontal="center" vertical="center"/>
      <protection hidden="1"/>
    </xf>
    <xf numFmtId="0" fontId="49" fillId="4" borderId="58" xfId="0" applyFont="1" applyFill="1" applyBorder="1" applyAlignment="1" applyProtection="1">
      <alignment horizontal="center" vertical="center"/>
      <protection hidden="1"/>
    </xf>
    <xf numFmtId="0" fontId="49" fillId="4" borderId="35" xfId="0" applyFont="1" applyFill="1" applyBorder="1" applyAlignment="1" applyProtection="1">
      <alignment horizontal="center" vertical="center"/>
      <protection hidden="1"/>
    </xf>
    <xf numFmtId="0" fontId="49" fillId="4" borderId="25" xfId="0" applyFont="1" applyFill="1" applyBorder="1" applyAlignment="1" applyProtection="1">
      <alignment horizontal="center" vertical="center"/>
      <protection hidden="1"/>
    </xf>
    <xf numFmtId="0" fontId="27" fillId="0" borderId="31" xfId="0" applyFont="1" applyBorder="1" applyAlignment="1" applyProtection="1">
      <alignment horizontal="center" vertical="center"/>
      <protection hidden="1"/>
    </xf>
    <xf numFmtId="0" fontId="27" fillId="0" borderId="25" xfId="0" applyFont="1" applyBorder="1" applyAlignment="1" applyProtection="1">
      <alignment horizontal="center" vertical="center"/>
      <protection hidden="1"/>
    </xf>
    <xf numFmtId="38" fontId="27" fillId="0" borderId="31" xfId="2" applyFont="1" applyBorder="1" applyAlignment="1" applyProtection="1">
      <alignment horizontal="center" vertical="center"/>
      <protection hidden="1"/>
    </xf>
    <xf numFmtId="38" fontId="27" fillId="0" borderId="25" xfId="2" applyFont="1" applyBorder="1" applyAlignment="1" applyProtection="1">
      <alignment horizontal="center" vertical="center"/>
      <protection hidden="1"/>
    </xf>
    <xf numFmtId="38" fontId="27" fillId="0" borderId="31" xfId="0" applyNumberFormat="1" applyFont="1" applyBorder="1" applyAlignment="1" applyProtection="1">
      <alignment horizontal="center" vertical="center"/>
      <protection hidden="1"/>
    </xf>
    <xf numFmtId="38" fontId="27" fillId="0" borderId="25" xfId="0" applyNumberFormat="1" applyFont="1" applyBorder="1" applyAlignment="1" applyProtection="1">
      <alignment horizontal="center" vertical="center"/>
      <protection hidden="1"/>
    </xf>
    <xf numFmtId="38" fontId="27" fillId="0" borderId="52" xfId="2" applyFont="1" applyBorder="1" applyAlignment="1" applyProtection="1">
      <alignment horizontal="center" vertical="center"/>
      <protection hidden="1"/>
    </xf>
    <xf numFmtId="38" fontId="27" fillId="0" borderId="33" xfId="2" applyFont="1" applyBorder="1" applyAlignment="1" applyProtection="1">
      <alignment horizontal="center" vertical="center"/>
      <protection hidden="1"/>
    </xf>
    <xf numFmtId="38" fontId="16" fillId="8" borderId="3" xfId="2" applyFont="1" applyFill="1" applyBorder="1" applyProtection="1">
      <alignment vertical="center"/>
      <protection hidden="1"/>
    </xf>
    <xf numFmtId="38" fontId="16" fillId="0" borderId="3" xfId="2" applyFont="1" applyFill="1" applyBorder="1" applyProtection="1">
      <alignment vertical="center"/>
      <protection hidden="1"/>
    </xf>
    <xf numFmtId="38" fontId="16" fillId="8" borderId="5" xfId="2" applyFont="1" applyFill="1" applyBorder="1" applyProtection="1">
      <alignment vertical="center"/>
      <protection hidden="1"/>
    </xf>
    <xf numFmtId="38" fontId="16" fillId="0" borderId="5" xfId="2" applyFont="1" applyFill="1" applyBorder="1" applyProtection="1">
      <alignment vertical="center"/>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colors>
    <mruColors>
      <color rgb="FF0000FF"/>
      <color rgb="FFE5FFE5"/>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464820</xdr:colOff>
      <xdr:row>13</xdr:row>
      <xdr:rowOff>106680</xdr:rowOff>
    </xdr:from>
    <xdr:to>
      <xdr:col>17</xdr:col>
      <xdr:colOff>251460</xdr:colOff>
      <xdr:row>18</xdr:row>
      <xdr:rowOff>129540</xdr:rowOff>
    </xdr:to>
    <xdr:sp macro="" textlink="">
      <xdr:nvSpPr>
        <xdr:cNvPr id="2" name="四角形吹き出し 3">
          <a:extLst>
            <a:ext uri="{FF2B5EF4-FFF2-40B4-BE49-F238E27FC236}">
              <a16:creationId xmlns:a16="http://schemas.microsoft.com/office/drawing/2014/main" id="{E863F302-5392-2650-E4BD-94C8FA9C4339}"/>
            </a:ext>
          </a:extLst>
        </xdr:cNvPr>
        <xdr:cNvSpPr/>
      </xdr:nvSpPr>
      <xdr:spPr>
        <a:xfrm>
          <a:off x="6553200" y="2080260"/>
          <a:ext cx="344424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xdr:row>
      <xdr:rowOff>0</xdr:rowOff>
    </xdr:from>
    <xdr:to>
      <xdr:col>5</xdr:col>
      <xdr:colOff>314325</xdr:colOff>
      <xdr:row>5</xdr:row>
      <xdr:rowOff>200025</xdr:rowOff>
    </xdr:to>
    <xdr:sp macro="" textlink="">
      <xdr:nvSpPr>
        <xdr:cNvPr id="1260" name="AutoShape 1">
          <a:extLst>
            <a:ext uri="{FF2B5EF4-FFF2-40B4-BE49-F238E27FC236}">
              <a16:creationId xmlns:a16="http://schemas.microsoft.com/office/drawing/2014/main" id="{00000000-0008-0000-0100-0000EC040000}"/>
            </a:ext>
          </a:extLst>
        </xdr:cNvPr>
        <xdr:cNvSpPr>
          <a:spLocks noChangeArrowheads="1"/>
        </xdr:cNvSpPr>
      </xdr:nvSpPr>
      <xdr:spPr bwMode="auto">
        <a:xfrm>
          <a:off x="3286125" y="1009650"/>
          <a:ext cx="314325" cy="1809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14</xdr:col>
      <xdr:colOff>314325</xdr:colOff>
      <xdr:row>2</xdr:row>
      <xdr:rowOff>200025</xdr:rowOff>
    </xdr:from>
    <xdr:to>
      <xdr:col>14</xdr:col>
      <xdr:colOff>561975</xdr:colOff>
      <xdr:row>3</xdr:row>
      <xdr:rowOff>180975</xdr:rowOff>
    </xdr:to>
    <xdr:sp macro="" textlink="">
      <xdr:nvSpPr>
        <xdr:cNvPr id="1261" name="AutoShape 8">
          <a:extLst>
            <a:ext uri="{FF2B5EF4-FFF2-40B4-BE49-F238E27FC236}">
              <a16:creationId xmlns:a16="http://schemas.microsoft.com/office/drawing/2014/main" id="{00000000-0008-0000-0100-0000ED040000}"/>
            </a:ext>
          </a:extLst>
        </xdr:cNvPr>
        <xdr:cNvSpPr>
          <a:spLocks noChangeArrowheads="1"/>
        </xdr:cNvSpPr>
      </xdr:nvSpPr>
      <xdr:spPr bwMode="auto">
        <a:xfrm>
          <a:off x="9163050" y="571500"/>
          <a:ext cx="247650" cy="200025"/>
        </a:xfrm>
        <a:prstGeom prst="downArrow">
          <a:avLst>
            <a:gd name="adj1" fmla="val 50000"/>
            <a:gd name="adj2" fmla="val 37500"/>
          </a:avLst>
        </a:prstGeom>
        <a:solidFill>
          <a:srgbClr val="00FFFF"/>
        </a:solidFill>
        <a:ln w="9525">
          <a:solidFill>
            <a:srgbClr val="000000"/>
          </a:solidFill>
          <a:miter lim="800000"/>
          <a:headEnd/>
          <a:tailEnd/>
        </a:ln>
      </xdr:spPr>
    </xdr:sp>
    <xdr:clientData/>
  </xdr:twoCellAnchor>
  <xdr:twoCellAnchor>
    <xdr:from>
      <xdr:col>21</xdr:col>
      <xdr:colOff>76200</xdr:colOff>
      <xdr:row>5</xdr:row>
      <xdr:rowOff>47625</xdr:rowOff>
    </xdr:from>
    <xdr:to>
      <xdr:col>21</xdr:col>
      <xdr:colOff>333375</xdr:colOff>
      <xdr:row>6</xdr:row>
      <xdr:rowOff>76200</xdr:rowOff>
    </xdr:to>
    <xdr:sp macro="" textlink="">
      <xdr:nvSpPr>
        <xdr:cNvPr id="1262" name="AutoShape 10">
          <a:extLst>
            <a:ext uri="{FF2B5EF4-FFF2-40B4-BE49-F238E27FC236}">
              <a16:creationId xmlns:a16="http://schemas.microsoft.com/office/drawing/2014/main" id="{00000000-0008-0000-0100-0000EE040000}"/>
            </a:ext>
          </a:extLst>
        </xdr:cNvPr>
        <xdr:cNvSpPr>
          <a:spLocks noChangeArrowheads="1"/>
        </xdr:cNvSpPr>
      </xdr:nvSpPr>
      <xdr:spPr bwMode="auto">
        <a:xfrm>
          <a:off x="16316325" y="1057275"/>
          <a:ext cx="257175" cy="2095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24</xdr:col>
      <xdr:colOff>66675</xdr:colOff>
      <xdr:row>2</xdr:row>
      <xdr:rowOff>28575</xdr:rowOff>
    </xdr:from>
    <xdr:to>
      <xdr:col>24</xdr:col>
      <xdr:colOff>323850</xdr:colOff>
      <xdr:row>2</xdr:row>
      <xdr:rowOff>200025</xdr:rowOff>
    </xdr:to>
    <xdr:sp macro="" textlink="">
      <xdr:nvSpPr>
        <xdr:cNvPr id="1263" name="AutoShape 11">
          <a:extLst>
            <a:ext uri="{FF2B5EF4-FFF2-40B4-BE49-F238E27FC236}">
              <a16:creationId xmlns:a16="http://schemas.microsoft.com/office/drawing/2014/main" id="{00000000-0008-0000-0100-0000EF040000}"/>
            </a:ext>
          </a:extLst>
        </xdr:cNvPr>
        <xdr:cNvSpPr>
          <a:spLocks noChangeArrowheads="1"/>
        </xdr:cNvSpPr>
      </xdr:nvSpPr>
      <xdr:spPr bwMode="auto">
        <a:xfrm>
          <a:off x="19507200" y="400050"/>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85725</xdr:colOff>
      <xdr:row>2</xdr:row>
      <xdr:rowOff>28575</xdr:rowOff>
    </xdr:from>
    <xdr:to>
      <xdr:col>21</xdr:col>
      <xdr:colOff>342900</xdr:colOff>
      <xdr:row>2</xdr:row>
      <xdr:rowOff>200025</xdr:rowOff>
    </xdr:to>
    <xdr:sp macro="" textlink="">
      <xdr:nvSpPr>
        <xdr:cNvPr id="1264" name="AutoShape 12">
          <a:extLst>
            <a:ext uri="{FF2B5EF4-FFF2-40B4-BE49-F238E27FC236}">
              <a16:creationId xmlns:a16="http://schemas.microsoft.com/office/drawing/2014/main" id="{00000000-0008-0000-0100-0000F0040000}"/>
            </a:ext>
          </a:extLst>
        </xdr:cNvPr>
        <xdr:cNvSpPr>
          <a:spLocks noChangeArrowheads="1"/>
        </xdr:cNvSpPr>
      </xdr:nvSpPr>
      <xdr:spPr bwMode="auto">
        <a:xfrm>
          <a:off x="16325850" y="400050"/>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24</xdr:col>
      <xdr:colOff>47625</xdr:colOff>
      <xdr:row>5</xdr:row>
      <xdr:rowOff>28575</xdr:rowOff>
    </xdr:from>
    <xdr:to>
      <xdr:col>24</xdr:col>
      <xdr:colOff>304800</xdr:colOff>
      <xdr:row>6</xdr:row>
      <xdr:rowOff>57150</xdr:rowOff>
    </xdr:to>
    <xdr:sp macro="" textlink="">
      <xdr:nvSpPr>
        <xdr:cNvPr id="1265" name="AutoShape 13">
          <a:extLst>
            <a:ext uri="{FF2B5EF4-FFF2-40B4-BE49-F238E27FC236}">
              <a16:creationId xmlns:a16="http://schemas.microsoft.com/office/drawing/2014/main" id="{00000000-0008-0000-0100-0000F1040000}"/>
            </a:ext>
          </a:extLst>
        </xdr:cNvPr>
        <xdr:cNvSpPr>
          <a:spLocks noChangeArrowheads="1"/>
        </xdr:cNvSpPr>
      </xdr:nvSpPr>
      <xdr:spPr bwMode="auto">
        <a:xfrm>
          <a:off x="19488150" y="1038225"/>
          <a:ext cx="257175" cy="2095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17</xdr:col>
      <xdr:colOff>838200</xdr:colOff>
      <xdr:row>2</xdr:row>
      <xdr:rowOff>9525</xdr:rowOff>
    </xdr:from>
    <xdr:to>
      <xdr:col>17</xdr:col>
      <xdr:colOff>1009650</xdr:colOff>
      <xdr:row>3</xdr:row>
      <xdr:rowOff>9525</xdr:rowOff>
    </xdr:to>
    <xdr:sp macro="" textlink="">
      <xdr:nvSpPr>
        <xdr:cNvPr id="1266" name="AutoShape 15">
          <a:extLst>
            <a:ext uri="{FF2B5EF4-FFF2-40B4-BE49-F238E27FC236}">
              <a16:creationId xmlns:a16="http://schemas.microsoft.com/office/drawing/2014/main" id="{00000000-0008-0000-0100-0000F2040000}"/>
            </a:ext>
          </a:extLst>
        </xdr:cNvPr>
        <xdr:cNvSpPr>
          <a:spLocks noChangeArrowheads="1"/>
        </xdr:cNvSpPr>
      </xdr:nvSpPr>
      <xdr:spPr bwMode="auto">
        <a:xfrm rot="-5400000">
          <a:off x="12673012" y="404813"/>
          <a:ext cx="2190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15</xdr:col>
      <xdr:colOff>99060</xdr:colOff>
      <xdr:row>20</xdr:row>
      <xdr:rowOff>144780</xdr:rowOff>
    </xdr:from>
    <xdr:to>
      <xdr:col>18</xdr:col>
      <xdr:colOff>769620</xdr:colOff>
      <xdr:row>26</xdr:row>
      <xdr:rowOff>29845</xdr:rowOff>
    </xdr:to>
    <xdr:sp macro="" textlink="">
      <xdr:nvSpPr>
        <xdr:cNvPr id="3" name="四角形吹き出し 3">
          <a:extLst>
            <a:ext uri="{FF2B5EF4-FFF2-40B4-BE49-F238E27FC236}">
              <a16:creationId xmlns:a16="http://schemas.microsoft.com/office/drawing/2014/main" id="{AE25F977-AAF3-74E1-88AD-A230201EE4B7}"/>
            </a:ext>
          </a:extLst>
        </xdr:cNvPr>
        <xdr:cNvSpPr/>
      </xdr:nvSpPr>
      <xdr:spPr>
        <a:xfrm>
          <a:off x="8854440" y="3535680"/>
          <a:ext cx="3550920" cy="799465"/>
        </a:xfrm>
        <a:prstGeom prst="wedgeRectCallout">
          <a:avLst>
            <a:gd name="adj1" fmla="val -59577"/>
            <a:gd name="adj2" fmla="val -78426"/>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323850</xdr:colOff>
      <xdr:row>9</xdr:row>
      <xdr:rowOff>38100</xdr:rowOff>
    </xdr:from>
    <xdr:to>
      <xdr:col>4</xdr:col>
      <xdr:colOff>638175</xdr:colOff>
      <xdr:row>9</xdr:row>
      <xdr:rowOff>180975</xdr:rowOff>
    </xdr:to>
    <xdr:sp macro="" textlink="">
      <xdr:nvSpPr>
        <xdr:cNvPr id="2097" name="AutoShape 1">
          <a:extLst>
            <a:ext uri="{FF2B5EF4-FFF2-40B4-BE49-F238E27FC236}">
              <a16:creationId xmlns:a16="http://schemas.microsoft.com/office/drawing/2014/main" id="{00000000-0008-0000-0200-000031080000}"/>
            </a:ext>
          </a:extLst>
        </xdr:cNvPr>
        <xdr:cNvSpPr>
          <a:spLocks noChangeArrowheads="1"/>
        </xdr:cNvSpPr>
      </xdr:nvSpPr>
      <xdr:spPr bwMode="auto">
        <a:xfrm>
          <a:off x="2762250" y="971550"/>
          <a:ext cx="314325"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5</xdr:col>
      <xdr:colOff>381000</xdr:colOff>
      <xdr:row>18</xdr:row>
      <xdr:rowOff>47625</xdr:rowOff>
    </xdr:from>
    <xdr:to>
      <xdr:col>5</xdr:col>
      <xdr:colOff>695325</xdr:colOff>
      <xdr:row>19</xdr:row>
      <xdr:rowOff>0</xdr:rowOff>
    </xdr:to>
    <xdr:sp macro="" textlink="">
      <xdr:nvSpPr>
        <xdr:cNvPr id="2098" name="AutoShape 2">
          <a:extLst>
            <a:ext uri="{FF2B5EF4-FFF2-40B4-BE49-F238E27FC236}">
              <a16:creationId xmlns:a16="http://schemas.microsoft.com/office/drawing/2014/main" id="{00000000-0008-0000-0200-000032080000}"/>
            </a:ext>
          </a:extLst>
        </xdr:cNvPr>
        <xdr:cNvSpPr>
          <a:spLocks noChangeArrowheads="1"/>
        </xdr:cNvSpPr>
      </xdr:nvSpPr>
      <xdr:spPr bwMode="auto">
        <a:xfrm>
          <a:off x="3629025" y="2657475"/>
          <a:ext cx="314325"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548640</xdr:colOff>
      <xdr:row>3</xdr:row>
      <xdr:rowOff>137160</xdr:rowOff>
    </xdr:from>
    <xdr:to>
      <xdr:col>15</xdr:col>
      <xdr:colOff>236220</xdr:colOff>
      <xdr:row>7</xdr:row>
      <xdr:rowOff>174625</xdr:rowOff>
    </xdr:to>
    <xdr:sp macro="" textlink="">
      <xdr:nvSpPr>
        <xdr:cNvPr id="3" name="四角形吹き出し 3">
          <a:extLst>
            <a:ext uri="{FF2B5EF4-FFF2-40B4-BE49-F238E27FC236}">
              <a16:creationId xmlns:a16="http://schemas.microsoft.com/office/drawing/2014/main" id="{B8886927-C83D-576F-3F46-5388948C6BEE}"/>
            </a:ext>
          </a:extLst>
        </xdr:cNvPr>
        <xdr:cNvSpPr/>
      </xdr:nvSpPr>
      <xdr:spPr>
        <a:xfrm>
          <a:off x="6400800" y="640080"/>
          <a:ext cx="346710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Ｇ列</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314325</xdr:colOff>
      <xdr:row>4</xdr:row>
      <xdr:rowOff>200025</xdr:rowOff>
    </xdr:to>
    <xdr:sp macro="" textlink="">
      <xdr:nvSpPr>
        <xdr:cNvPr id="3193" name="AutoShape 1">
          <a:extLst>
            <a:ext uri="{FF2B5EF4-FFF2-40B4-BE49-F238E27FC236}">
              <a16:creationId xmlns:a16="http://schemas.microsoft.com/office/drawing/2014/main" id="{00000000-0008-0000-0300-0000790C0000}"/>
            </a:ext>
          </a:extLst>
        </xdr:cNvPr>
        <xdr:cNvSpPr>
          <a:spLocks noChangeArrowheads="1"/>
        </xdr:cNvSpPr>
      </xdr:nvSpPr>
      <xdr:spPr bwMode="auto">
        <a:xfrm>
          <a:off x="3171825" y="885825"/>
          <a:ext cx="31432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57150</xdr:colOff>
      <xdr:row>1</xdr:row>
      <xdr:rowOff>66675</xdr:rowOff>
    </xdr:from>
    <xdr:to>
      <xdr:col>9</xdr:col>
      <xdr:colOff>266700</xdr:colOff>
      <xdr:row>1</xdr:row>
      <xdr:rowOff>161925</xdr:rowOff>
    </xdr:to>
    <xdr:sp macro="" textlink="">
      <xdr:nvSpPr>
        <xdr:cNvPr id="3194" name="AutoShape 2">
          <a:extLst>
            <a:ext uri="{FF2B5EF4-FFF2-40B4-BE49-F238E27FC236}">
              <a16:creationId xmlns:a16="http://schemas.microsoft.com/office/drawing/2014/main" id="{00000000-0008-0000-0300-00007A0C0000}"/>
            </a:ext>
          </a:extLst>
        </xdr:cNvPr>
        <xdr:cNvSpPr>
          <a:spLocks noChangeArrowheads="1"/>
        </xdr:cNvSpPr>
      </xdr:nvSpPr>
      <xdr:spPr bwMode="auto">
        <a:xfrm>
          <a:off x="6038850" y="314325"/>
          <a:ext cx="209550" cy="95250"/>
        </a:xfrm>
        <a:prstGeom prst="downArrow">
          <a:avLst>
            <a:gd name="adj1" fmla="val 50000"/>
            <a:gd name="adj2" fmla="val 25000"/>
          </a:avLst>
        </a:prstGeom>
        <a:solidFill>
          <a:srgbClr val="CCFFFF"/>
        </a:solidFill>
        <a:ln w="9525">
          <a:solidFill>
            <a:srgbClr val="000000"/>
          </a:solidFill>
          <a:miter lim="800000"/>
          <a:headEnd/>
          <a:tailEnd/>
        </a:ln>
      </xdr:spPr>
    </xdr:sp>
    <xdr:clientData/>
  </xdr:twoCellAnchor>
  <xdr:twoCellAnchor>
    <xdr:from>
      <xdr:col>14</xdr:col>
      <xdr:colOff>733425</xdr:colOff>
      <xdr:row>1</xdr:row>
      <xdr:rowOff>28575</xdr:rowOff>
    </xdr:from>
    <xdr:to>
      <xdr:col>15</xdr:col>
      <xdr:colOff>200025</xdr:colOff>
      <xdr:row>1</xdr:row>
      <xdr:rowOff>180975</xdr:rowOff>
    </xdr:to>
    <xdr:sp macro="" textlink="">
      <xdr:nvSpPr>
        <xdr:cNvPr id="3195" name="AutoShape 3">
          <a:extLst>
            <a:ext uri="{FF2B5EF4-FFF2-40B4-BE49-F238E27FC236}">
              <a16:creationId xmlns:a16="http://schemas.microsoft.com/office/drawing/2014/main" id="{00000000-0008-0000-0300-00007B0C0000}"/>
            </a:ext>
          </a:extLst>
        </xdr:cNvPr>
        <xdr:cNvSpPr>
          <a:spLocks noChangeArrowheads="1"/>
        </xdr:cNvSpPr>
      </xdr:nvSpPr>
      <xdr:spPr bwMode="auto">
        <a:xfrm>
          <a:off x="9115425" y="276225"/>
          <a:ext cx="342900" cy="152400"/>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13</xdr:col>
      <xdr:colOff>771525</xdr:colOff>
      <xdr:row>4</xdr:row>
      <xdr:rowOff>114300</xdr:rowOff>
    </xdr:from>
    <xdr:to>
      <xdr:col>14</xdr:col>
      <xdr:colOff>161925</xdr:colOff>
      <xdr:row>5</xdr:row>
      <xdr:rowOff>76200</xdr:rowOff>
    </xdr:to>
    <xdr:sp macro="" textlink="">
      <xdr:nvSpPr>
        <xdr:cNvPr id="3196" name="AutoShape 4">
          <a:extLst>
            <a:ext uri="{FF2B5EF4-FFF2-40B4-BE49-F238E27FC236}">
              <a16:creationId xmlns:a16="http://schemas.microsoft.com/office/drawing/2014/main" id="{00000000-0008-0000-0300-00007C0C0000}"/>
            </a:ext>
          </a:extLst>
        </xdr:cNvPr>
        <xdr:cNvSpPr>
          <a:spLocks noChangeArrowheads="1"/>
        </xdr:cNvSpPr>
      </xdr:nvSpPr>
      <xdr:spPr bwMode="auto">
        <a:xfrm>
          <a:off x="8201025" y="1000125"/>
          <a:ext cx="342900" cy="133350"/>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17</xdr:col>
      <xdr:colOff>228600</xdr:colOff>
      <xdr:row>4</xdr:row>
      <xdr:rowOff>104775</xdr:rowOff>
    </xdr:from>
    <xdr:to>
      <xdr:col>17</xdr:col>
      <xdr:colOff>571500</xdr:colOff>
      <xdr:row>5</xdr:row>
      <xdr:rowOff>76200</xdr:rowOff>
    </xdr:to>
    <xdr:sp macro="" textlink="">
      <xdr:nvSpPr>
        <xdr:cNvPr id="3197" name="AutoShape 5">
          <a:extLst>
            <a:ext uri="{FF2B5EF4-FFF2-40B4-BE49-F238E27FC236}">
              <a16:creationId xmlns:a16="http://schemas.microsoft.com/office/drawing/2014/main" id="{00000000-0008-0000-0300-00007D0C0000}"/>
            </a:ext>
          </a:extLst>
        </xdr:cNvPr>
        <xdr:cNvSpPr>
          <a:spLocks noChangeArrowheads="1"/>
        </xdr:cNvSpPr>
      </xdr:nvSpPr>
      <xdr:spPr bwMode="auto">
        <a:xfrm>
          <a:off x="11239500" y="990600"/>
          <a:ext cx="342900" cy="142875"/>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15</xdr:col>
      <xdr:colOff>502920</xdr:colOff>
      <xdr:row>12</xdr:row>
      <xdr:rowOff>91440</xdr:rowOff>
    </xdr:from>
    <xdr:to>
      <xdr:col>19</xdr:col>
      <xdr:colOff>502920</xdr:colOff>
      <xdr:row>17</xdr:row>
      <xdr:rowOff>128905</xdr:rowOff>
    </xdr:to>
    <xdr:sp macro="" textlink="">
      <xdr:nvSpPr>
        <xdr:cNvPr id="4" name="四角形吹き出し 3">
          <a:extLst>
            <a:ext uri="{FF2B5EF4-FFF2-40B4-BE49-F238E27FC236}">
              <a16:creationId xmlns:a16="http://schemas.microsoft.com/office/drawing/2014/main" id="{1F317A44-EC66-5976-55AA-533ACF82FC9F}"/>
            </a:ext>
          </a:extLst>
        </xdr:cNvPr>
        <xdr:cNvSpPr/>
      </xdr:nvSpPr>
      <xdr:spPr>
        <a:xfrm>
          <a:off x="8839200" y="221742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428625</xdr:colOff>
      <xdr:row>1</xdr:row>
      <xdr:rowOff>57150</xdr:rowOff>
    </xdr:from>
    <xdr:to>
      <xdr:col>8</xdr:col>
      <xdr:colOff>704850</xdr:colOff>
      <xdr:row>1</xdr:row>
      <xdr:rowOff>238125</xdr:rowOff>
    </xdr:to>
    <xdr:sp macro="" textlink="">
      <xdr:nvSpPr>
        <xdr:cNvPr id="4145" name="AutoShape 1">
          <a:extLst>
            <a:ext uri="{FF2B5EF4-FFF2-40B4-BE49-F238E27FC236}">
              <a16:creationId xmlns:a16="http://schemas.microsoft.com/office/drawing/2014/main" id="{00000000-0008-0000-0400-000031100000}"/>
            </a:ext>
          </a:extLst>
        </xdr:cNvPr>
        <xdr:cNvSpPr>
          <a:spLocks noChangeArrowheads="1"/>
        </xdr:cNvSpPr>
      </xdr:nvSpPr>
      <xdr:spPr bwMode="auto">
        <a:xfrm>
          <a:off x="4914900" y="314325"/>
          <a:ext cx="276225" cy="1809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19050</xdr:colOff>
      <xdr:row>1</xdr:row>
      <xdr:rowOff>76200</xdr:rowOff>
    </xdr:from>
    <xdr:to>
      <xdr:col>3</xdr:col>
      <xdr:colOff>295275</xdr:colOff>
      <xdr:row>2</xdr:row>
      <xdr:rowOff>9525</xdr:rowOff>
    </xdr:to>
    <xdr:sp macro="" textlink="">
      <xdr:nvSpPr>
        <xdr:cNvPr id="4146" name="AutoShape 2">
          <a:extLst>
            <a:ext uri="{FF2B5EF4-FFF2-40B4-BE49-F238E27FC236}">
              <a16:creationId xmlns:a16="http://schemas.microsoft.com/office/drawing/2014/main" id="{00000000-0008-0000-0400-000032100000}"/>
            </a:ext>
          </a:extLst>
        </xdr:cNvPr>
        <xdr:cNvSpPr>
          <a:spLocks noChangeArrowheads="1"/>
        </xdr:cNvSpPr>
      </xdr:nvSpPr>
      <xdr:spPr bwMode="auto">
        <a:xfrm>
          <a:off x="1419225" y="333375"/>
          <a:ext cx="276225" cy="1809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autoPageBreaks="0"/>
  </sheetPr>
  <dimension ref="B1:K61"/>
  <sheetViews>
    <sheetView showGridLines="0" tabSelected="1" workbookViewId="0">
      <selection activeCell="M6" sqref="M6"/>
    </sheetView>
  </sheetViews>
  <sheetFormatPr defaultRowHeight="13.2" x14ac:dyDescent="0.2"/>
  <cols>
    <col min="1" max="1" width="4" customWidth="1"/>
    <col min="2" max="2" width="2.33203125" customWidth="1"/>
    <col min="3" max="3" width="3.88671875" customWidth="1"/>
    <col min="5" max="5" width="9" customWidth="1"/>
    <col min="11" max="11" width="16.21875" customWidth="1"/>
  </cols>
  <sheetData>
    <row r="1" spans="2:11" ht="13.8" thickBot="1" x14ac:dyDescent="0.25"/>
    <row r="2" spans="2:11" ht="9" customHeight="1" x14ac:dyDescent="0.2">
      <c r="B2" s="193"/>
      <c r="C2" s="194"/>
      <c r="D2" s="194"/>
      <c r="E2" s="194"/>
      <c r="F2" s="194"/>
      <c r="G2" s="194"/>
      <c r="H2" s="194"/>
      <c r="I2" s="194"/>
      <c r="J2" s="194"/>
      <c r="K2" s="195"/>
    </row>
    <row r="3" spans="2:11" ht="13.5" customHeight="1" x14ac:dyDescent="0.2">
      <c r="B3" s="196"/>
      <c r="C3" s="197"/>
      <c r="D3" s="197"/>
      <c r="E3" s="197"/>
      <c r="F3" s="197"/>
      <c r="G3" s="197"/>
      <c r="H3" s="197"/>
      <c r="I3" s="197"/>
      <c r="J3" s="197"/>
      <c r="K3" s="198"/>
    </row>
    <row r="4" spans="2:11" ht="4.5" customHeight="1" x14ac:dyDescent="0.2">
      <c r="B4" s="196"/>
      <c r="C4" s="199"/>
      <c r="D4" s="197"/>
      <c r="E4" s="197"/>
      <c r="F4" s="197"/>
      <c r="G4" s="197"/>
      <c r="H4" s="197"/>
      <c r="I4" s="197"/>
      <c r="J4" s="197"/>
      <c r="K4" s="198"/>
    </row>
    <row r="5" spans="2:11" ht="17.25" customHeight="1" x14ac:dyDescent="0.2">
      <c r="B5" s="196"/>
      <c r="C5" s="200" t="s">
        <v>250</v>
      </c>
      <c r="D5" s="197"/>
      <c r="E5" s="197"/>
      <c r="F5" s="197"/>
      <c r="G5" s="197"/>
      <c r="H5" s="197"/>
      <c r="I5" s="197"/>
      <c r="J5" s="197"/>
      <c r="K5" s="198"/>
    </row>
    <row r="6" spans="2:11" ht="17.25" customHeight="1" x14ac:dyDescent="0.2">
      <c r="B6" s="196"/>
      <c r="C6" s="201" t="s">
        <v>245</v>
      </c>
      <c r="D6" s="197"/>
      <c r="E6" s="197"/>
      <c r="F6" s="197"/>
      <c r="G6" s="197"/>
      <c r="H6" s="197"/>
      <c r="I6" s="197"/>
      <c r="J6" s="197"/>
      <c r="K6" s="198"/>
    </row>
    <row r="7" spans="2:11" ht="6" customHeight="1" x14ac:dyDescent="0.2">
      <c r="B7" s="196"/>
      <c r="C7" s="201"/>
      <c r="D7" s="197"/>
      <c r="E7" s="197"/>
      <c r="F7" s="197"/>
      <c r="G7" s="197"/>
      <c r="H7" s="197"/>
      <c r="I7" s="197"/>
      <c r="J7" s="197"/>
      <c r="K7" s="198"/>
    </row>
    <row r="8" spans="2:11" ht="15" customHeight="1" x14ac:dyDescent="0.2">
      <c r="B8" s="196"/>
      <c r="C8" s="201"/>
      <c r="D8" s="202" t="s">
        <v>227</v>
      </c>
      <c r="E8" s="197"/>
      <c r="F8" s="197"/>
      <c r="G8" s="197"/>
      <c r="H8" s="197"/>
      <c r="I8" s="197"/>
      <c r="J8" s="197"/>
      <c r="K8" s="198"/>
    </row>
    <row r="9" spans="2:11" ht="6.9" customHeight="1" x14ac:dyDescent="0.2">
      <c r="B9" s="196"/>
      <c r="C9" s="201"/>
      <c r="D9" s="197"/>
      <c r="E9" s="197"/>
      <c r="F9" s="197"/>
      <c r="G9" s="197"/>
      <c r="H9" s="197"/>
      <c r="I9" s="197"/>
      <c r="J9" s="197"/>
      <c r="K9" s="198"/>
    </row>
    <row r="10" spans="2:11" ht="14.4" x14ac:dyDescent="0.2">
      <c r="B10" s="196"/>
      <c r="C10" s="201"/>
      <c r="D10" s="203" t="s">
        <v>205</v>
      </c>
      <c r="E10" s="197"/>
      <c r="F10" s="197"/>
      <c r="G10" s="197"/>
      <c r="H10" s="197"/>
      <c r="I10" s="197"/>
      <c r="J10" s="197"/>
      <c r="K10" s="198"/>
    </row>
    <row r="11" spans="2:11" x14ac:dyDescent="0.2">
      <c r="B11" s="196"/>
      <c r="C11" s="197"/>
      <c r="D11" s="203" t="s">
        <v>206</v>
      </c>
      <c r="E11" s="197"/>
      <c r="F11" s="197"/>
      <c r="G11" s="197"/>
      <c r="H11" s="197"/>
      <c r="I11" s="197"/>
      <c r="J11" s="197"/>
      <c r="K11" s="198"/>
    </row>
    <row r="12" spans="2:11" x14ac:dyDescent="0.2">
      <c r="B12" s="196"/>
      <c r="C12" s="197"/>
      <c r="D12" s="203" t="s">
        <v>207</v>
      </c>
      <c r="E12" s="197"/>
      <c r="F12" s="197"/>
      <c r="G12" s="197"/>
      <c r="H12" s="197"/>
      <c r="I12" s="197"/>
      <c r="J12" s="197"/>
      <c r="K12" s="198"/>
    </row>
    <row r="13" spans="2:11" x14ac:dyDescent="0.2">
      <c r="B13" s="196"/>
      <c r="C13" s="197"/>
      <c r="D13" s="203" t="s">
        <v>195</v>
      </c>
      <c r="E13" s="197"/>
      <c r="F13" s="197"/>
      <c r="G13" s="197"/>
      <c r="H13" s="197"/>
      <c r="I13" s="197"/>
      <c r="J13" s="197"/>
      <c r="K13" s="198"/>
    </row>
    <row r="14" spans="2:11" x14ac:dyDescent="0.2">
      <c r="B14" s="196"/>
      <c r="C14" s="197"/>
      <c r="D14" s="197"/>
      <c r="E14" s="197"/>
      <c r="F14" s="197"/>
      <c r="G14" s="197"/>
      <c r="H14" s="197"/>
      <c r="I14" s="204" t="s">
        <v>143</v>
      </c>
      <c r="J14" s="197"/>
      <c r="K14" s="198"/>
    </row>
    <row r="15" spans="2:11" x14ac:dyDescent="0.2">
      <c r="B15" s="196"/>
      <c r="C15" s="197"/>
      <c r="D15" s="197"/>
      <c r="E15" s="197"/>
      <c r="F15" s="197"/>
      <c r="G15" s="197"/>
      <c r="H15" s="197"/>
      <c r="I15" s="197" t="s">
        <v>144</v>
      </c>
      <c r="J15" s="197"/>
      <c r="K15" s="198"/>
    </row>
    <row r="16" spans="2:11" ht="4.5" customHeight="1" x14ac:dyDescent="0.2">
      <c r="B16" s="196"/>
      <c r="C16" s="197"/>
      <c r="D16" s="197"/>
      <c r="E16" s="197"/>
      <c r="F16" s="197"/>
      <c r="G16" s="197"/>
      <c r="H16" s="197"/>
      <c r="I16" s="204"/>
      <c r="J16" s="197"/>
      <c r="K16" s="198"/>
    </row>
    <row r="17" spans="2:11" x14ac:dyDescent="0.2">
      <c r="B17" s="196"/>
      <c r="C17" s="205" t="s">
        <v>187</v>
      </c>
      <c r="D17" s="197"/>
      <c r="E17" s="197"/>
      <c r="F17" s="197"/>
      <c r="G17" s="197"/>
      <c r="H17" s="197"/>
      <c r="I17" s="204"/>
      <c r="J17" s="197"/>
      <c r="K17" s="198"/>
    </row>
    <row r="18" spans="2:11" x14ac:dyDescent="0.2">
      <c r="B18" s="196"/>
      <c r="C18" s="197"/>
      <c r="D18" s="206" t="s">
        <v>229</v>
      </c>
      <c r="E18" s="197"/>
      <c r="F18" s="197"/>
      <c r="G18" s="197"/>
      <c r="H18" s="197"/>
      <c r="I18" s="204"/>
      <c r="J18" s="197"/>
      <c r="K18" s="198"/>
    </row>
    <row r="19" spans="2:11" x14ac:dyDescent="0.2">
      <c r="B19" s="196"/>
      <c r="C19" s="197"/>
      <c r="D19" s="206" t="s">
        <v>232</v>
      </c>
      <c r="E19" s="197"/>
      <c r="F19" s="197"/>
      <c r="G19" s="197"/>
      <c r="H19" s="197"/>
      <c r="I19" s="204"/>
      <c r="J19" s="197"/>
      <c r="K19" s="198"/>
    </row>
    <row r="20" spans="2:11" x14ac:dyDescent="0.2">
      <c r="B20" s="196"/>
      <c r="C20" s="197"/>
      <c r="D20" s="197" t="s">
        <v>235</v>
      </c>
      <c r="E20" s="197"/>
      <c r="F20" s="197"/>
      <c r="G20" s="197"/>
      <c r="H20" s="197"/>
      <c r="I20" s="204"/>
      <c r="J20" s="197"/>
      <c r="K20" s="198"/>
    </row>
    <row r="21" spans="2:11" ht="8.1" customHeight="1" x14ac:dyDescent="0.2">
      <c r="B21" s="196"/>
      <c r="C21" s="197"/>
      <c r="D21" s="197"/>
      <c r="E21" s="197"/>
      <c r="F21" s="197"/>
      <c r="G21" s="197"/>
      <c r="H21" s="197"/>
      <c r="I21" s="204"/>
      <c r="J21" s="197"/>
      <c r="K21" s="198"/>
    </row>
    <row r="22" spans="2:11" x14ac:dyDescent="0.2">
      <c r="B22" s="196"/>
      <c r="C22" s="197"/>
      <c r="D22" s="197" t="s">
        <v>236</v>
      </c>
      <c r="E22" s="197"/>
      <c r="F22" s="197"/>
      <c r="G22" s="197"/>
      <c r="H22" s="197"/>
      <c r="I22" s="204"/>
      <c r="J22" s="197"/>
      <c r="K22" s="198"/>
    </row>
    <row r="23" spans="2:11" ht="8.1" customHeight="1" x14ac:dyDescent="0.2">
      <c r="B23" s="196"/>
      <c r="C23" s="197"/>
      <c r="D23" s="197"/>
      <c r="E23" s="197"/>
      <c r="F23" s="197"/>
      <c r="G23" s="197"/>
      <c r="H23" s="197"/>
      <c r="I23" s="204"/>
      <c r="J23" s="197"/>
      <c r="K23" s="198"/>
    </row>
    <row r="24" spans="2:11" x14ac:dyDescent="0.2">
      <c r="B24" s="196"/>
      <c r="C24" s="197"/>
      <c r="D24" s="197" t="s">
        <v>233</v>
      </c>
      <c r="E24" s="197"/>
      <c r="F24" s="197"/>
      <c r="G24" s="197"/>
      <c r="H24" s="197"/>
      <c r="I24" s="204"/>
      <c r="J24" s="197"/>
      <c r="K24" s="198"/>
    </row>
    <row r="25" spans="2:11" ht="8.1" customHeight="1" x14ac:dyDescent="0.2">
      <c r="B25" s="196"/>
      <c r="C25" s="197"/>
      <c r="D25" s="197"/>
      <c r="E25" s="197"/>
      <c r="F25" s="197"/>
      <c r="G25" s="197"/>
      <c r="H25" s="197"/>
      <c r="I25" s="204"/>
      <c r="J25" s="197"/>
      <c r="K25" s="198"/>
    </row>
    <row r="26" spans="2:11" x14ac:dyDescent="0.2">
      <c r="B26" s="196"/>
      <c r="C26" s="197"/>
      <c r="D26" s="197" t="s">
        <v>234</v>
      </c>
      <c r="E26" s="197"/>
      <c r="F26" s="197"/>
      <c r="G26" s="197"/>
      <c r="H26" s="197"/>
      <c r="I26" s="204"/>
      <c r="J26" s="197"/>
      <c r="K26" s="198"/>
    </row>
    <row r="27" spans="2:11" x14ac:dyDescent="0.2">
      <c r="B27" s="196"/>
      <c r="C27" s="197"/>
      <c r="D27" s="197"/>
      <c r="E27" s="197"/>
      <c r="F27" s="197"/>
      <c r="G27" s="197"/>
      <c r="H27" s="197"/>
      <c r="I27" s="204"/>
      <c r="J27" s="197"/>
      <c r="K27" s="198"/>
    </row>
    <row r="28" spans="2:11" x14ac:dyDescent="0.2">
      <c r="B28" s="196"/>
      <c r="C28" s="205" t="s">
        <v>188</v>
      </c>
      <c r="D28" s="197"/>
      <c r="E28" s="197"/>
      <c r="F28" s="197"/>
      <c r="G28" s="197"/>
      <c r="H28" s="197"/>
      <c r="I28" s="204"/>
      <c r="J28" s="197"/>
      <c r="K28" s="198"/>
    </row>
    <row r="29" spans="2:11" x14ac:dyDescent="0.2">
      <c r="B29" s="196"/>
      <c r="C29" s="197"/>
      <c r="D29" s="197" t="s">
        <v>192</v>
      </c>
      <c r="E29" s="197"/>
      <c r="F29" s="197"/>
      <c r="G29" s="197"/>
      <c r="H29" s="197"/>
      <c r="I29" s="204"/>
      <c r="J29" s="197"/>
      <c r="K29" s="198"/>
    </row>
    <row r="30" spans="2:11" x14ac:dyDescent="0.2">
      <c r="B30" s="196"/>
      <c r="C30" s="197"/>
      <c r="D30" s="206" t="s">
        <v>237</v>
      </c>
      <c r="E30" s="197"/>
      <c r="F30" s="197"/>
      <c r="G30" s="197"/>
      <c r="H30" s="197"/>
      <c r="I30" s="204"/>
      <c r="J30" s="197"/>
      <c r="K30" s="198"/>
    </row>
    <row r="31" spans="2:11" x14ac:dyDescent="0.2">
      <c r="B31" s="196"/>
      <c r="C31" s="197"/>
      <c r="D31" s="197"/>
      <c r="E31" s="197"/>
      <c r="F31" s="197"/>
      <c r="G31" s="197"/>
      <c r="H31" s="197"/>
      <c r="I31" s="204"/>
      <c r="J31" s="197"/>
      <c r="K31" s="198"/>
    </row>
    <row r="32" spans="2:11" x14ac:dyDescent="0.2">
      <c r="B32" s="196"/>
      <c r="C32" s="205" t="s">
        <v>189</v>
      </c>
      <c r="D32" s="197"/>
      <c r="E32" s="197"/>
      <c r="F32" s="197"/>
      <c r="G32" s="197"/>
      <c r="H32" s="197"/>
      <c r="I32" s="204"/>
      <c r="J32" s="197"/>
      <c r="K32" s="198"/>
    </row>
    <row r="33" spans="2:11" x14ac:dyDescent="0.2">
      <c r="B33" s="196"/>
      <c r="C33" s="197"/>
      <c r="D33" s="197" t="s">
        <v>190</v>
      </c>
      <c r="E33" s="197"/>
      <c r="F33" s="197"/>
      <c r="G33" s="197"/>
      <c r="H33" s="197"/>
      <c r="I33" s="204"/>
      <c r="J33" s="197"/>
      <c r="K33" s="198"/>
    </row>
    <row r="34" spans="2:11" x14ac:dyDescent="0.2">
      <c r="B34" s="196"/>
      <c r="C34" s="197"/>
      <c r="D34" s="197" t="s">
        <v>191</v>
      </c>
      <c r="E34" s="197"/>
      <c r="F34" s="197"/>
      <c r="G34" s="197"/>
      <c r="H34" s="197"/>
      <c r="I34" s="204"/>
      <c r="J34" s="197"/>
      <c r="K34" s="198"/>
    </row>
    <row r="35" spans="2:11" x14ac:dyDescent="0.2">
      <c r="B35" s="196"/>
      <c r="C35" s="197"/>
      <c r="D35" s="206" t="s">
        <v>238</v>
      </c>
      <c r="E35" s="197"/>
      <c r="F35" s="197"/>
      <c r="G35" s="197"/>
      <c r="H35" s="197"/>
      <c r="I35" s="204"/>
      <c r="J35" s="197"/>
      <c r="K35" s="198"/>
    </row>
    <row r="36" spans="2:11" x14ac:dyDescent="0.2">
      <c r="B36" s="196"/>
      <c r="C36" s="197"/>
      <c r="D36" s="197"/>
      <c r="E36" s="197"/>
      <c r="F36" s="197"/>
      <c r="G36" s="197"/>
      <c r="H36" s="197"/>
      <c r="I36" s="204"/>
      <c r="J36" s="197"/>
      <c r="K36" s="198"/>
    </row>
    <row r="37" spans="2:11" x14ac:dyDescent="0.2">
      <c r="B37" s="196"/>
      <c r="C37" s="205" t="s">
        <v>193</v>
      </c>
      <c r="D37" s="197"/>
      <c r="E37" s="197"/>
      <c r="F37" s="197"/>
      <c r="G37" s="197"/>
      <c r="H37" s="197"/>
      <c r="I37" s="197"/>
      <c r="J37" s="197"/>
      <c r="K37" s="198"/>
    </row>
    <row r="38" spans="2:11" x14ac:dyDescent="0.2">
      <c r="B38" s="196"/>
      <c r="C38" s="197"/>
      <c r="D38" s="197" t="s">
        <v>248</v>
      </c>
      <c r="E38" s="197"/>
      <c r="F38" s="197"/>
      <c r="G38" s="197"/>
      <c r="H38" s="197"/>
      <c r="I38" s="197"/>
      <c r="J38" s="197"/>
      <c r="K38" s="198"/>
    </row>
    <row r="39" spans="2:11" x14ac:dyDescent="0.2">
      <c r="B39" s="196"/>
      <c r="C39" s="197"/>
      <c r="D39" s="197" t="s">
        <v>202</v>
      </c>
      <c r="E39" s="197"/>
      <c r="F39" s="197"/>
      <c r="G39" s="197"/>
      <c r="H39" s="197"/>
      <c r="I39" s="197"/>
      <c r="J39" s="197"/>
      <c r="K39" s="198"/>
    </row>
    <row r="40" spans="2:11" x14ac:dyDescent="0.2">
      <c r="B40" s="196"/>
      <c r="C40" s="197"/>
      <c r="D40" s="197" t="s">
        <v>196</v>
      </c>
      <c r="E40" s="197"/>
      <c r="F40" s="197"/>
      <c r="G40" s="197"/>
      <c r="H40" s="197"/>
      <c r="I40" s="197"/>
      <c r="J40" s="197"/>
      <c r="K40" s="198"/>
    </row>
    <row r="41" spans="2:11" x14ac:dyDescent="0.2">
      <c r="B41" s="196"/>
      <c r="C41" s="197"/>
      <c r="D41" s="197" t="s">
        <v>208</v>
      </c>
      <c r="E41" s="197"/>
      <c r="F41" s="197"/>
      <c r="G41" s="197"/>
      <c r="H41" s="197"/>
      <c r="I41" s="197"/>
      <c r="J41" s="197"/>
      <c r="K41" s="198"/>
    </row>
    <row r="42" spans="2:11" x14ac:dyDescent="0.2">
      <c r="B42" s="196"/>
      <c r="C42" s="197"/>
      <c r="D42" s="197"/>
      <c r="E42" s="197" t="s">
        <v>239</v>
      </c>
      <c r="F42" s="197"/>
      <c r="G42" s="197"/>
      <c r="H42" s="197"/>
      <c r="I42" s="197"/>
      <c r="J42" s="197"/>
      <c r="K42" s="198"/>
    </row>
    <row r="43" spans="2:11" ht="8.1" customHeight="1" x14ac:dyDescent="0.2">
      <c r="B43" s="196"/>
      <c r="C43" s="197"/>
      <c r="D43" s="197"/>
      <c r="E43" s="197"/>
      <c r="F43" s="197"/>
      <c r="G43" s="197"/>
      <c r="H43" s="197"/>
      <c r="I43" s="197"/>
      <c r="J43" s="197"/>
      <c r="K43" s="198"/>
    </row>
    <row r="44" spans="2:11" x14ac:dyDescent="0.2">
      <c r="B44" s="196"/>
      <c r="C44" s="197"/>
      <c r="D44" s="197" t="s">
        <v>197</v>
      </c>
      <c r="E44" s="197"/>
      <c r="F44" s="197"/>
      <c r="G44" s="197"/>
      <c r="H44" s="197"/>
      <c r="I44" s="197"/>
      <c r="J44" s="197"/>
      <c r="K44" s="198"/>
    </row>
    <row r="45" spans="2:11" x14ac:dyDescent="0.2">
      <c r="B45" s="196"/>
      <c r="C45" s="197"/>
      <c r="D45" s="197" t="s">
        <v>199</v>
      </c>
      <c r="E45" s="197"/>
      <c r="F45" s="197"/>
      <c r="G45" s="197"/>
      <c r="H45" s="197"/>
      <c r="I45" s="197"/>
      <c r="J45" s="197"/>
      <c r="K45" s="198"/>
    </row>
    <row r="46" spans="2:11" x14ac:dyDescent="0.2">
      <c r="B46" s="196"/>
      <c r="C46" s="197"/>
      <c r="D46" s="197"/>
      <c r="E46" s="197" t="s">
        <v>240</v>
      </c>
      <c r="F46" s="197"/>
      <c r="G46" s="197"/>
      <c r="H46" s="197"/>
      <c r="I46" s="197"/>
      <c r="J46" s="197"/>
      <c r="K46" s="198"/>
    </row>
    <row r="47" spans="2:11" ht="8.1" customHeight="1" x14ac:dyDescent="0.2">
      <c r="B47" s="196"/>
      <c r="C47" s="197"/>
      <c r="D47" s="197"/>
      <c r="E47" s="197"/>
      <c r="F47" s="197"/>
      <c r="G47" s="197"/>
      <c r="H47" s="197"/>
      <c r="I47" s="197"/>
      <c r="J47" s="197"/>
      <c r="K47" s="198"/>
    </row>
    <row r="48" spans="2:11" x14ac:dyDescent="0.2">
      <c r="B48" s="196"/>
      <c r="C48" s="197"/>
      <c r="D48" s="197" t="s">
        <v>198</v>
      </c>
      <c r="E48" s="197"/>
      <c r="F48" s="197"/>
      <c r="G48" s="197"/>
      <c r="H48" s="197"/>
      <c r="I48" s="197"/>
      <c r="J48" s="197"/>
      <c r="K48" s="198"/>
    </row>
    <row r="49" spans="2:11" x14ac:dyDescent="0.2">
      <c r="B49" s="196"/>
      <c r="C49" s="197"/>
      <c r="D49" s="197" t="s">
        <v>200</v>
      </c>
      <c r="E49" s="197"/>
      <c r="F49" s="197"/>
      <c r="G49" s="197"/>
      <c r="H49" s="197"/>
      <c r="I49" s="197"/>
      <c r="J49" s="197"/>
      <c r="K49" s="198"/>
    </row>
    <row r="50" spans="2:11" x14ac:dyDescent="0.2">
      <c r="B50" s="196"/>
      <c r="C50" s="197"/>
      <c r="D50" s="197" t="s">
        <v>201</v>
      </c>
      <c r="E50" s="197"/>
      <c r="F50" s="197"/>
      <c r="G50" s="197"/>
      <c r="H50" s="197"/>
      <c r="I50" s="197"/>
      <c r="J50" s="197"/>
      <c r="K50" s="198"/>
    </row>
    <row r="51" spans="2:11" x14ac:dyDescent="0.2">
      <c r="B51" s="196"/>
      <c r="C51" s="197"/>
      <c r="D51" s="197"/>
      <c r="E51" s="197" t="s">
        <v>241</v>
      </c>
      <c r="F51" s="197"/>
      <c r="G51" s="197"/>
      <c r="H51" s="197"/>
      <c r="I51" s="197"/>
      <c r="J51" s="197"/>
      <c r="K51" s="198"/>
    </row>
    <row r="52" spans="2:11" x14ac:dyDescent="0.2">
      <c r="B52" s="196"/>
      <c r="C52" s="197"/>
      <c r="D52" s="197"/>
      <c r="E52" s="197" t="s">
        <v>244</v>
      </c>
      <c r="F52" s="197"/>
      <c r="G52" s="197"/>
      <c r="H52" s="197"/>
      <c r="I52" s="197"/>
      <c r="J52" s="197"/>
      <c r="K52" s="198"/>
    </row>
    <row r="53" spans="2:11" ht="8.1" customHeight="1" x14ac:dyDescent="0.2">
      <c r="B53" s="196"/>
      <c r="C53" s="197"/>
      <c r="D53" s="197"/>
      <c r="E53" s="197"/>
      <c r="F53" s="197"/>
      <c r="G53" s="197"/>
      <c r="H53" s="197"/>
      <c r="I53" s="197"/>
      <c r="J53" s="197"/>
      <c r="K53" s="198"/>
    </row>
    <row r="54" spans="2:11" x14ac:dyDescent="0.2">
      <c r="B54" s="196"/>
      <c r="C54" s="197"/>
      <c r="D54" s="197" t="s">
        <v>242</v>
      </c>
      <c r="E54" s="197"/>
      <c r="F54" s="197"/>
      <c r="G54" s="197"/>
      <c r="H54" s="197"/>
      <c r="I54" s="197"/>
      <c r="J54" s="197"/>
      <c r="K54" s="198"/>
    </row>
    <row r="55" spans="2:11" x14ac:dyDescent="0.2">
      <c r="B55" s="196"/>
      <c r="C55" s="197"/>
      <c r="D55" s="197" t="s">
        <v>243</v>
      </c>
      <c r="E55" s="197"/>
      <c r="F55" s="197"/>
      <c r="G55" s="197"/>
      <c r="H55" s="197"/>
      <c r="I55" s="197"/>
      <c r="J55" s="197"/>
      <c r="K55" s="198"/>
    </row>
    <row r="56" spans="2:11" x14ac:dyDescent="0.2">
      <c r="B56" s="196"/>
      <c r="C56" s="197"/>
      <c r="D56" s="197" t="s">
        <v>209</v>
      </c>
      <c r="E56" s="197"/>
      <c r="F56" s="197"/>
      <c r="G56" s="197"/>
      <c r="H56" s="197"/>
      <c r="I56" s="197"/>
      <c r="J56" s="197"/>
      <c r="K56" s="198"/>
    </row>
    <row r="57" spans="2:11" x14ac:dyDescent="0.2">
      <c r="B57" s="196"/>
      <c r="C57" s="197"/>
      <c r="D57" s="197"/>
      <c r="E57" s="197"/>
      <c r="F57" s="197"/>
      <c r="G57" s="197"/>
      <c r="H57" s="197"/>
      <c r="I57" s="197"/>
      <c r="J57" s="197"/>
      <c r="K57" s="198"/>
    </row>
    <row r="58" spans="2:11" x14ac:dyDescent="0.2">
      <c r="B58" s="196"/>
      <c r="C58" s="205" t="s">
        <v>194</v>
      </c>
      <c r="D58" s="197"/>
      <c r="E58" s="197"/>
      <c r="F58" s="197"/>
      <c r="G58" s="197"/>
      <c r="H58" s="197"/>
      <c r="I58" s="197"/>
      <c r="J58" s="197"/>
      <c r="K58" s="198"/>
    </row>
    <row r="59" spans="2:11" x14ac:dyDescent="0.2">
      <c r="B59" s="196"/>
      <c r="C59" s="197" t="s">
        <v>145</v>
      </c>
      <c r="D59" s="197" t="s">
        <v>228</v>
      </c>
      <c r="E59" s="197"/>
      <c r="F59" s="197"/>
      <c r="G59" s="197"/>
      <c r="H59" s="197"/>
      <c r="I59" s="197"/>
      <c r="J59" s="197"/>
      <c r="K59" s="198"/>
    </row>
    <row r="60" spans="2:11" x14ac:dyDescent="0.2">
      <c r="B60" s="196"/>
      <c r="C60" s="197"/>
      <c r="D60" s="197"/>
      <c r="E60" s="197"/>
      <c r="F60" s="197"/>
      <c r="G60" s="197"/>
      <c r="H60" s="197"/>
      <c r="I60" s="197"/>
      <c r="J60" s="197"/>
      <c r="K60" s="198"/>
    </row>
    <row r="61" spans="2:11" ht="13.8" thickBot="1" x14ac:dyDescent="0.25">
      <c r="B61" s="207"/>
      <c r="C61" s="208"/>
      <c r="D61" s="208"/>
      <c r="E61" s="208"/>
      <c r="F61" s="208"/>
      <c r="G61" s="208"/>
      <c r="H61" s="208"/>
      <c r="I61" s="208"/>
      <c r="J61" s="208"/>
      <c r="K61" s="209"/>
    </row>
  </sheetData>
  <sheetProtection sheet="1" objects="1" scenarios="1"/>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Z260"/>
  <sheetViews>
    <sheetView showGridLines="0" zoomScaleNormal="100" workbookViewId="0">
      <pane xSplit="1" ySplit="8" topLeftCell="B9" activePane="bottomRight" state="frozen"/>
      <selection activeCell="G7" sqref="G7"/>
      <selection pane="topRight" activeCell="G7" sqref="G7"/>
      <selection pane="bottomLeft" activeCell="G7" sqref="G7"/>
      <selection pane="bottomRight" activeCell="C19" sqref="C19"/>
    </sheetView>
  </sheetViews>
  <sheetFormatPr defaultColWidth="9" defaultRowHeight="13.2" x14ac:dyDescent="0.2"/>
  <cols>
    <col min="1" max="1" width="5.109375" style="3" customWidth="1"/>
    <col min="2" max="2" width="4.6640625" style="3" customWidth="1"/>
    <col min="3" max="3" width="13.21875" style="2" customWidth="1"/>
    <col min="4" max="4" width="10.77734375" style="2" customWidth="1"/>
    <col min="5" max="5" width="9.33203125" style="2" customWidth="1"/>
    <col min="6" max="6" width="7.21875" style="2" customWidth="1"/>
    <col min="7" max="7" width="9.77734375" style="2" customWidth="1"/>
    <col min="8" max="9" width="11" style="2" customWidth="1"/>
    <col min="10" max="13" width="4.77734375" style="2" customWidth="1"/>
    <col min="14" max="14" width="15" style="2" customWidth="1"/>
    <col min="15" max="15" width="11.44140625" style="3" customWidth="1"/>
    <col min="16" max="18" width="14" style="3" customWidth="1"/>
    <col min="19" max="19" width="15.44140625" style="3" customWidth="1"/>
    <col min="20" max="21" width="14" style="13" customWidth="1"/>
    <col min="22" max="22" width="14" style="3" customWidth="1"/>
    <col min="23" max="24" width="14" style="13" customWidth="1"/>
    <col min="25" max="25" width="14" style="3" customWidth="1"/>
    <col min="26" max="26" width="15.77734375" style="13" customWidth="1"/>
    <col min="27" max="16384" width="9" style="2"/>
  </cols>
  <sheetData>
    <row r="1" spans="1:26" ht="6" customHeight="1" thickBot="1" x14ac:dyDescent="0.25"/>
    <row r="2" spans="1:26" ht="23.25" customHeight="1" x14ac:dyDescent="0.25">
      <c r="B2" s="55" t="s">
        <v>162</v>
      </c>
      <c r="D2" s="7"/>
      <c r="E2" s="7"/>
      <c r="F2" s="7"/>
      <c r="G2" s="7"/>
      <c r="H2" s="53" t="s">
        <v>143</v>
      </c>
      <c r="I2" s="7"/>
      <c r="J2" s="231"/>
      <c r="K2" s="231" t="s">
        <v>164</v>
      </c>
      <c r="L2" s="231"/>
      <c r="M2" s="6"/>
      <c r="N2" s="3"/>
      <c r="O2" s="99" t="s">
        <v>137</v>
      </c>
      <c r="S2" s="98" t="s">
        <v>132</v>
      </c>
      <c r="T2" s="49" t="s">
        <v>133</v>
      </c>
      <c r="U2" s="104"/>
      <c r="V2" s="99" t="s">
        <v>166</v>
      </c>
      <c r="Z2" s="280" t="s">
        <v>167</v>
      </c>
    </row>
    <row r="3" spans="1:26" ht="17.25" customHeight="1" thickBot="1" x14ac:dyDescent="0.25">
      <c r="A3" s="5"/>
      <c r="B3" s="5"/>
      <c r="D3" s="7"/>
      <c r="E3" s="7"/>
      <c r="F3" s="56"/>
      <c r="G3" s="57"/>
      <c r="H3" s="54" t="s">
        <v>144</v>
      </c>
      <c r="I3" s="7"/>
      <c r="J3" s="15" t="s">
        <v>230</v>
      </c>
      <c r="M3" s="6"/>
      <c r="N3" s="124"/>
      <c r="O3" s="135" t="s">
        <v>210</v>
      </c>
      <c r="Q3" s="51" t="s">
        <v>164</v>
      </c>
      <c r="R3" s="96" t="s">
        <v>203</v>
      </c>
      <c r="S3" s="61">
        <v>57500000</v>
      </c>
      <c r="T3" s="50">
        <f>ROUND(S3/S5,0)</f>
        <v>5371</v>
      </c>
      <c r="U3" s="105"/>
      <c r="V3" s="15" t="s">
        <v>251</v>
      </c>
      <c r="W3" s="14"/>
      <c r="X3" s="231" t="s">
        <v>164</v>
      </c>
      <c r="Y3" s="52" t="s">
        <v>168</v>
      </c>
      <c r="Z3" s="281"/>
    </row>
    <row r="4" spans="1:26" ht="16.5" customHeight="1" x14ac:dyDescent="0.2">
      <c r="A4" s="5"/>
      <c r="B4" s="5"/>
      <c r="C4" s="236" t="s">
        <v>6</v>
      </c>
      <c r="D4" s="3"/>
      <c r="E4" s="16" t="s">
        <v>159</v>
      </c>
      <c r="F4" s="17"/>
      <c r="G4" s="18"/>
      <c r="H4" s="3"/>
      <c r="I4" s="3"/>
      <c r="J4" s="282" t="s">
        <v>7</v>
      </c>
      <c r="K4" s="282"/>
      <c r="L4" s="282"/>
      <c r="M4" s="6"/>
      <c r="N4" s="230" t="s">
        <v>165</v>
      </c>
      <c r="O4" s="288" t="s">
        <v>249</v>
      </c>
      <c r="P4" s="41" t="s">
        <v>127</v>
      </c>
      <c r="Q4" s="41" t="s">
        <v>128</v>
      </c>
      <c r="R4" s="41" t="s">
        <v>140</v>
      </c>
      <c r="S4" s="42" t="s">
        <v>130</v>
      </c>
      <c r="T4" s="43" t="s">
        <v>131</v>
      </c>
      <c r="U4" s="42" t="s">
        <v>134</v>
      </c>
      <c r="V4" s="230" t="s">
        <v>142</v>
      </c>
      <c r="W4" s="230" t="s">
        <v>131</v>
      </c>
      <c r="X4" s="230" t="s">
        <v>134</v>
      </c>
      <c r="Y4" s="286" t="s">
        <v>141</v>
      </c>
      <c r="Z4" s="229" t="s">
        <v>131</v>
      </c>
    </row>
    <row r="5" spans="1:26" ht="16.5" customHeight="1" thickBot="1" x14ac:dyDescent="0.25">
      <c r="A5" s="5"/>
      <c r="B5" s="5"/>
      <c r="C5" s="235">
        <f ca="1">NOW()</f>
        <v>46068.656812615744</v>
      </c>
      <c r="D5" s="7"/>
      <c r="E5" s="15" t="s">
        <v>160</v>
      </c>
      <c r="F5" s="19"/>
      <c r="G5" s="7"/>
      <c r="H5" s="7"/>
      <c r="I5" s="7"/>
      <c r="J5" s="283">
        <v>45748</v>
      </c>
      <c r="K5" s="284"/>
      <c r="L5" s="285"/>
      <c r="M5" s="6"/>
      <c r="N5" s="234">
        <f>SUM(N9:N1001)</f>
        <v>56430892</v>
      </c>
      <c r="O5" s="289"/>
      <c r="P5" s="44">
        <f t="shared" ref="P5:X5" si="0">SUM(P9:P1001)</f>
        <v>9620</v>
      </c>
      <c r="Q5" s="44">
        <f t="shared" si="0"/>
        <v>1085</v>
      </c>
      <c r="R5" s="45">
        <f t="shared" si="0"/>
        <v>0</v>
      </c>
      <c r="S5" s="46">
        <f t="shared" si="0"/>
        <v>10705</v>
      </c>
      <c r="T5" s="47">
        <f t="shared" si="0"/>
        <v>57499700</v>
      </c>
      <c r="U5" s="106">
        <f t="shared" si="0"/>
        <v>1068808.0000000009</v>
      </c>
      <c r="V5" s="107">
        <f t="shared" si="0"/>
        <v>45000</v>
      </c>
      <c r="W5" s="107">
        <f t="shared" si="0"/>
        <v>57544700</v>
      </c>
      <c r="X5" s="107">
        <f t="shared" si="0"/>
        <v>1068808.0000000009</v>
      </c>
      <c r="Y5" s="287"/>
      <c r="Z5" s="48">
        <f>SUM(Z9:Z1001)</f>
        <v>57475411</v>
      </c>
    </row>
    <row r="6" spans="1:26" ht="14.25" customHeight="1" thickBot="1" x14ac:dyDescent="0.25">
      <c r="A6" s="5"/>
      <c r="B6" s="5"/>
      <c r="C6" s="7"/>
      <c r="D6" s="7"/>
      <c r="F6" s="7"/>
      <c r="G6" s="7"/>
      <c r="H6" s="7"/>
      <c r="I6" s="7"/>
      <c r="J6" s="7"/>
      <c r="K6" s="7"/>
      <c r="L6" s="7"/>
      <c r="M6" s="6"/>
      <c r="N6" s="30"/>
      <c r="O6" s="38"/>
      <c r="P6" s="38"/>
      <c r="Q6" s="38"/>
      <c r="R6" s="38"/>
      <c r="S6" s="39"/>
      <c r="T6" s="40"/>
      <c r="U6" s="32"/>
      <c r="V6" s="38"/>
      <c r="W6" s="38"/>
      <c r="X6" s="38"/>
      <c r="Y6" s="38"/>
      <c r="Z6" s="38"/>
    </row>
    <row r="7" spans="1:26" s="10" customFormat="1" ht="15.9" customHeight="1" x14ac:dyDescent="0.2">
      <c r="A7" s="100" t="s">
        <v>215</v>
      </c>
      <c r="B7" s="125" t="s">
        <v>8</v>
      </c>
      <c r="C7" s="293" t="s">
        <v>216</v>
      </c>
      <c r="D7" s="295" t="s">
        <v>10</v>
      </c>
      <c r="E7" s="299" t="s">
        <v>217</v>
      </c>
      <c r="F7" s="296" t="s">
        <v>11</v>
      </c>
      <c r="G7" s="297" t="s">
        <v>218</v>
      </c>
      <c r="H7" s="293" t="s">
        <v>219</v>
      </c>
      <c r="I7" s="293" t="s">
        <v>220</v>
      </c>
      <c r="J7" s="308" t="s">
        <v>2</v>
      </c>
      <c r="K7" s="309"/>
      <c r="L7" s="309" t="s">
        <v>15</v>
      </c>
      <c r="M7" s="309"/>
      <c r="N7" s="278" t="s">
        <v>165</v>
      </c>
      <c r="O7" s="276" t="s">
        <v>231</v>
      </c>
      <c r="P7" s="273" t="s">
        <v>127</v>
      </c>
      <c r="Q7" s="273" t="s">
        <v>128</v>
      </c>
      <c r="R7" s="273" t="s">
        <v>140</v>
      </c>
      <c r="S7" s="273" t="s">
        <v>130</v>
      </c>
      <c r="T7" s="292" t="s">
        <v>214</v>
      </c>
      <c r="U7" s="274" t="s">
        <v>134</v>
      </c>
      <c r="V7" s="303" t="s">
        <v>142</v>
      </c>
      <c r="W7" s="307" t="s">
        <v>213</v>
      </c>
      <c r="X7" s="305" t="s">
        <v>134</v>
      </c>
      <c r="Y7" s="301" t="s">
        <v>212</v>
      </c>
      <c r="Z7" s="290" t="s">
        <v>131</v>
      </c>
    </row>
    <row r="8" spans="1:26" s="10" customFormat="1" ht="15.9" customHeight="1" thickBot="1" x14ac:dyDescent="0.25">
      <c r="A8" s="101"/>
      <c r="B8" s="126" t="s">
        <v>17</v>
      </c>
      <c r="C8" s="294"/>
      <c r="D8" s="295"/>
      <c r="E8" s="300"/>
      <c r="F8" s="296"/>
      <c r="G8" s="298"/>
      <c r="H8" s="294"/>
      <c r="I8" s="294"/>
      <c r="J8" s="232" t="s">
        <v>5</v>
      </c>
      <c r="K8" s="233" t="s">
        <v>18</v>
      </c>
      <c r="L8" s="233" t="s">
        <v>5</v>
      </c>
      <c r="M8" s="233" t="s">
        <v>18</v>
      </c>
      <c r="N8" s="279"/>
      <c r="O8" s="277"/>
      <c r="P8" s="273"/>
      <c r="Q8" s="273"/>
      <c r="R8" s="273"/>
      <c r="S8" s="273"/>
      <c r="T8" s="273"/>
      <c r="U8" s="275"/>
      <c r="V8" s="304"/>
      <c r="W8" s="306"/>
      <c r="X8" s="306"/>
      <c r="Y8" s="302"/>
      <c r="Z8" s="291"/>
    </row>
    <row r="9" spans="1:26" s="8" customFormat="1" ht="12" customHeight="1" x14ac:dyDescent="0.15">
      <c r="A9" s="26">
        <f t="shared" ref="A9:A40" si="1">IF(C9="","",A8+1)</f>
        <v>1</v>
      </c>
      <c r="B9" s="20">
        <v>1</v>
      </c>
      <c r="C9" s="20" t="s">
        <v>22</v>
      </c>
      <c r="D9" s="21" t="s">
        <v>55</v>
      </c>
      <c r="E9" s="21">
        <v>8</v>
      </c>
      <c r="F9" s="22">
        <v>21</v>
      </c>
      <c r="G9" s="22" t="s">
        <v>100</v>
      </c>
      <c r="H9" s="23">
        <v>23922</v>
      </c>
      <c r="I9" s="23">
        <v>32573</v>
      </c>
      <c r="J9" s="210">
        <f t="shared" ref="J9:J40" si="2">IF(H9="","",DATEDIF(H9-1,$J$5,"Y"))</f>
        <v>59</v>
      </c>
      <c r="K9" s="210">
        <f t="shared" ref="K9:K40" si="3">IF(H9="","",DATEDIF(H9-1,$J$5,"YM"))</f>
        <v>9</v>
      </c>
      <c r="L9" s="210">
        <f t="shared" ref="L9:L40" si="4">IF(I9="","",DATEDIF(I9-1,$J$5,"Y"))</f>
        <v>36</v>
      </c>
      <c r="M9" s="210">
        <f t="shared" ref="M9:M40" si="5">IF(I9="","",DATEDIF(I9-1,$J$5,"YM"))</f>
        <v>0</v>
      </c>
      <c r="N9" s="128">
        <v>1224160</v>
      </c>
      <c r="O9" s="102" t="s">
        <v>123</v>
      </c>
      <c r="P9" s="220">
        <f>IF($O9="","",INDEX('3.ポイント配分設計画面'!$B$12:$K$17,MATCH(メイン!O9,'3.ポイント配分設計画面'!$B$12:$B$17,0),MATCH(E9,'3.ポイント配分設計画面'!$B$12:$K$12,0)))</f>
        <v>180</v>
      </c>
      <c r="Q9" s="221">
        <f>IF(O9="","",IF($G9="",0,INDEX('3.ポイント配分設計画面'!$B$21:$J$26,MATCH(メイン!O9,'3.ポイント配分設計画面'!$B$21:$B$26,0),MATCH(G9,'3.ポイント配分設計画面'!$B$21:$J$21,0))))</f>
        <v>60</v>
      </c>
      <c r="R9" s="221">
        <f>IF(O9="","",IF(L9="",0,L9*'3.ポイント配分設計画面'!$C$8))</f>
        <v>0</v>
      </c>
      <c r="S9" s="220">
        <f>IF(O9="","",P9+Q9+R9)</f>
        <v>240</v>
      </c>
      <c r="T9" s="222">
        <f>IF(S9="","",ROUNDUP(S9*$T$3,-2))</f>
        <v>1289100</v>
      </c>
      <c r="U9" s="223">
        <f t="shared" ref="U9:U40" si="6">IF(S9="","",T9-N9)</f>
        <v>64940</v>
      </c>
      <c r="V9" s="62"/>
      <c r="W9" s="214">
        <f>IF(T9="","",T9+V9)</f>
        <v>1289100</v>
      </c>
      <c r="X9" s="214">
        <f>IF(T9="","",T9-N9)</f>
        <v>64940</v>
      </c>
      <c r="Y9" s="64"/>
      <c r="Z9" s="217">
        <f>IF(W9="","",W9*(1-Y9))</f>
        <v>1289100</v>
      </c>
    </row>
    <row r="10" spans="1:26" s="8" customFormat="1" ht="12" customHeight="1" x14ac:dyDescent="0.15">
      <c r="A10" s="27">
        <f t="shared" si="1"/>
        <v>2</v>
      </c>
      <c r="B10" s="22">
        <v>1</v>
      </c>
      <c r="C10" s="22" t="s">
        <v>23</v>
      </c>
      <c r="D10" s="21" t="s">
        <v>56</v>
      </c>
      <c r="E10" s="21">
        <v>7</v>
      </c>
      <c r="F10" s="22">
        <v>9</v>
      </c>
      <c r="G10" s="22" t="s">
        <v>101</v>
      </c>
      <c r="H10" s="23">
        <v>25534</v>
      </c>
      <c r="I10" s="23">
        <v>32924</v>
      </c>
      <c r="J10" s="211">
        <f t="shared" si="2"/>
        <v>55</v>
      </c>
      <c r="K10" s="211">
        <f t="shared" si="3"/>
        <v>4</v>
      </c>
      <c r="L10" s="212">
        <f t="shared" si="4"/>
        <v>35</v>
      </c>
      <c r="M10" s="212">
        <f t="shared" si="5"/>
        <v>1</v>
      </c>
      <c r="N10" s="129">
        <v>1034655.9999999999</v>
      </c>
      <c r="O10" s="103" t="s">
        <v>123</v>
      </c>
      <c r="P10" s="221">
        <f>IF($O10="","",INDEX('3.ポイント配分設計画面'!$B$12:$K$17,MATCH(メイン!O10,'3.ポイント配分設計画面'!$B$12:$B$17,0),MATCH(E10,'3.ポイント配分設計画面'!$B$12:$K$12,0)))</f>
        <v>170</v>
      </c>
      <c r="Q10" s="221">
        <f>IF(O10="","",IF($G10="",0,INDEX('3.ポイント配分設計画面'!$B$21:$J$26,MATCH(メイン!O10,'3.ポイント配分設計画面'!$B$21:$B$26,0),MATCH(G10,'3.ポイント配分設計画面'!$B$21:$J$21,0))))</f>
        <v>50</v>
      </c>
      <c r="R10" s="221">
        <f>IF(O10="","",IF(L10="",0,L10*'3.ポイント配分設計画面'!$C$8))</f>
        <v>0</v>
      </c>
      <c r="S10" s="221">
        <f>IF(O10="","",P10+Q10+R10)</f>
        <v>220</v>
      </c>
      <c r="T10" s="224">
        <f t="shared" ref="T10:T73" si="7">IF(S10="","",ROUNDUP(S10*$T$3,-2))</f>
        <v>1181700</v>
      </c>
      <c r="U10" s="225">
        <f t="shared" si="6"/>
        <v>147044.00000000012</v>
      </c>
      <c r="V10" s="63"/>
      <c r="W10" s="215">
        <f t="shared" ref="W10:W73" si="8">IF(T10="","",T10+V10)</f>
        <v>1181700</v>
      </c>
      <c r="X10" s="215">
        <f t="shared" ref="X10:X73" si="9">IF(T10="","",T10-N10)</f>
        <v>147044.00000000012</v>
      </c>
      <c r="Y10" s="65"/>
      <c r="Z10" s="218">
        <f>IF(W10="","",W10*(1-Y10))</f>
        <v>1181700</v>
      </c>
    </row>
    <row r="11" spans="1:26" s="8" customFormat="1" ht="12" customHeight="1" x14ac:dyDescent="0.15">
      <c r="A11" s="27">
        <f t="shared" si="1"/>
        <v>3</v>
      </c>
      <c r="B11" s="22">
        <v>1</v>
      </c>
      <c r="C11" s="22" t="s">
        <v>24</v>
      </c>
      <c r="D11" s="21"/>
      <c r="E11" s="21">
        <v>6</v>
      </c>
      <c r="F11" s="22">
        <v>25</v>
      </c>
      <c r="G11" s="22" t="s">
        <v>102</v>
      </c>
      <c r="H11" s="23">
        <v>25026</v>
      </c>
      <c r="I11" s="23">
        <v>33310</v>
      </c>
      <c r="J11" s="211">
        <f t="shared" si="2"/>
        <v>56</v>
      </c>
      <c r="K11" s="211">
        <f t="shared" si="3"/>
        <v>8</v>
      </c>
      <c r="L11" s="211">
        <f t="shared" si="4"/>
        <v>34</v>
      </c>
      <c r="M11" s="211">
        <f t="shared" si="5"/>
        <v>0</v>
      </c>
      <c r="N11" s="129">
        <v>973727.99999999988</v>
      </c>
      <c r="O11" s="103" t="s">
        <v>123</v>
      </c>
      <c r="P11" s="221">
        <f>IF($O11="","",INDEX('3.ポイント配分設計画面'!$B$12:$K$17,MATCH(メイン!O11,'3.ポイント配分設計画面'!$B$12:$B$17,0),MATCH(E11,'3.ポイント配分設計画面'!$B$12:$K$12,0)))</f>
        <v>150</v>
      </c>
      <c r="Q11" s="221">
        <f>IF(O11="","",IF($G11="",0,INDEX('3.ポイント配分設計画面'!$B$21:$J$26,MATCH(メイン!O11,'3.ポイント配分設計画面'!$B$21:$B$26,0),MATCH(G11,'3.ポイント配分設計画面'!$B$21:$J$21,0))))</f>
        <v>20</v>
      </c>
      <c r="R11" s="221">
        <f>IF(O11="","",IF(L11="",0,L11*'3.ポイント配分設計画面'!$C$8))</f>
        <v>0</v>
      </c>
      <c r="S11" s="221">
        <f>IF(O11="","",P11+Q11+R11)</f>
        <v>170</v>
      </c>
      <c r="T11" s="224">
        <f t="shared" si="7"/>
        <v>913100</v>
      </c>
      <c r="U11" s="225">
        <f t="shared" si="6"/>
        <v>-60627.999999999884</v>
      </c>
      <c r="V11" s="63">
        <v>15000</v>
      </c>
      <c r="W11" s="215">
        <f t="shared" si="8"/>
        <v>928100</v>
      </c>
      <c r="X11" s="215">
        <f t="shared" si="9"/>
        <v>-60627.999999999884</v>
      </c>
      <c r="Y11" s="65"/>
      <c r="Z11" s="218">
        <f t="shared" ref="Z11:Z73" si="10">IF(W11="","",W11*(1-Y11))</f>
        <v>928100</v>
      </c>
    </row>
    <row r="12" spans="1:26" s="8" customFormat="1" ht="12" customHeight="1" x14ac:dyDescent="0.15">
      <c r="A12" s="27">
        <f t="shared" si="1"/>
        <v>4</v>
      </c>
      <c r="B12" s="22">
        <v>1</v>
      </c>
      <c r="C12" s="22" t="s">
        <v>25</v>
      </c>
      <c r="D12" s="21"/>
      <c r="E12" s="21">
        <v>6</v>
      </c>
      <c r="F12" s="22">
        <v>14</v>
      </c>
      <c r="G12" s="22" t="s">
        <v>102</v>
      </c>
      <c r="H12" s="23">
        <v>27312</v>
      </c>
      <c r="I12" s="23">
        <v>34039</v>
      </c>
      <c r="J12" s="211">
        <f t="shared" si="2"/>
        <v>50</v>
      </c>
      <c r="K12" s="211">
        <f t="shared" si="3"/>
        <v>5</v>
      </c>
      <c r="L12" s="211">
        <f t="shared" si="4"/>
        <v>32</v>
      </c>
      <c r="M12" s="211">
        <f t="shared" si="5"/>
        <v>0</v>
      </c>
      <c r="N12" s="129">
        <v>849296</v>
      </c>
      <c r="O12" s="103" t="s">
        <v>123</v>
      </c>
      <c r="P12" s="221">
        <f>IF($O12="","",INDEX('3.ポイント配分設計画面'!$B$12:$K$17,MATCH(メイン!O12,'3.ポイント配分設計画面'!$B$12:$B$17,0),MATCH(E12,'3.ポイント配分設計画面'!$B$12:$K$12,0)))</f>
        <v>150</v>
      </c>
      <c r="Q12" s="221">
        <f>IF(O12="","",IF($G12="",0,INDEX('3.ポイント配分設計画面'!$B$21:$J$26,MATCH(メイン!O12,'3.ポイント配分設計画面'!$B$21:$B$26,0),MATCH(G12,'3.ポイント配分設計画面'!$B$21:$J$21,0))))</f>
        <v>20</v>
      </c>
      <c r="R12" s="221">
        <f>IF(O12="","",IF(L12="",0,L12*'3.ポイント配分設計画面'!$C$8))</f>
        <v>0</v>
      </c>
      <c r="S12" s="221">
        <f>IF(O12="","",P12+Q12+R12)</f>
        <v>170</v>
      </c>
      <c r="T12" s="224">
        <f t="shared" si="7"/>
        <v>913100</v>
      </c>
      <c r="U12" s="225">
        <f t="shared" si="6"/>
        <v>63804</v>
      </c>
      <c r="V12" s="63"/>
      <c r="W12" s="215">
        <f t="shared" si="8"/>
        <v>913100</v>
      </c>
      <c r="X12" s="215">
        <f t="shared" si="9"/>
        <v>63804</v>
      </c>
      <c r="Y12" s="65"/>
      <c r="Z12" s="218">
        <f t="shared" si="10"/>
        <v>913100</v>
      </c>
    </row>
    <row r="13" spans="1:26" s="8" customFormat="1" ht="12" customHeight="1" x14ac:dyDescent="0.15">
      <c r="A13" s="27">
        <f t="shared" si="1"/>
        <v>5</v>
      </c>
      <c r="B13" s="22">
        <v>1</v>
      </c>
      <c r="C13" s="22" t="s">
        <v>26</v>
      </c>
      <c r="D13" s="21" t="s">
        <v>56</v>
      </c>
      <c r="E13" s="21">
        <v>6</v>
      </c>
      <c r="F13" s="22">
        <v>16</v>
      </c>
      <c r="G13" s="22" t="s">
        <v>54</v>
      </c>
      <c r="H13" s="23">
        <v>24853</v>
      </c>
      <c r="I13" s="23">
        <v>34089</v>
      </c>
      <c r="J13" s="211">
        <f t="shared" si="2"/>
        <v>57</v>
      </c>
      <c r="K13" s="211">
        <f t="shared" si="3"/>
        <v>2</v>
      </c>
      <c r="L13" s="211">
        <f t="shared" si="4"/>
        <v>31</v>
      </c>
      <c r="M13" s="211">
        <f t="shared" si="5"/>
        <v>11</v>
      </c>
      <c r="N13" s="129">
        <v>947519.99999999988</v>
      </c>
      <c r="O13" s="103" t="s">
        <v>123</v>
      </c>
      <c r="P13" s="221">
        <f>IF($O13="","",INDEX('3.ポイント配分設計画面'!$B$12:$K$17,MATCH(メイン!O13,'3.ポイント配分設計画面'!$B$12:$B$17,0),MATCH(E13,'3.ポイント配分設計画面'!$B$12:$K$12,0)))</f>
        <v>150</v>
      </c>
      <c r="Q13" s="221">
        <f>IF(O13="","",IF($G13="",0,INDEX('3.ポイント配分設計画面'!$B$21:$J$26,MATCH(メイン!O13,'3.ポイント配分設計画面'!$B$21:$B$26,0),MATCH(G13,'3.ポイント配分設計画面'!$B$21:$J$21,0))))</f>
        <v>30</v>
      </c>
      <c r="R13" s="221">
        <f>IF(O13="","",IF(L13="",0,L13*'3.ポイント配分設計画面'!$C$8))</f>
        <v>0</v>
      </c>
      <c r="S13" s="221">
        <f t="shared" ref="S13:S44" si="11">IF(O13="","",P13+Q13)</f>
        <v>180</v>
      </c>
      <c r="T13" s="224">
        <f t="shared" si="7"/>
        <v>966800</v>
      </c>
      <c r="U13" s="225">
        <f t="shared" si="6"/>
        <v>19280.000000000116</v>
      </c>
      <c r="V13" s="63"/>
      <c r="W13" s="215">
        <f t="shared" si="8"/>
        <v>966800</v>
      </c>
      <c r="X13" s="215">
        <f t="shared" si="9"/>
        <v>19280.000000000116</v>
      </c>
      <c r="Y13" s="65">
        <v>0.03</v>
      </c>
      <c r="Z13" s="218">
        <f t="shared" si="10"/>
        <v>937796</v>
      </c>
    </row>
    <row r="14" spans="1:26" s="8" customFormat="1" ht="12" customHeight="1" x14ac:dyDescent="0.15">
      <c r="A14" s="27">
        <f t="shared" si="1"/>
        <v>6</v>
      </c>
      <c r="B14" s="22">
        <v>1</v>
      </c>
      <c r="C14" s="22" t="s">
        <v>27</v>
      </c>
      <c r="D14" s="21" t="s">
        <v>56</v>
      </c>
      <c r="E14" s="21">
        <v>6</v>
      </c>
      <c r="F14" s="22">
        <v>2</v>
      </c>
      <c r="G14" s="22" t="s">
        <v>110</v>
      </c>
      <c r="H14" s="23">
        <v>27919</v>
      </c>
      <c r="I14" s="23">
        <v>34775</v>
      </c>
      <c r="J14" s="211">
        <f t="shared" si="2"/>
        <v>48</v>
      </c>
      <c r="K14" s="211">
        <f t="shared" si="3"/>
        <v>9</v>
      </c>
      <c r="L14" s="211">
        <f t="shared" si="4"/>
        <v>30</v>
      </c>
      <c r="M14" s="211">
        <f t="shared" si="5"/>
        <v>0</v>
      </c>
      <c r="N14" s="129">
        <v>808752</v>
      </c>
      <c r="O14" s="103" t="s">
        <v>124</v>
      </c>
      <c r="P14" s="221">
        <f>IF($O14="","",INDEX('3.ポイント配分設計画面'!$B$12:$K$17,MATCH(メイン!O14,'3.ポイント配分設計画面'!$B$12:$B$17,0),MATCH(E14,'3.ポイント配分設計画面'!$B$12:$K$12,0)))</f>
        <v>165</v>
      </c>
      <c r="Q14" s="221">
        <f>IF(O14="","",IF($G14="",0,INDEX('3.ポイント配分設計画面'!$B$21:$J$26,MATCH(メイン!O14,'3.ポイント配分設計画面'!$B$21:$B$26,0),MATCH(G14,'3.ポイント配分設計画面'!$B$21:$J$21,0))))</f>
        <v>40</v>
      </c>
      <c r="R14" s="221">
        <f>IF(O14="","",IF(L14="",0,L14*'3.ポイント配分設計画面'!$C$8))</f>
        <v>0</v>
      </c>
      <c r="S14" s="221">
        <f t="shared" si="11"/>
        <v>205</v>
      </c>
      <c r="T14" s="224">
        <f t="shared" si="7"/>
        <v>1101100</v>
      </c>
      <c r="U14" s="225">
        <f t="shared" si="6"/>
        <v>292348</v>
      </c>
      <c r="V14" s="63"/>
      <c r="W14" s="215">
        <f t="shared" si="8"/>
        <v>1101100</v>
      </c>
      <c r="X14" s="215">
        <f t="shared" si="9"/>
        <v>292348</v>
      </c>
      <c r="Y14" s="65"/>
      <c r="Z14" s="218">
        <f t="shared" si="10"/>
        <v>1101100</v>
      </c>
    </row>
    <row r="15" spans="1:26" s="8" customFormat="1" ht="12" customHeight="1" x14ac:dyDescent="0.15">
      <c r="A15" s="27">
        <f t="shared" si="1"/>
        <v>7</v>
      </c>
      <c r="B15" s="22">
        <v>1</v>
      </c>
      <c r="C15" s="22" t="s">
        <v>28</v>
      </c>
      <c r="D15" s="21" t="s">
        <v>56</v>
      </c>
      <c r="E15" s="21">
        <v>6</v>
      </c>
      <c r="F15" s="22">
        <v>25</v>
      </c>
      <c r="G15" s="22" t="s">
        <v>54</v>
      </c>
      <c r="H15" s="23">
        <v>27037</v>
      </c>
      <c r="I15" s="23">
        <v>35142</v>
      </c>
      <c r="J15" s="211">
        <f t="shared" si="2"/>
        <v>51</v>
      </c>
      <c r="K15" s="211">
        <f t="shared" si="3"/>
        <v>2</v>
      </c>
      <c r="L15" s="211">
        <f t="shared" si="4"/>
        <v>29</v>
      </c>
      <c r="M15" s="211">
        <f t="shared" si="5"/>
        <v>0</v>
      </c>
      <c r="N15" s="129">
        <v>968127.99999999988</v>
      </c>
      <c r="O15" s="103" t="s">
        <v>125</v>
      </c>
      <c r="P15" s="221">
        <f>IF($O15="","",INDEX('3.ポイント配分設計画面'!$B$12:$K$17,MATCH(メイン!O15,'3.ポイント配分設計画面'!$B$12:$B$17,0),MATCH(E15,'3.ポイント配分設計画面'!$B$12:$K$12,0)))</f>
        <v>135</v>
      </c>
      <c r="Q15" s="221">
        <f>IF(O15="","",IF($G15="",0,INDEX('3.ポイント配分設計画面'!$B$21:$J$26,MATCH(メイン!O15,'3.ポイント配分設計画面'!$B$21:$B$26,0),MATCH(G15,'3.ポイント配分設計画面'!$B$21:$J$21,0))))</f>
        <v>20</v>
      </c>
      <c r="R15" s="221">
        <f>IF(O15="","",IF(L15="",0,L15*'3.ポイント配分設計画面'!$C$8))</f>
        <v>0</v>
      </c>
      <c r="S15" s="221">
        <f t="shared" si="11"/>
        <v>155</v>
      </c>
      <c r="T15" s="224">
        <f t="shared" si="7"/>
        <v>832600</v>
      </c>
      <c r="U15" s="225">
        <f t="shared" si="6"/>
        <v>-135527.99999999988</v>
      </c>
      <c r="V15" s="63">
        <v>30000</v>
      </c>
      <c r="W15" s="215">
        <f t="shared" si="8"/>
        <v>862600</v>
      </c>
      <c r="X15" s="215">
        <f t="shared" si="9"/>
        <v>-135527.99999999988</v>
      </c>
      <c r="Y15" s="65"/>
      <c r="Z15" s="218">
        <f t="shared" si="10"/>
        <v>862600</v>
      </c>
    </row>
    <row r="16" spans="1:26" s="8" customFormat="1" ht="12" customHeight="1" x14ac:dyDescent="0.15">
      <c r="A16" s="27">
        <f t="shared" si="1"/>
        <v>8</v>
      </c>
      <c r="B16" s="22">
        <v>1</v>
      </c>
      <c r="C16" s="22" t="s">
        <v>29</v>
      </c>
      <c r="D16" s="21"/>
      <c r="E16" s="21">
        <v>5</v>
      </c>
      <c r="F16" s="22">
        <v>2</v>
      </c>
      <c r="G16" s="22" t="s">
        <v>103</v>
      </c>
      <c r="H16" s="23">
        <v>26082</v>
      </c>
      <c r="I16" s="23">
        <v>35623</v>
      </c>
      <c r="J16" s="211">
        <f t="shared" si="2"/>
        <v>53</v>
      </c>
      <c r="K16" s="211">
        <f t="shared" si="3"/>
        <v>10</v>
      </c>
      <c r="L16" s="211">
        <f t="shared" si="4"/>
        <v>27</v>
      </c>
      <c r="M16" s="211">
        <f t="shared" si="5"/>
        <v>8</v>
      </c>
      <c r="N16" s="129">
        <v>747432</v>
      </c>
      <c r="O16" s="103" t="s">
        <v>123</v>
      </c>
      <c r="P16" s="221">
        <f>IF($O16="","",INDEX('3.ポイント配分設計画面'!$B$12:$K$17,MATCH(メイン!O16,'3.ポイント配分設計画面'!$B$12:$B$17,0),MATCH(E16,'3.ポイント配分設計画面'!$B$12:$K$12,0)))</f>
        <v>130</v>
      </c>
      <c r="Q16" s="221">
        <f>IF(O16="","",IF($G16="",0,INDEX('3.ポイント配分設計画面'!$B$21:$J$26,MATCH(メイン!O16,'3.ポイント配分設計画面'!$B$21:$B$26,0),MATCH(G16,'3.ポイント配分設計画面'!$B$21:$J$21,0))))</f>
        <v>10</v>
      </c>
      <c r="R16" s="221">
        <f>IF(O16="","",IF(L16="",0,L16*'3.ポイント配分設計画面'!$C$8))</f>
        <v>0</v>
      </c>
      <c r="S16" s="221">
        <f t="shared" si="11"/>
        <v>140</v>
      </c>
      <c r="T16" s="224">
        <f t="shared" si="7"/>
        <v>752000</v>
      </c>
      <c r="U16" s="225">
        <f t="shared" si="6"/>
        <v>4568</v>
      </c>
      <c r="V16" s="63"/>
      <c r="W16" s="215">
        <f>IF(T16="","",T16+V16)</f>
        <v>752000</v>
      </c>
      <c r="X16" s="215">
        <f t="shared" si="9"/>
        <v>4568</v>
      </c>
      <c r="Y16" s="65"/>
      <c r="Z16" s="218">
        <f t="shared" si="10"/>
        <v>752000</v>
      </c>
    </row>
    <row r="17" spans="1:26" s="8" customFormat="1" ht="12" customHeight="1" x14ac:dyDescent="0.15">
      <c r="A17" s="27">
        <f t="shared" si="1"/>
        <v>9</v>
      </c>
      <c r="B17" s="22">
        <v>1</v>
      </c>
      <c r="C17" s="22" t="s">
        <v>30</v>
      </c>
      <c r="D17" s="21" t="s">
        <v>56</v>
      </c>
      <c r="E17" s="21">
        <v>6</v>
      </c>
      <c r="F17" s="22">
        <v>18</v>
      </c>
      <c r="G17" s="22" t="s">
        <v>54</v>
      </c>
      <c r="H17" s="23">
        <v>25735</v>
      </c>
      <c r="I17" s="23">
        <v>35738</v>
      </c>
      <c r="J17" s="211">
        <f t="shared" si="2"/>
        <v>54</v>
      </c>
      <c r="K17" s="211">
        <f t="shared" si="3"/>
        <v>9</v>
      </c>
      <c r="L17" s="211">
        <f t="shared" si="4"/>
        <v>27</v>
      </c>
      <c r="M17" s="211">
        <f t="shared" si="5"/>
        <v>4</v>
      </c>
      <c r="N17" s="129">
        <v>953343.99999999988</v>
      </c>
      <c r="O17" s="103" t="s">
        <v>123</v>
      </c>
      <c r="P17" s="221">
        <f>IF($O17="","",INDEX('3.ポイント配分設計画面'!$B$12:$K$17,MATCH(メイン!O17,'3.ポイント配分設計画面'!$B$12:$B$17,0),MATCH(E17,'3.ポイント配分設計画面'!$B$12:$K$12,0)))</f>
        <v>150</v>
      </c>
      <c r="Q17" s="221">
        <f>IF(O17="","",IF($G17="",0,INDEX('3.ポイント配分設計画面'!$B$21:$J$26,MATCH(メイン!O17,'3.ポイント配分設計画面'!$B$21:$B$26,0),MATCH(G17,'3.ポイント配分設計画面'!$B$21:$J$21,0))))</f>
        <v>30</v>
      </c>
      <c r="R17" s="221">
        <f>IF(O17="","",IF(L17="",0,L17*'3.ポイント配分設計画面'!$C$8))</f>
        <v>0</v>
      </c>
      <c r="S17" s="221">
        <f t="shared" si="11"/>
        <v>180</v>
      </c>
      <c r="T17" s="224">
        <f t="shared" si="7"/>
        <v>966800</v>
      </c>
      <c r="U17" s="225">
        <f t="shared" si="6"/>
        <v>13456.000000000116</v>
      </c>
      <c r="V17" s="63"/>
      <c r="W17" s="215">
        <f t="shared" si="8"/>
        <v>966800</v>
      </c>
      <c r="X17" s="215">
        <f t="shared" si="9"/>
        <v>13456.000000000116</v>
      </c>
      <c r="Y17" s="65"/>
      <c r="Z17" s="218">
        <f t="shared" si="10"/>
        <v>966800</v>
      </c>
    </row>
    <row r="18" spans="1:26" s="8" customFormat="1" ht="12" customHeight="1" x14ac:dyDescent="0.15">
      <c r="A18" s="27">
        <f t="shared" si="1"/>
        <v>10</v>
      </c>
      <c r="B18" s="22">
        <v>1</v>
      </c>
      <c r="C18" s="22" t="s">
        <v>31</v>
      </c>
      <c r="D18" s="21"/>
      <c r="E18" s="21">
        <v>5</v>
      </c>
      <c r="F18" s="22">
        <v>2</v>
      </c>
      <c r="G18" s="22" t="s">
        <v>103</v>
      </c>
      <c r="H18" s="23">
        <v>29587</v>
      </c>
      <c r="I18" s="23">
        <v>39378</v>
      </c>
      <c r="J18" s="211">
        <f t="shared" si="2"/>
        <v>44</v>
      </c>
      <c r="K18" s="211">
        <f t="shared" si="3"/>
        <v>3</v>
      </c>
      <c r="L18" s="211">
        <f t="shared" si="4"/>
        <v>17</v>
      </c>
      <c r="M18" s="211">
        <f t="shared" si="5"/>
        <v>5</v>
      </c>
      <c r="N18" s="129">
        <v>722232</v>
      </c>
      <c r="O18" s="103" t="s">
        <v>123</v>
      </c>
      <c r="P18" s="221">
        <f>IF($O18="","",INDEX('3.ポイント配分設計画面'!$B$12:$K$17,MATCH(メイン!O18,'3.ポイント配分設計画面'!$B$12:$B$17,0),MATCH(E18,'3.ポイント配分設計画面'!$B$12:$K$12,0)))</f>
        <v>130</v>
      </c>
      <c r="Q18" s="221">
        <f>IF(O18="","",IF($G18="",0,INDEX('3.ポイント配分設計画面'!$B$21:$J$26,MATCH(メイン!O18,'3.ポイント配分設計画面'!$B$21:$B$26,0),MATCH(G18,'3.ポイント配分設計画面'!$B$21:$J$21,0))))</f>
        <v>10</v>
      </c>
      <c r="R18" s="221">
        <f>IF(O18="","",IF(L18="",0,L18*'3.ポイント配分設計画面'!$C$8))</f>
        <v>0</v>
      </c>
      <c r="S18" s="221">
        <f t="shared" si="11"/>
        <v>140</v>
      </c>
      <c r="T18" s="224">
        <f t="shared" si="7"/>
        <v>752000</v>
      </c>
      <c r="U18" s="225">
        <f t="shared" si="6"/>
        <v>29768</v>
      </c>
      <c r="V18" s="63"/>
      <c r="W18" s="215">
        <f t="shared" si="8"/>
        <v>752000</v>
      </c>
      <c r="X18" s="215">
        <f t="shared" si="9"/>
        <v>29768</v>
      </c>
      <c r="Y18" s="65"/>
      <c r="Z18" s="218">
        <f t="shared" si="10"/>
        <v>752000</v>
      </c>
    </row>
    <row r="19" spans="1:26" s="8" customFormat="1" ht="12" customHeight="1" x14ac:dyDescent="0.15">
      <c r="A19" s="27">
        <f t="shared" si="1"/>
        <v>11</v>
      </c>
      <c r="B19" s="22">
        <v>1</v>
      </c>
      <c r="C19" s="22" t="s">
        <v>32</v>
      </c>
      <c r="D19" s="21"/>
      <c r="E19" s="21">
        <v>5</v>
      </c>
      <c r="F19" s="22">
        <v>6</v>
      </c>
      <c r="G19" s="22" t="s">
        <v>102</v>
      </c>
      <c r="H19" s="23">
        <v>29147</v>
      </c>
      <c r="I19" s="23">
        <v>38383</v>
      </c>
      <c r="J19" s="211">
        <f t="shared" si="2"/>
        <v>45</v>
      </c>
      <c r="K19" s="211">
        <f t="shared" si="3"/>
        <v>5</v>
      </c>
      <c r="L19" s="211">
        <f t="shared" si="4"/>
        <v>20</v>
      </c>
      <c r="M19" s="211">
        <f t="shared" si="5"/>
        <v>2</v>
      </c>
      <c r="N19" s="129">
        <v>763560</v>
      </c>
      <c r="O19" s="103" t="s">
        <v>123</v>
      </c>
      <c r="P19" s="221">
        <f>IF($O19="","",INDEX('3.ポイント配分設計画面'!$B$12:$K$17,MATCH(メイン!O19,'3.ポイント配分設計画面'!$B$12:$B$17,0),MATCH(E19,'3.ポイント配分設計画面'!$B$12:$K$12,0)))</f>
        <v>130</v>
      </c>
      <c r="Q19" s="221">
        <f>IF(O19="","",IF($G19="",0,INDEX('3.ポイント配分設計画面'!$B$21:$J$26,MATCH(メイン!O19,'3.ポイント配分設計画面'!$B$21:$B$26,0),MATCH(G19,'3.ポイント配分設計画面'!$B$21:$J$21,0))))</f>
        <v>20</v>
      </c>
      <c r="R19" s="221">
        <f>IF(O19="","",IF(L19="",0,L19*'3.ポイント配分設計画面'!$C$8))</f>
        <v>0</v>
      </c>
      <c r="S19" s="221">
        <f t="shared" si="11"/>
        <v>150</v>
      </c>
      <c r="T19" s="224">
        <f t="shared" si="7"/>
        <v>805700</v>
      </c>
      <c r="U19" s="225">
        <f t="shared" si="6"/>
        <v>42140</v>
      </c>
      <c r="V19" s="63"/>
      <c r="W19" s="215">
        <f t="shared" si="8"/>
        <v>805700</v>
      </c>
      <c r="X19" s="215">
        <f t="shared" si="9"/>
        <v>42140</v>
      </c>
      <c r="Y19" s="65">
        <v>0.05</v>
      </c>
      <c r="Z19" s="218">
        <f t="shared" si="10"/>
        <v>765415</v>
      </c>
    </row>
    <row r="20" spans="1:26" s="8" customFormat="1" ht="12" customHeight="1" x14ac:dyDescent="0.15">
      <c r="A20" s="27">
        <f t="shared" si="1"/>
        <v>12</v>
      </c>
      <c r="B20" s="322">
        <v>1</v>
      </c>
      <c r="C20" s="322" t="s">
        <v>33</v>
      </c>
      <c r="D20" s="323"/>
      <c r="E20" s="323">
        <v>5</v>
      </c>
      <c r="F20" s="322">
        <v>2</v>
      </c>
      <c r="G20" s="322" t="s">
        <v>103</v>
      </c>
      <c r="H20" s="324">
        <v>31831</v>
      </c>
      <c r="I20" s="324">
        <v>38825</v>
      </c>
      <c r="J20" s="211">
        <f t="shared" si="2"/>
        <v>38</v>
      </c>
      <c r="K20" s="211">
        <f t="shared" si="3"/>
        <v>1</v>
      </c>
      <c r="L20" s="211">
        <f t="shared" si="4"/>
        <v>18</v>
      </c>
      <c r="M20" s="211">
        <f t="shared" si="5"/>
        <v>11</v>
      </c>
      <c r="N20" s="325">
        <v>698432</v>
      </c>
      <c r="O20" s="326" t="s">
        <v>125</v>
      </c>
      <c r="P20" s="221">
        <f>IF($O20="","",INDEX('3.ポイント配分設計画面'!$B$12:$K$17,MATCH(メイン!O20,'3.ポイント配分設計画面'!$B$12:$B$17,0),MATCH(E20,'3.ポイント配分設計画面'!$B$12:$K$12,0)))</f>
        <v>115</v>
      </c>
      <c r="Q20" s="221">
        <f>IF(O20="","",IF($G20="",0,INDEX('3.ポイント配分設計画面'!$B$21:$J$26,MATCH(メイン!O20,'3.ポイント配分設計画面'!$B$21:$B$26,0),MATCH(G20,'3.ポイント配分設計画面'!$B$21:$J$21,0))))</f>
        <v>5</v>
      </c>
      <c r="R20" s="221">
        <f>IF(O20="","",IF(L20="",0,L20*'3.ポイント配分設計画面'!$C$8))</f>
        <v>0</v>
      </c>
      <c r="S20" s="221">
        <f t="shared" si="11"/>
        <v>120</v>
      </c>
      <c r="T20" s="224">
        <f t="shared" si="7"/>
        <v>644600</v>
      </c>
      <c r="U20" s="225">
        <f t="shared" si="6"/>
        <v>-53832</v>
      </c>
      <c r="V20" s="327"/>
      <c r="W20" s="215">
        <f t="shared" si="8"/>
        <v>644600</v>
      </c>
      <c r="X20" s="215">
        <f t="shared" si="9"/>
        <v>-53832</v>
      </c>
      <c r="Y20" s="328"/>
      <c r="Z20" s="218">
        <f t="shared" si="10"/>
        <v>644600</v>
      </c>
    </row>
    <row r="21" spans="1:26" s="8" customFormat="1" ht="12" customHeight="1" x14ac:dyDescent="0.15">
      <c r="A21" s="27">
        <f t="shared" si="1"/>
        <v>13</v>
      </c>
      <c r="B21" s="322">
        <v>1</v>
      </c>
      <c r="C21" s="322" t="s">
        <v>34</v>
      </c>
      <c r="D21" s="323"/>
      <c r="E21" s="323">
        <v>5</v>
      </c>
      <c r="F21" s="322">
        <v>23</v>
      </c>
      <c r="G21" s="322" t="s">
        <v>103</v>
      </c>
      <c r="H21" s="324">
        <v>31976</v>
      </c>
      <c r="I21" s="324">
        <v>39387</v>
      </c>
      <c r="J21" s="211">
        <f t="shared" si="2"/>
        <v>37</v>
      </c>
      <c r="K21" s="211">
        <f t="shared" si="3"/>
        <v>8</v>
      </c>
      <c r="L21" s="211">
        <f t="shared" si="4"/>
        <v>17</v>
      </c>
      <c r="M21" s="211">
        <f t="shared" si="5"/>
        <v>5</v>
      </c>
      <c r="N21" s="325">
        <v>749504</v>
      </c>
      <c r="O21" s="326" t="s">
        <v>123</v>
      </c>
      <c r="P21" s="221">
        <f>IF($O21="","",INDEX('3.ポイント配分設計画面'!$B$12:$K$17,MATCH(メイン!O21,'3.ポイント配分設計画面'!$B$12:$B$17,0),MATCH(E21,'3.ポイント配分設計画面'!$B$12:$K$12,0)))</f>
        <v>130</v>
      </c>
      <c r="Q21" s="221">
        <f>IF(O21="","",IF($G21="",0,INDEX('3.ポイント配分設計画面'!$B$21:$J$26,MATCH(メイン!O21,'3.ポイント配分設計画面'!$B$21:$B$26,0),MATCH(G21,'3.ポイント配分設計画面'!$B$21:$J$21,0))))</f>
        <v>10</v>
      </c>
      <c r="R21" s="221">
        <f>IF(O21="","",IF(L21="",0,L21*'3.ポイント配分設計画面'!$C$8))</f>
        <v>0</v>
      </c>
      <c r="S21" s="221">
        <f t="shared" si="11"/>
        <v>140</v>
      </c>
      <c r="T21" s="224">
        <f t="shared" si="7"/>
        <v>752000</v>
      </c>
      <c r="U21" s="225">
        <f t="shared" si="6"/>
        <v>2496</v>
      </c>
      <c r="V21" s="327"/>
      <c r="W21" s="215">
        <f t="shared" si="8"/>
        <v>752000</v>
      </c>
      <c r="X21" s="215">
        <f t="shared" si="9"/>
        <v>2496</v>
      </c>
      <c r="Y21" s="328"/>
      <c r="Z21" s="218">
        <f t="shared" si="10"/>
        <v>752000</v>
      </c>
    </row>
    <row r="22" spans="1:26" s="8" customFormat="1" ht="12" customHeight="1" x14ac:dyDescent="0.15">
      <c r="A22" s="27">
        <f t="shared" si="1"/>
        <v>14</v>
      </c>
      <c r="B22" s="322">
        <v>1</v>
      </c>
      <c r="C22" s="322" t="s">
        <v>35</v>
      </c>
      <c r="D22" s="323" t="s">
        <v>56</v>
      </c>
      <c r="E22" s="323">
        <v>6</v>
      </c>
      <c r="F22" s="322">
        <v>19</v>
      </c>
      <c r="G22" s="322" t="s">
        <v>54</v>
      </c>
      <c r="H22" s="324">
        <v>29561</v>
      </c>
      <c r="I22" s="324">
        <v>39692</v>
      </c>
      <c r="J22" s="211">
        <f t="shared" si="2"/>
        <v>44</v>
      </c>
      <c r="K22" s="211">
        <f t="shared" si="3"/>
        <v>3</v>
      </c>
      <c r="L22" s="211">
        <f t="shared" si="4"/>
        <v>16</v>
      </c>
      <c r="M22" s="211">
        <f t="shared" si="5"/>
        <v>7</v>
      </c>
      <c r="N22" s="325">
        <v>931055.99999999988</v>
      </c>
      <c r="O22" s="326" t="s">
        <v>123</v>
      </c>
      <c r="P22" s="221">
        <f>IF($O22="","",INDEX('3.ポイント配分設計画面'!$B$12:$K$17,MATCH(メイン!O22,'3.ポイント配分設計画面'!$B$12:$B$17,0),MATCH(E22,'3.ポイント配分設計画面'!$B$12:$K$12,0)))</f>
        <v>150</v>
      </c>
      <c r="Q22" s="221">
        <f>IF(O22="","",IF($G22="",0,INDEX('3.ポイント配分設計画面'!$B$21:$J$26,MATCH(メイン!O22,'3.ポイント配分設計画面'!$B$21:$B$26,0),MATCH(G22,'3.ポイント配分設計画面'!$B$21:$J$21,0))))</f>
        <v>30</v>
      </c>
      <c r="R22" s="221">
        <f>IF(O22="","",IF(L22="",0,L22*'3.ポイント配分設計画面'!$C$8))</f>
        <v>0</v>
      </c>
      <c r="S22" s="221">
        <f t="shared" si="11"/>
        <v>180</v>
      </c>
      <c r="T22" s="224">
        <f t="shared" si="7"/>
        <v>966800</v>
      </c>
      <c r="U22" s="225">
        <f t="shared" si="6"/>
        <v>35744.000000000116</v>
      </c>
      <c r="V22" s="327"/>
      <c r="W22" s="215">
        <f t="shared" si="8"/>
        <v>966800</v>
      </c>
      <c r="X22" s="215">
        <f t="shared" si="9"/>
        <v>35744.000000000116</v>
      </c>
      <c r="Y22" s="328"/>
      <c r="Z22" s="218">
        <f t="shared" si="10"/>
        <v>966800</v>
      </c>
    </row>
    <row r="23" spans="1:26" s="8" customFormat="1" ht="12" customHeight="1" x14ac:dyDescent="0.15">
      <c r="A23" s="27">
        <f t="shared" si="1"/>
        <v>15</v>
      </c>
      <c r="B23" s="322">
        <v>1</v>
      </c>
      <c r="C23" s="322" t="s">
        <v>36</v>
      </c>
      <c r="D23" s="323"/>
      <c r="E23" s="323">
        <v>5</v>
      </c>
      <c r="F23" s="322">
        <v>21</v>
      </c>
      <c r="G23" s="322" t="s">
        <v>103</v>
      </c>
      <c r="H23" s="324">
        <v>26607</v>
      </c>
      <c r="I23" s="324">
        <v>40274</v>
      </c>
      <c r="J23" s="211">
        <f t="shared" si="2"/>
        <v>52</v>
      </c>
      <c r="K23" s="211">
        <f t="shared" si="3"/>
        <v>4</v>
      </c>
      <c r="L23" s="211">
        <f t="shared" si="4"/>
        <v>14</v>
      </c>
      <c r="M23" s="211">
        <f t="shared" si="5"/>
        <v>11</v>
      </c>
      <c r="N23" s="325">
        <v>794640</v>
      </c>
      <c r="O23" s="326" t="s">
        <v>123</v>
      </c>
      <c r="P23" s="221">
        <f>IF($O23="","",INDEX('3.ポイント配分設計画面'!$B$12:$K$17,MATCH(メイン!O23,'3.ポイント配分設計画面'!$B$12:$B$17,0),MATCH(E23,'3.ポイント配分設計画面'!$B$12:$K$12,0)))</f>
        <v>130</v>
      </c>
      <c r="Q23" s="221">
        <f>IF(O23="","",IF($G23="",0,INDEX('3.ポイント配分設計画面'!$B$21:$J$26,MATCH(メイン!O23,'3.ポイント配分設計画面'!$B$21:$B$26,0),MATCH(G23,'3.ポイント配分設計画面'!$B$21:$J$21,0))))</f>
        <v>10</v>
      </c>
      <c r="R23" s="221">
        <f>IF(O23="","",IF(L23="",0,L23*'3.ポイント配分設計画面'!$C$8))</f>
        <v>0</v>
      </c>
      <c r="S23" s="221">
        <f t="shared" si="11"/>
        <v>140</v>
      </c>
      <c r="T23" s="224">
        <f t="shared" si="7"/>
        <v>752000</v>
      </c>
      <c r="U23" s="225">
        <f t="shared" si="6"/>
        <v>-42640</v>
      </c>
      <c r="V23" s="327"/>
      <c r="W23" s="215">
        <f t="shared" si="8"/>
        <v>752000</v>
      </c>
      <c r="X23" s="215">
        <f t="shared" si="9"/>
        <v>-42640</v>
      </c>
      <c r="Y23" s="328"/>
      <c r="Z23" s="218">
        <f t="shared" si="10"/>
        <v>752000</v>
      </c>
    </row>
    <row r="24" spans="1:26" s="8" customFormat="1" ht="12" customHeight="1" x14ac:dyDescent="0.15">
      <c r="A24" s="27">
        <f t="shared" si="1"/>
        <v>16</v>
      </c>
      <c r="B24" s="322">
        <v>1</v>
      </c>
      <c r="C24" s="322" t="s">
        <v>37</v>
      </c>
      <c r="D24" s="323"/>
      <c r="E24" s="323">
        <v>5</v>
      </c>
      <c r="F24" s="322">
        <v>15</v>
      </c>
      <c r="G24" s="322" t="s">
        <v>103</v>
      </c>
      <c r="H24" s="324">
        <v>32396</v>
      </c>
      <c r="I24" s="324">
        <v>40343</v>
      </c>
      <c r="J24" s="211">
        <f t="shared" si="2"/>
        <v>36</v>
      </c>
      <c r="K24" s="211">
        <f t="shared" si="3"/>
        <v>6</v>
      </c>
      <c r="L24" s="211">
        <f t="shared" si="4"/>
        <v>14</v>
      </c>
      <c r="M24" s="211">
        <f t="shared" si="5"/>
        <v>9</v>
      </c>
      <c r="N24" s="325">
        <v>724248</v>
      </c>
      <c r="O24" s="326" t="s">
        <v>123</v>
      </c>
      <c r="P24" s="221">
        <f>IF($O24="","",INDEX('3.ポイント配分設計画面'!$B$12:$K$17,MATCH(メイン!O24,'3.ポイント配分設計画面'!$B$12:$B$17,0),MATCH(E24,'3.ポイント配分設計画面'!$B$12:$K$12,0)))</f>
        <v>130</v>
      </c>
      <c r="Q24" s="221">
        <f>IF(O24="","",IF($G24="",0,INDEX('3.ポイント配分設計画面'!$B$21:$J$26,MATCH(メイン!O24,'3.ポイント配分設計画面'!$B$21:$B$26,0),MATCH(G24,'3.ポイント配分設計画面'!$B$21:$J$21,0))))</f>
        <v>10</v>
      </c>
      <c r="R24" s="221">
        <f>IF(O24="","",IF(L24="",0,L24*'3.ポイント配分設計画面'!$C$8))</f>
        <v>0</v>
      </c>
      <c r="S24" s="221">
        <f t="shared" si="11"/>
        <v>140</v>
      </c>
      <c r="T24" s="224">
        <f t="shared" si="7"/>
        <v>752000</v>
      </c>
      <c r="U24" s="225">
        <f t="shared" si="6"/>
        <v>27752</v>
      </c>
      <c r="V24" s="327"/>
      <c r="W24" s="215">
        <f t="shared" si="8"/>
        <v>752000</v>
      </c>
      <c r="X24" s="215">
        <f t="shared" si="9"/>
        <v>27752</v>
      </c>
      <c r="Y24" s="328"/>
      <c r="Z24" s="218">
        <f t="shared" si="10"/>
        <v>752000</v>
      </c>
    </row>
    <row r="25" spans="1:26" s="8" customFormat="1" ht="12" customHeight="1" x14ac:dyDescent="0.15">
      <c r="A25" s="27">
        <f t="shared" si="1"/>
        <v>17</v>
      </c>
      <c r="B25" s="322">
        <v>1</v>
      </c>
      <c r="C25" s="322" t="s">
        <v>38</v>
      </c>
      <c r="D25" s="323"/>
      <c r="E25" s="323">
        <v>5</v>
      </c>
      <c r="F25" s="322">
        <v>23</v>
      </c>
      <c r="G25" s="322" t="s">
        <v>102</v>
      </c>
      <c r="H25" s="324">
        <v>31457</v>
      </c>
      <c r="I25" s="324">
        <v>40574</v>
      </c>
      <c r="J25" s="211">
        <f t="shared" si="2"/>
        <v>39</v>
      </c>
      <c r="K25" s="211">
        <f t="shared" si="3"/>
        <v>1</v>
      </c>
      <c r="L25" s="211">
        <f t="shared" si="4"/>
        <v>14</v>
      </c>
      <c r="M25" s="211">
        <f t="shared" si="5"/>
        <v>2</v>
      </c>
      <c r="N25" s="325">
        <v>785904</v>
      </c>
      <c r="O25" s="326" t="s">
        <v>123</v>
      </c>
      <c r="P25" s="221">
        <f>IF($O25="","",INDEX('3.ポイント配分設計画面'!$B$12:$K$17,MATCH(メイン!O25,'3.ポイント配分設計画面'!$B$12:$B$17,0),MATCH(E25,'3.ポイント配分設計画面'!$B$12:$K$12,0)))</f>
        <v>130</v>
      </c>
      <c r="Q25" s="221">
        <f>IF(O25="","",IF($G25="",0,INDEX('3.ポイント配分設計画面'!$B$21:$J$26,MATCH(メイン!O25,'3.ポイント配分設計画面'!$B$21:$B$26,0),MATCH(G25,'3.ポイント配分設計画面'!$B$21:$J$21,0))))</f>
        <v>20</v>
      </c>
      <c r="R25" s="221">
        <f>IF(O25="","",IF(L25="",0,L25*'3.ポイント配分設計画面'!$C$8))</f>
        <v>0</v>
      </c>
      <c r="S25" s="221">
        <f t="shared" si="11"/>
        <v>150</v>
      </c>
      <c r="T25" s="224">
        <f t="shared" si="7"/>
        <v>805700</v>
      </c>
      <c r="U25" s="225">
        <f t="shared" si="6"/>
        <v>19796</v>
      </c>
      <c r="V25" s="327"/>
      <c r="W25" s="215">
        <f t="shared" si="8"/>
        <v>805700</v>
      </c>
      <c r="X25" s="215">
        <f t="shared" si="9"/>
        <v>19796</v>
      </c>
      <c r="Y25" s="328"/>
      <c r="Z25" s="218">
        <f t="shared" si="10"/>
        <v>805700</v>
      </c>
    </row>
    <row r="26" spans="1:26" s="8" customFormat="1" ht="12" customHeight="1" x14ac:dyDescent="0.15">
      <c r="A26" s="27">
        <f t="shared" si="1"/>
        <v>18</v>
      </c>
      <c r="B26" s="322">
        <v>1</v>
      </c>
      <c r="C26" s="322" t="s">
        <v>39</v>
      </c>
      <c r="D26" s="323"/>
      <c r="E26" s="323">
        <v>3</v>
      </c>
      <c r="F26" s="322">
        <v>29</v>
      </c>
      <c r="G26" s="322"/>
      <c r="H26" s="324">
        <v>33469</v>
      </c>
      <c r="I26" s="324">
        <v>40663</v>
      </c>
      <c r="J26" s="211">
        <f t="shared" si="2"/>
        <v>33</v>
      </c>
      <c r="K26" s="211">
        <f t="shared" si="3"/>
        <v>7</v>
      </c>
      <c r="L26" s="211">
        <f t="shared" si="4"/>
        <v>13</v>
      </c>
      <c r="M26" s="211">
        <f t="shared" si="5"/>
        <v>11</v>
      </c>
      <c r="N26" s="325">
        <v>618856</v>
      </c>
      <c r="O26" s="326" t="s">
        <v>123</v>
      </c>
      <c r="P26" s="221">
        <f>IF($O26="","",INDEX('3.ポイント配分設計画面'!$B$12:$K$17,MATCH(メイン!O26,'3.ポイント配分設計画面'!$B$12:$B$17,0),MATCH(E26,'3.ポイント配分設計画面'!$B$12:$K$12,0)))</f>
        <v>115</v>
      </c>
      <c r="Q26" s="221">
        <f>IF(O26="","",IF($G26="",0,INDEX('3.ポイント配分設計画面'!$B$21:$J$26,MATCH(メイン!O26,'3.ポイント配分設計画面'!$B$21:$B$26,0),MATCH(G26,'3.ポイント配分設計画面'!$B$21:$J$21,0))))</f>
        <v>0</v>
      </c>
      <c r="R26" s="221">
        <f>IF(O26="","",IF(L26="",0,L26*'3.ポイント配分設計画面'!$C$8))</f>
        <v>0</v>
      </c>
      <c r="S26" s="221">
        <f t="shared" si="11"/>
        <v>115</v>
      </c>
      <c r="T26" s="224">
        <f t="shared" si="7"/>
        <v>617700</v>
      </c>
      <c r="U26" s="225">
        <f t="shared" si="6"/>
        <v>-1156</v>
      </c>
      <c r="V26" s="327"/>
      <c r="W26" s="215">
        <f t="shared" si="8"/>
        <v>617700</v>
      </c>
      <c r="X26" s="215">
        <f t="shared" si="9"/>
        <v>-1156</v>
      </c>
      <c r="Y26" s="328"/>
      <c r="Z26" s="218">
        <f t="shared" si="10"/>
        <v>617700</v>
      </c>
    </row>
    <row r="27" spans="1:26" s="8" customFormat="1" ht="12" customHeight="1" x14ac:dyDescent="0.15">
      <c r="A27" s="27">
        <f t="shared" si="1"/>
        <v>19</v>
      </c>
      <c r="B27" s="322">
        <v>1</v>
      </c>
      <c r="C27" s="322" t="s">
        <v>40</v>
      </c>
      <c r="D27" s="323"/>
      <c r="E27" s="323">
        <v>6</v>
      </c>
      <c r="F27" s="322">
        <v>27</v>
      </c>
      <c r="G27" s="322" t="s">
        <v>102</v>
      </c>
      <c r="H27" s="324">
        <v>33642</v>
      </c>
      <c r="I27" s="324">
        <v>40755</v>
      </c>
      <c r="J27" s="211">
        <f t="shared" si="2"/>
        <v>33</v>
      </c>
      <c r="K27" s="211">
        <f t="shared" si="3"/>
        <v>1</v>
      </c>
      <c r="L27" s="211">
        <f t="shared" si="4"/>
        <v>13</v>
      </c>
      <c r="M27" s="211">
        <f t="shared" si="5"/>
        <v>8</v>
      </c>
      <c r="N27" s="325">
        <v>821352</v>
      </c>
      <c r="O27" s="326" t="s">
        <v>123</v>
      </c>
      <c r="P27" s="221">
        <f>IF($O27="","",INDEX('3.ポイント配分設計画面'!$B$12:$K$17,MATCH(メイン!O27,'3.ポイント配分設計画面'!$B$12:$B$17,0),MATCH(E27,'3.ポイント配分設計画面'!$B$12:$K$12,0)))</f>
        <v>150</v>
      </c>
      <c r="Q27" s="221">
        <f>IF(O27="","",IF($G27="",0,INDEX('3.ポイント配分設計画面'!$B$21:$J$26,MATCH(メイン!O27,'3.ポイント配分設計画面'!$B$21:$B$26,0),MATCH(G27,'3.ポイント配分設計画面'!$B$21:$J$21,0))))</f>
        <v>20</v>
      </c>
      <c r="R27" s="221">
        <f>IF(O27="","",IF(L27="",0,L27*'3.ポイント配分設計画面'!$C$8))</f>
        <v>0</v>
      </c>
      <c r="S27" s="221">
        <f t="shared" si="11"/>
        <v>170</v>
      </c>
      <c r="T27" s="224">
        <f t="shared" si="7"/>
        <v>913100</v>
      </c>
      <c r="U27" s="225">
        <f t="shared" si="6"/>
        <v>91748</v>
      </c>
      <c r="V27" s="327"/>
      <c r="W27" s="215">
        <f t="shared" si="8"/>
        <v>913100</v>
      </c>
      <c r="X27" s="215">
        <f t="shared" si="9"/>
        <v>91748</v>
      </c>
      <c r="Y27" s="328"/>
      <c r="Z27" s="218">
        <f t="shared" si="10"/>
        <v>913100</v>
      </c>
    </row>
    <row r="28" spans="1:26" s="8" customFormat="1" ht="12" customHeight="1" x14ac:dyDescent="0.15">
      <c r="A28" s="27">
        <f t="shared" si="1"/>
        <v>20</v>
      </c>
      <c r="B28" s="322">
        <v>1</v>
      </c>
      <c r="C28" s="322" t="s">
        <v>41</v>
      </c>
      <c r="D28" s="323"/>
      <c r="E28" s="323">
        <v>5</v>
      </c>
      <c r="F28" s="322">
        <v>29</v>
      </c>
      <c r="G28" s="322" t="s">
        <v>102</v>
      </c>
      <c r="H28" s="324">
        <v>31720</v>
      </c>
      <c r="I28" s="324">
        <v>40952</v>
      </c>
      <c r="J28" s="211">
        <f t="shared" si="2"/>
        <v>38</v>
      </c>
      <c r="K28" s="211">
        <f t="shared" si="3"/>
        <v>4</v>
      </c>
      <c r="L28" s="211">
        <f t="shared" si="4"/>
        <v>13</v>
      </c>
      <c r="M28" s="211">
        <f t="shared" si="5"/>
        <v>1</v>
      </c>
      <c r="N28" s="325">
        <v>797496</v>
      </c>
      <c r="O28" s="326" t="s">
        <v>123</v>
      </c>
      <c r="P28" s="221">
        <f>IF($O28="","",INDEX('3.ポイント配分設計画面'!$B$12:$K$17,MATCH(メイン!O28,'3.ポイント配分設計画面'!$B$12:$B$17,0),MATCH(E28,'3.ポイント配分設計画面'!$B$12:$K$12,0)))</f>
        <v>130</v>
      </c>
      <c r="Q28" s="221">
        <f>IF(O28="","",IF($G28="",0,INDEX('3.ポイント配分設計画面'!$B$21:$J$26,MATCH(メイン!O28,'3.ポイント配分設計画面'!$B$21:$B$26,0),MATCH(G28,'3.ポイント配分設計画面'!$B$21:$J$21,0))))</f>
        <v>20</v>
      </c>
      <c r="R28" s="221">
        <f>IF(O28="","",IF(L28="",0,L28*'3.ポイント配分設計画面'!$C$8))</f>
        <v>0</v>
      </c>
      <c r="S28" s="221">
        <f t="shared" si="11"/>
        <v>150</v>
      </c>
      <c r="T28" s="224">
        <f t="shared" si="7"/>
        <v>805700</v>
      </c>
      <c r="U28" s="225">
        <f t="shared" si="6"/>
        <v>8204</v>
      </c>
      <c r="V28" s="327"/>
      <c r="W28" s="215">
        <f t="shared" si="8"/>
        <v>805700</v>
      </c>
      <c r="X28" s="215">
        <f t="shared" si="9"/>
        <v>8204</v>
      </c>
      <c r="Y28" s="328"/>
      <c r="Z28" s="218">
        <f t="shared" si="10"/>
        <v>805700</v>
      </c>
    </row>
    <row r="29" spans="1:26" s="8" customFormat="1" ht="12" customHeight="1" x14ac:dyDescent="0.15">
      <c r="A29" s="27">
        <f t="shared" si="1"/>
        <v>21</v>
      </c>
      <c r="B29" s="322">
        <v>1</v>
      </c>
      <c r="C29" s="322" t="s">
        <v>42</v>
      </c>
      <c r="D29" s="323"/>
      <c r="E29" s="323">
        <v>5</v>
      </c>
      <c r="F29" s="322">
        <v>13</v>
      </c>
      <c r="G29" s="322" t="s">
        <v>103</v>
      </c>
      <c r="H29" s="324">
        <v>32904</v>
      </c>
      <c r="I29" s="324">
        <v>41218</v>
      </c>
      <c r="J29" s="211">
        <f t="shared" si="2"/>
        <v>35</v>
      </c>
      <c r="K29" s="211">
        <f t="shared" si="3"/>
        <v>2</v>
      </c>
      <c r="L29" s="211">
        <f t="shared" si="4"/>
        <v>12</v>
      </c>
      <c r="M29" s="211">
        <f t="shared" si="5"/>
        <v>4</v>
      </c>
      <c r="N29" s="325">
        <v>713384</v>
      </c>
      <c r="O29" s="326" t="s">
        <v>123</v>
      </c>
      <c r="P29" s="221">
        <f>IF($O29="","",INDEX('3.ポイント配分設計画面'!$B$12:$K$17,MATCH(メイン!O29,'3.ポイント配分設計画面'!$B$12:$B$17,0),MATCH(E29,'3.ポイント配分設計画面'!$B$12:$K$12,0)))</f>
        <v>130</v>
      </c>
      <c r="Q29" s="221">
        <f>IF(O29="","",IF($G29="",0,INDEX('3.ポイント配分設計画面'!$B$21:$J$26,MATCH(メイン!O29,'3.ポイント配分設計画面'!$B$21:$B$26,0),MATCH(G29,'3.ポイント配分設計画面'!$B$21:$J$21,0))))</f>
        <v>10</v>
      </c>
      <c r="R29" s="221">
        <f>IF(O29="","",IF(L29="",0,L29*'3.ポイント配分設計画面'!$C$8))</f>
        <v>0</v>
      </c>
      <c r="S29" s="221">
        <f t="shared" si="11"/>
        <v>140</v>
      </c>
      <c r="T29" s="224">
        <f t="shared" si="7"/>
        <v>752000</v>
      </c>
      <c r="U29" s="225">
        <f t="shared" si="6"/>
        <v>38616</v>
      </c>
      <c r="V29" s="327"/>
      <c r="W29" s="215">
        <f t="shared" si="8"/>
        <v>752000</v>
      </c>
      <c r="X29" s="215">
        <f t="shared" si="9"/>
        <v>38616</v>
      </c>
      <c r="Y29" s="328"/>
      <c r="Z29" s="218">
        <f t="shared" si="10"/>
        <v>752000</v>
      </c>
    </row>
    <row r="30" spans="1:26" s="8" customFormat="1" ht="12" customHeight="1" x14ac:dyDescent="0.15">
      <c r="A30" s="27">
        <f t="shared" si="1"/>
        <v>22</v>
      </c>
      <c r="B30" s="322">
        <v>1</v>
      </c>
      <c r="C30" s="322" t="s">
        <v>43</v>
      </c>
      <c r="D30" s="323"/>
      <c r="E30" s="323">
        <v>3</v>
      </c>
      <c r="F30" s="322">
        <v>21</v>
      </c>
      <c r="G30" s="322"/>
      <c r="H30" s="324">
        <v>33325</v>
      </c>
      <c r="I30" s="324">
        <v>42658</v>
      </c>
      <c r="J30" s="211">
        <f t="shared" si="2"/>
        <v>34</v>
      </c>
      <c r="K30" s="211">
        <f t="shared" si="3"/>
        <v>0</v>
      </c>
      <c r="L30" s="211">
        <f t="shared" si="4"/>
        <v>8</v>
      </c>
      <c r="M30" s="211">
        <f t="shared" si="5"/>
        <v>5</v>
      </c>
      <c r="N30" s="325">
        <v>605640</v>
      </c>
      <c r="O30" s="326" t="s">
        <v>123</v>
      </c>
      <c r="P30" s="221">
        <f>IF($O30="","",INDEX('3.ポイント配分設計画面'!$B$12:$K$17,MATCH(メイン!O30,'3.ポイント配分設計画面'!$B$12:$B$17,0),MATCH(E30,'3.ポイント配分設計画面'!$B$12:$K$12,0)))</f>
        <v>115</v>
      </c>
      <c r="Q30" s="221">
        <f>IF(O30="","",IF($G30="",0,INDEX('3.ポイント配分設計画面'!$B$21:$J$26,MATCH(メイン!O30,'3.ポイント配分設計画面'!$B$21:$B$26,0),MATCH(G30,'3.ポイント配分設計画面'!$B$21:$J$21,0))))</f>
        <v>0</v>
      </c>
      <c r="R30" s="221">
        <f>IF(O30="","",IF(L30="",0,L30*'3.ポイント配分設計画面'!$C$8))</f>
        <v>0</v>
      </c>
      <c r="S30" s="221">
        <f t="shared" si="11"/>
        <v>115</v>
      </c>
      <c r="T30" s="224">
        <f t="shared" si="7"/>
        <v>617700</v>
      </c>
      <c r="U30" s="225">
        <f t="shared" si="6"/>
        <v>12060</v>
      </c>
      <c r="V30" s="327"/>
      <c r="W30" s="215">
        <f t="shared" si="8"/>
        <v>617700</v>
      </c>
      <c r="X30" s="215">
        <f t="shared" si="9"/>
        <v>12060</v>
      </c>
      <c r="Y30" s="328"/>
      <c r="Z30" s="218">
        <f t="shared" si="10"/>
        <v>617700</v>
      </c>
    </row>
    <row r="31" spans="1:26" s="8" customFormat="1" ht="12" customHeight="1" x14ac:dyDescent="0.15">
      <c r="A31" s="27">
        <f t="shared" si="1"/>
        <v>23</v>
      </c>
      <c r="B31" s="322">
        <v>2</v>
      </c>
      <c r="C31" s="322" t="s">
        <v>44</v>
      </c>
      <c r="D31" s="323"/>
      <c r="E31" s="323">
        <v>5</v>
      </c>
      <c r="F31" s="322">
        <v>21</v>
      </c>
      <c r="G31" s="322" t="s">
        <v>102</v>
      </c>
      <c r="H31" s="324">
        <v>32567</v>
      </c>
      <c r="I31" s="324">
        <v>42886</v>
      </c>
      <c r="J31" s="211">
        <f t="shared" si="2"/>
        <v>36</v>
      </c>
      <c r="K31" s="211">
        <f t="shared" si="3"/>
        <v>1</v>
      </c>
      <c r="L31" s="211">
        <f t="shared" si="4"/>
        <v>7</v>
      </c>
      <c r="M31" s="211">
        <f t="shared" si="5"/>
        <v>10</v>
      </c>
      <c r="N31" s="325">
        <v>768040</v>
      </c>
      <c r="O31" s="326" t="s">
        <v>123</v>
      </c>
      <c r="P31" s="221">
        <f>IF($O31="","",INDEX('3.ポイント配分設計画面'!$B$12:$K$17,MATCH(メイン!O31,'3.ポイント配分設計画面'!$B$12:$B$17,0),MATCH(E31,'3.ポイント配分設計画面'!$B$12:$K$12,0)))</f>
        <v>130</v>
      </c>
      <c r="Q31" s="221">
        <f>IF(O31="","",IF($G31="",0,INDEX('3.ポイント配分設計画面'!$B$21:$J$26,MATCH(メイン!O31,'3.ポイント配分設計画面'!$B$21:$B$26,0),MATCH(G31,'3.ポイント配分設計画面'!$B$21:$J$21,0))))</f>
        <v>20</v>
      </c>
      <c r="R31" s="221">
        <f>IF(O31="","",IF(L31="",0,L31*'3.ポイント配分設計画面'!$C$8))</f>
        <v>0</v>
      </c>
      <c r="S31" s="221">
        <f t="shared" si="11"/>
        <v>150</v>
      </c>
      <c r="T31" s="224">
        <f t="shared" si="7"/>
        <v>805700</v>
      </c>
      <c r="U31" s="225">
        <f t="shared" si="6"/>
        <v>37660</v>
      </c>
      <c r="V31" s="327"/>
      <c r="W31" s="215">
        <f t="shared" si="8"/>
        <v>805700</v>
      </c>
      <c r="X31" s="215">
        <f t="shared" si="9"/>
        <v>37660</v>
      </c>
      <c r="Y31" s="328"/>
      <c r="Z31" s="218">
        <f t="shared" si="10"/>
        <v>805700</v>
      </c>
    </row>
    <row r="32" spans="1:26" s="8" customFormat="1" ht="12" customHeight="1" x14ac:dyDescent="0.15">
      <c r="A32" s="27">
        <f t="shared" si="1"/>
        <v>24</v>
      </c>
      <c r="B32" s="322">
        <v>1</v>
      </c>
      <c r="C32" s="322" t="s">
        <v>45</v>
      </c>
      <c r="D32" s="323"/>
      <c r="E32" s="323">
        <v>5</v>
      </c>
      <c r="F32" s="322">
        <v>25</v>
      </c>
      <c r="G32" s="322" t="s">
        <v>102</v>
      </c>
      <c r="H32" s="324">
        <v>33738</v>
      </c>
      <c r="I32" s="324">
        <v>43039</v>
      </c>
      <c r="J32" s="211">
        <f t="shared" si="2"/>
        <v>32</v>
      </c>
      <c r="K32" s="211">
        <f t="shared" si="3"/>
        <v>10</v>
      </c>
      <c r="L32" s="211">
        <f t="shared" si="4"/>
        <v>7</v>
      </c>
      <c r="M32" s="211">
        <f t="shared" si="5"/>
        <v>5</v>
      </c>
      <c r="N32" s="325">
        <v>756168</v>
      </c>
      <c r="O32" s="326" t="s">
        <v>123</v>
      </c>
      <c r="P32" s="221">
        <f>IF($O32="","",INDEX('3.ポイント配分設計画面'!$B$12:$K$17,MATCH(メイン!O32,'3.ポイント配分設計画面'!$B$12:$B$17,0),MATCH(E32,'3.ポイント配分設計画面'!$B$12:$K$12,0)))</f>
        <v>130</v>
      </c>
      <c r="Q32" s="221">
        <f>IF(O32="","",IF($G32="",0,INDEX('3.ポイント配分設計画面'!$B$21:$J$26,MATCH(メイン!O32,'3.ポイント配分設計画面'!$B$21:$B$26,0),MATCH(G32,'3.ポイント配分設計画面'!$B$21:$J$21,0))))</f>
        <v>20</v>
      </c>
      <c r="R32" s="221">
        <f>IF(O32="","",IF(L32="",0,L32*'3.ポイント配分設計画面'!$C$8))</f>
        <v>0</v>
      </c>
      <c r="S32" s="221">
        <f t="shared" si="11"/>
        <v>150</v>
      </c>
      <c r="T32" s="224">
        <f t="shared" si="7"/>
        <v>805700</v>
      </c>
      <c r="U32" s="225">
        <f t="shared" si="6"/>
        <v>49532</v>
      </c>
      <c r="V32" s="327"/>
      <c r="W32" s="215">
        <f t="shared" si="8"/>
        <v>805700</v>
      </c>
      <c r="X32" s="215">
        <f t="shared" si="9"/>
        <v>49532</v>
      </c>
      <c r="Y32" s="328"/>
      <c r="Z32" s="218">
        <f t="shared" si="10"/>
        <v>805700</v>
      </c>
    </row>
    <row r="33" spans="1:26" s="8" customFormat="1" ht="12" customHeight="1" x14ac:dyDescent="0.15">
      <c r="A33" s="27">
        <f t="shared" si="1"/>
        <v>25</v>
      </c>
      <c r="B33" s="322">
        <v>1</v>
      </c>
      <c r="C33" s="322" t="s">
        <v>46</v>
      </c>
      <c r="D33" s="323"/>
      <c r="E33" s="323">
        <v>3</v>
      </c>
      <c r="F33" s="322">
        <v>20</v>
      </c>
      <c r="G33" s="322"/>
      <c r="H33" s="324">
        <v>31705</v>
      </c>
      <c r="I33" s="324">
        <v>43131</v>
      </c>
      <c r="J33" s="211">
        <f t="shared" si="2"/>
        <v>38</v>
      </c>
      <c r="K33" s="211">
        <f t="shared" si="3"/>
        <v>5</v>
      </c>
      <c r="L33" s="211">
        <f t="shared" si="4"/>
        <v>7</v>
      </c>
      <c r="M33" s="211">
        <f t="shared" si="5"/>
        <v>2</v>
      </c>
      <c r="N33" s="325">
        <v>622888</v>
      </c>
      <c r="O33" s="326" t="s">
        <v>123</v>
      </c>
      <c r="P33" s="221">
        <f>IF($O33="","",INDEX('3.ポイント配分設計画面'!$B$12:$K$17,MATCH(メイン!O33,'3.ポイント配分設計画面'!$B$12:$B$17,0),MATCH(E33,'3.ポイント配分設計画面'!$B$12:$K$12,0)))</f>
        <v>115</v>
      </c>
      <c r="Q33" s="221">
        <f>IF(O33="","",IF($G33="",0,INDEX('3.ポイント配分設計画面'!$B$21:$J$26,MATCH(メイン!O33,'3.ポイント配分設計画面'!$B$21:$B$26,0),MATCH(G33,'3.ポイント配分設計画面'!$B$21:$J$21,0))))</f>
        <v>0</v>
      </c>
      <c r="R33" s="221">
        <f>IF(O33="","",IF(L33="",0,L33*'3.ポイント配分設計画面'!$C$8))</f>
        <v>0</v>
      </c>
      <c r="S33" s="221">
        <f t="shared" si="11"/>
        <v>115</v>
      </c>
      <c r="T33" s="224">
        <f t="shared" si="7"/>
        <v>617700</v>
      </c>
      <c r="U33" s="225">
        <f t="shared" si="6"/>
        <v>-5188</v>
      </c>
      <c r="V33" s="327"/>
      <c r="W33" s="215">
        <f t="shared" si="8"/>
        <v>617700</v>
      </c>
      <c r="X33" s="215">
        <f t="shared" si="9"/>
        <v>-5188</v>
      </c>
      <c r="Y33" s="328"/>
      <c r="Z33" s="218">
        <f t="shared" si="10"/>
        <v>617700</v>
      </c>
    </row>
    <row r="34" spans="1:26" s="8" customFormat="1" ht="12" customHeight="1" x14ac:dyDescent="0.15">
      <c r="A34" s="27">
        <f t="shared" si="1"/>
        <v>26</v>
      </c>
      <c r="B34" s="322">
        <v>2</v>
      </c>
      <c r="C34" s="322" t="s">
        <v>47</v>
      </c>
      <c r="D34" s="323"/>
      <c r="E34" s="323">
        <v>3</v>
      </c>
      <c r="F34" s="322">
        <v>18</v>
      </c>
      <c r="G34" s="322"/>
      <c r="H34" s="324">
        <v>36786</v>
      </c>
      <c r="I34" s="324">
        <v>43555</v>
      </c>
      <c r="J34" s="211">
        <f t="shared" si="2"/>
        <v>24</v>
      </c>
      <c r="K34" s="211">
        <f t="shared" si="3"/>
        <v>6</v>
      </c>
      <c r="L34" s="211">
        <f t="shared" si="4"/>
        <v>6</v>
      </c>
      <c r="M34" s="211">
        <f t="shared" si="5"/>
        <v>0</v>
      </c>
      <c r="N34" s="325">
        <v>536984</v>
      </c>
      <c r="O34" s="326" t="s">
        <v>123</v>
      </c>
      <c r="P34" s="221">
        <f>IF($O34="","",INDEX('3.ポイント配分設計画面'!$B$12:$K$17,MATCH(メイン!O34,'3.ポイント配分設計画面'!$B$12:$B$17,0),MATCH(E34,'3.ポイント配分設計画面'!$B$12:$K$12,0)))</f>
        <v>115</v>
      </c>
      <c r="Q34" s="221">
        <f>IF(O34="","",IF($G34="",0,INDEX('3.ポイント配分設計画面'!$B$21:$J$26,MATCH(メイン!O34,'3.ポイント配分設計画面'!$B$21:$B$26,0),MATCH(G34,'3.ポイント配分設計画面'!$B$21:$J$21,0))))</f>
        <v>0</v>
      </c>
      <c r="R34" s="221">
        <f>IF(O34="","",IF(L34="",0,L34*'3.ポイント配分設計画面'!$C$8))</f>
        <v>0</v>
      </c>
      <c r="S34" s="221">
        <f t="shared" si="11"/>
        <v>115</v>
      </c>
      <c r="T34" s="224">
        <f t="shared" si="7"/>
        <v>617700</v>
      </c>
      <c r="U34" s="225">
        <f t="shared" si="6"/>
        <v>80716</v>
      </c>
      <c r="V34" s="327"/>
      <c r="W34" s="215">
        <f t="shared" si="8"/>
        <v>617700</v>
      </c>
      <c r="X34" s="215">
        <f t="shared" si="9"/>
        <v>80716</v>
      </c>
      <c r="Y34" s="328"/>
      <c r="Z34" s="218">
        <f t="shared" si="10"/>
        <v>617700</v>
      </c>
    </row>
    <row r="35" spans="1:26" s="8" customFormat="1" ht="12" customHeight="1" x14ac:dyDescent="0.15">
      <c r="A35" s="27">
        <f t="shared" si="1"/>
        <v>27</v>
      </c>
      <c r="B35" s="322">
        <v>2</v>
      </c>
      <c r="C35" s="322" t="s">
        <v>48</v>
      </c>
      <c r="D35" s="323"/>
      <c r="E35" s="323">
        <v>3</v>
      </c>
      <c r="F35" s="322">
        <v>13</v>
      </c>
      <c r="G35" s="322"/>
      <c r="H35" s="324">
        <v>33690</v>
      </c>
      <c r="I35" s="324">
        <v>43921</v>
      </c>
      <c r="J35" s="211">
        <f t="shared" si="2"/>
        <v>33</v>
      </c>
      <c r="K35" s="211">
        <f t="shared" si="3"/>
        <v>0</v>
      </c>
      <c r="L35" s="211">
        <f t="shared" si="4"/>
        <v>5</v>
      </c>
      <c r="M35" s="211">
        <f t="shared" si="5"/>
        <v>0</v>
      </c>
      <c r="N35" s="325">
        <v>581224</v>
      </c>
      <c r="O35" s="326" t="s">
        <v>123</v>
      </c>
      <c r="P35" s="221">
        <f>IF($O35="","",INDEX('3.ポイント配分設計画面'!$B$12:$K$17,MATCH(メイン!O35,'3.ポイント配分設計画面'!$B$12:$B$17,0),MATCH(E35,'3.ポイント配分設計画面'!$B$12:$K$12,0)))</f>
        <v>115</v>
      </c>
      <c r="Q35" s="221">
        <f>IF(O35="","",IF($G35="",0,INDEX('3.ポイント配分設計画面'!$B$21:$J$26,MATCH(メイン!O35,'3.ポイント配分設計画面'!$B$21:$B$26,0),MATCH(G35,'3.ポイント配分設計画面'!$B$21:$J$21,0))))</f>
        <v>0</v>
      </c>
      <c r="R35" s="221">
        <f>IF(O35="","",IF(L35="",0,L35*'3.ポイント配分設計画面'!$C$8))</f>
        <v>0</v>
      </c>
      <c r="S35" s="221">
        <f t="shared" si="11"/>
        <v>115</v>
      </c>
      <c r="T35" s="224">
        <f t="shared" si="7"/>
        <v>617700</v>
      </c>
      <c r="U35" s="225">
        <f t="shared" si="6"/>
        <v>36476</v>
      </c>
      <c r="V35" s="327"/>
      <c r="W35" s="215">
        <f t="shared" si="8"/>
        <v>617700</v>
      </c>
      <c r="X35" s="215">
        <f t="shared" si="9"/>
        <v>36476</v>
      </c>
      <c r="Y35" s="328"/>
      <c r="Z35" s="218">
        <f t="shared" si="10"/>
        <v>617700</v>
      </c>
    </row>
    <row r="36" spans="1:26" s="8" customFormat="1" ht="12" customHeight="1" x14ac:dyDescent="0.15">
      <c r="A36" s="27">
        <f t="shared" si="1"/>
        <v>28</v>
      </c>
      <c r="B36" s="322">
        <v>2</v>
      </c>
      <c r="C36" s="322" t="s">
        <v>49</v>
      </c>
      <c r="D36" s="323"/>
      <c r="E36" s="323">
        <v>6</v>
      </c>
      <c r="F36" s="322">
        <v>16</v>
      </c>
      <c r="G36" s="322" t="s">
        <v>102</v>
      </c>
      <c r="H36" s="324">
        <v>24528</v>
      </c>
      <c r="I36" s="324">
        <v>44074</v>
      </c>
      <c r="J36" s="211">
        <f t="shared" si="2"/>
        <v>58</v>
      </c>
      <c r="K36" s="211">
        <f t="shared" si="3"/>
        <v>1</v>
      </c>
      <c r="L36" s="211">
        <f t="shared" si="4"/>
        <v>4</v>
      </c>
      <c r="M36" s="211">
        <f t="shared" si="5"/>
        <v>7</v>
      </c>
      <c r="N36" s="325">
        <v>863520</v>
      </c>
      <c r="O36" s="326" t="s">
        <v>123</v>
      </c>
      <c r="P36" s="221">
        <f>IF($O36="","",INDEX('3.ポイント配分設計画面'!$B$12:$K$17,MATCH(メイン!O36,'3.ポイント配分設計画面'!$B$12:$B$17,0),MATCH(E36,'3.ポイント配分設計画面'!$B$12:$K$12,0)))</f>
        <v>150</v>
      </c>
      <c r="Q36" s="221">
        <f>IF(O36="","",IF($G36="",0,INDEX('3.ポイント配分設計画面'!$B$21:$J$26,MATCH(メイン!O36,'3.ポイント配分設計画面'!$B$21:$B$26,0),MATCH(G36,'3.ポイント配分設計画面'!$B$21:$J$21,0))))</f>
        <v>20</v>
      </c>
      <c r="R36" s="221">
        <f>IF(O36="","",IF(L36="",0,L36*'3.ポイント配分設計画面'!$C$8))</f>
        <v>0</v>
      </c>
      <c r="S36" s="221">
        <f t="shared" si="11"/>
        <v>170</v>
      </c>
      <c r="T36" s="224">
        <f t="shared" si="7"/>
        <v>913100</v>
      </c>
      <c r="U36" s="225">
        <f t="shared" si="6"/>
        <v>49580</v>
      </c>
      <c r="V36" s="327"/>
      <c r="W36" s="215">
        <f t="shared" si="8"/>
        <v>913100</v>
      </c>
      <c r="X36" s="215">
        <f t="shared" si="9"/>
        <v>49580</v>
      </c>
      <c r="Y36" s="328"/>
      <c r="Z36" s="218">
        <f t="shared" si="10"/>
        <v>913100</v>
      </c>
    </row>
    <row r="37" spans="1:26" s="8" customFormat="1" ht="12" customHeight="1" x14ac:dyDescent="0.15">
      <c r="A37" s="27">
        <f t="shared" si="1"/>
        <v>29</v>
      </c>
      <c r="B37" s="322">
        <v>1</v>
      </c>
      <c r="C37" s="322" t="s">
        <v>57</v>
      </c>
      <c r="D37" s="323"/>
      <c r="E37" s="323">
        <v>6</v>
      </c>
      <c r="F37" s="322">
        <v>2</v>
      </c>
      <c r="G37" s="322"/>
      <c r="H37" s="324">
        <v>37580</v>
      </c>
      <c r="I37" s="324">
        <v>44423</v>
      </c>
      <c r="J37" s="211">
        <f t="shared" si="2"/>
        <v>22</v>
      </c>
      <c r="K37" s="211">
        <f t="shared" si="3"/>
        <v>4</v>
      </c>
      <c r="L37" s="211">
        <f t="shared" si="4"/>
        <v>3</v>
      </c>
      <c r="M37" s="211">
        <f t="shared" si="5"/>
        <v>7</v>
      </c>
      <c r="N37" s="325">
        <v>678552</v>
      </c>
      <c r="O37" s="326" t="s">
        <v>123</v>
      </c>
      <c r="P37" s="221">
        <f>IF($O37="","",INDEX('3.ポイント配分設計画面'!$B$12:$K$17,MATCH(メイン!O37,'3.ポイント配分設計画面'!$B$12:$B$17,0),MATCH(E37,'3.ポイント配分設計画面'!$B$12:$K$12,0)))</f>
        <v>150</v>
      </c>
      <c r="Q37" s="221">
        <f>IF(O37="","",IF($G37="",0,INDEX('3.ポイント配分設計画面'!$B$21:$J$26,MATCH(メイン!O37,'3.ポイント配分設計画面'!$B$21:$B$26,0),MATCH(G37,'3.ポイント配分設計画面'!$B$21:$J$21,0))))</f>
        <v>0</v>
      </c>
      <c r="R37" s="221">
        <f>IF(O37="","",IF(L37="",0,L37*'3.ポイント配分設計画面'!$C$8))</f>
        <v>0</v>
      </c>
      <c r="S37" s="221">
        <f t="shared" si="11"/>
        <v>150</v>
      </c>
      <c r="T37" s="224">
        <f t="shared" si="7"/>
        <v>805700</v>
      </c>
      <c r="U37" s="225">
        <f t="shared" si="6"/>
        <v>127148</v>
      </c>
      <c r="V37" s="327"/>
      <c r="W37" s="215">
        <f t="shared" si="8"/>
        <v>805700</v>
      </c>
      <c r="X37" s="215">
        <f t="shared" si="9"/>
        <v>127148</v>
      </c>
      <c r="Y37" s="328"/>
      <c r="Z37" s="218">
        <f t="shared" si="10"/>
        <v>805700</v>
      </c>
    </row>
    <row r="38" spans="1:26" s="8" customFormat="1" ht="12" customHeight="1" x14ac:dyDescent="0.15">
      <c r="A38" s="27">
        <f t="shared" si="1"/>
        <v>30</v>
      </c>
      <c r="B38" s="322">
        <v>1</v>
      </c>
      <c r="C38" s="322" t="s">
        <v>58</v>
      </c>
      <c r="D38" s="323"/>
      <c r="E38" s="323">
        <v>6</v>
      </c>
      <c r="F38" s="322">
        <v>25</v>
      </c>
      <c r="G38" s="322"/>
      <c r="H38" s="324">
        <v>32480</v>
      </c>
      <c r="I38" s="324">
        <v>39721</v>
      </c>
      <c r="J38" s="211">
        <f t="shared" si="2"/>
        <v>36</v>
      </c>
      <c r="K38" s="211">
        <f t="shared" si="3"/>
        <v>3</v>
      </c>
      <c r="L38" s="211">
        <f t="shared" si="4"/>
        <v>16</v>
      </c>
      <c r="M38" s="211">
        <f t="shared" si="5"/>
        <v>6</v>
      </c>
      <c r="N38" s="325">
        <v>832328</v>
      </c>
      <c r="O38" s="326" t="s">
        <v>123</v>
      </c>
      <c r="P38" s="221">
        <f>IF($O38="","",INDEX('3.ポイント配分設計画面'!$B$12:$K$17,MATCH(メイン!O38,'3.ポイント配分設計画面'!$B$12:$B$17,0),MATCH(E38,'3.ポイント配分設計画面'!$B$12:$K$12,0)))</f>
        <v>150</v>
      </c>
      <c r="Q38" s="221">
        <f>IF(O38="","",IF($G38="",0,INDEX('3.ポイント配分設計画面'!$B$21:$J$26,MATCH(メイン!O38,'3.ポイント配分設計画面'!$B$21:$B$26,0),MATCH(G38,'3.ポイント配分設計画面'!$B$21:$J$21,0))))</f>
        <v>0</v>
      </c>
      <c r="R38" s="221">
        <f>IF(O38="","",IF(L38="",0,L38*'3.ポイント配分設計画面'!$C$8))</f>
        <v>0</v>
      </c>
      <c r="S38" s="221">
        <f t="shared" si="11"/>
        <v>150</v>
      </c>
      <c r="T38" s="224">
        <f t="shared" si="7"/>
        <v>805700</v>
      </c>
      <c r="U38" s="225">
        <f t="shared" si="6"/>
        <v>-26628</v>
      </c>
      <c r="V38" s="327"/>
      <c r="W38" s="215">
        <f t="shared" si="8"/>
        <v>805700</v>
      </c>
      <c r="X38" s="215">
        <f t="shared" si="9"/>
        <v>-26628</v>
      </c>
      <c r="Y38" s="328"/>
      <c r="Z38" s="218">
        <f t="shared" si="10"/>
        <v>805700</v>
      </c>
    </row>
    <row r="39" spans="1:26" s="8" customFormat="1" ht="12" customHeight="1" x14ac:dyDescent="0.15">
      <c r="A39" s="27">
        <f t="shared" si="1"/>
        <v>31</v>
      </c>
      <c r="B39" s="322">
        <v>1</v>
      </c>
      <c r="C39" s="322" t="s">
        <v>59</v>
      </c>
      <c r="D39" s="323" t="s">
        <v>55</v>
      </c>
      <c r="E39" s="323">
        <v>6</v>
      </c>
      <c r="F39" s="322">
        <v>2</v>
      </c>
      <c r="G39" s="322" t="s">
        <v>54</v>
      </c>
      <c r="H39" s="324">
        <v>32199</v>
      </c>
      <c r="I39" s="324">
        <v>42825</v>
      </c>
      <c r="J39" s="211">
        <f t="shared" si="2"/>
        <v>37</v>
      </c>
      <c r="K39" s="211">
        <f t="shared" si="3"/>
        <v>1</v>
      </c>
      <c r="L39" s="211">
        <f t="shared" si="4"/>
        <v>8</v>
      </c>
      <c r="M39" s="211">
        <f t="shared" si="5"/>
        <v>0</v>
      </c>
      <c r="N39" s="325">
        <v>853552</v>
      </c>
      <c r="O39" s="326" t="s">
        <v>123</v>
      </c>
      <c r="P39" s="221">
        <f>IF($O39="","",INDEX('3.ポイント配分設計画面'!$B$12:$K$17,MATCH(メイン!O39,'3.ポイント配分設計画面'!$B$12:$B$17,0),MATCH(E39,'3.ポイント配分設計画面'!$B$12:$K$12,0)))</f>
        <v>150</v>
      </c>
      <c r="Q39" s="221">
        <f>IF(O39="","",IF($G39="",0,INDEX('3.ポイント配分設計画面'!$B$21:$J$26,MATCH(メイン!O39,'3.ポイント配分設計画面'!$B$21:$B$26,0),MATCH(G39,'3.ポイント配分設計画面'!$B$21:$J$21,0))))</f>
        <v>30</v>
      </c>
      <c r="R39" s="221">
        <f>IF(O39="","",IF(L39="",0,L39*'3.ポイント配分設計画面'!$C$8))</f>
        <v>0</v>
      </c>
      <c r="S39" s="221">
        <f t="shared" si="11"/>
        <v>180</v>
      </c>
      <c r="T39" s="224">
        <f t="shared" si="7"/>
        <v>966800</v>
      </c>
      <c r="U39" s="225">
        <f t="shared" si="6"/>
        <v>113248</v>
      </c>
      <c r="V39" s="327"/>
      <c r="W39" s="215">
        <f t="shared" si="8"/>
        <v>966800</v>
      </c>
      <c r="X39" s="215">
        <f t="shared" si="9"/>
        <v>113248</v>
      </c>
      <c r="Y39" s="328"/>
      <c r="Z39" s="218">
        <f t="shared" si="10"/>
        <v>966800</v>
      </c>
    </row>
    <row r="40" spans="1:26" s="8" customFormat="1" ht="12" customHeight="1" x14ac:dyDescent="0.15">
      <c r="A40" s="27">
        <f t="shared" si="1"/>
        <v>32</v>
      </c>
      <c r="B40" s="322">
        <v>1</v>
      </c>
      <c r="C40" s="322" t="s">
        <v>60</v>
      </c>
      <c r="D40" s="323" t="s">
        <v>55</v>
      </c>
      <c r="E40" s="323">
        <v>6</v>
      </c>
      <c r="F40" s="322">
        <v>18</v>
      </c>
      <c r="G40" s="322" t="s">
        <v>54</v>
      </c>
      <c r="H40" s="324">
        <v>33715</v>
      </c>
      <c r="I40" s="324">
        <v>43616</v>
      </c>
      <c r="J40" s="211">
        <f t="shared" si="2"/>
        <v>32</v>
      </c>
      <c r="K40" s="211">
        <f t="shared" si="3"/>
        <v>11</v>
      </c>
      <c r="L40" s="211">
        <f t="shared" si="4"/>
        <v>5</v>
      </c>
      <c r="M40" s="211">
        <f t="shared" si="5"/>
        <v>10</v>
      </c>
      <c r="N40" s="325">
        <v>873544</v>
      </c>
      <c r="O40" s="326" t="s">
        <v>123</v>
      </c>
      <c r="P40" s="221">
        <f>IF($O40="","",INDEX('3.ポイント配分設計画面'!$B$12:$K$17,MATCH(メイン!O40,'3.ポイント配分設計画面'!$B$12:$B$17,0),MATCH(E40,'3.ポイント配分設計画面'!$B$12:$K$12,0)))</f>
        <v>150</v>
      </c>
      <c r="Q40" s="221">
        <f>IF(O40="","",IF($G40="",0,INDEX('3.ポイント配分設計画面'!$B$21:$J$26,MATCH(メイン!O40,'3.ポイント配分設計画面'!$B$21:$B$26,0),MATCH(G40,'3.ポイント配分設計画面'!$B$21:$J$21,0))))</f>
        <v>30</v>
      </c>
      <c r="R40" s="221">
        <f>IF(O40="","",IF(L40="",0,L40*'3.ポイント配分設計画面'!$C$8))</f>
        <v>0</v>
      </c>
      <c r="S40" s="221">
        <f t="shared" si="11"/>
        <v>180</v>
      </c>
      <c r="T40" s="224">
        <f t="shared" si="7"/>
        <v>966800</v>
      </c>
      <c r="U40" s="225">
        <f t="shared" si="6"/>
        <v>93256</v>
      </c>
      <c r="V40" s="327"/>
      <c r="W40" s="215">
        <f t="shared" si="8"/>
        <v>966800</v>
      </c>
      <c r="X40" s="215">
        <f t="shared" si="9"/>
        <v>93256</v>
      </c>
      <c r="Y40" s="328"/>
      <c r="Z40" s="218">
        <f t="shared" si="10"/>
        <v>966800</v>
      </c>
    </row>
    <row r="41" spans="1:26" s="8" customFormat="1" ht="12" customHeight="1" x14ac:dyDescent="0.15">
      <c r="A41" s="27">
        <f t="shared" ref="A41:A72" si="12">IF(C41="","",A40+1)</f>
        <v>33</v>
      </c>
      <c r="B41" s="322">
        <v>1</v>
      </c>
      <c r="C41" s="322" t="s">
        <v>61</v>
      </c>
      <c r="D41" s="323"/>
      <c r="E41" s="323">
        <v>5</v>
      </c>
      <c r="F41" s="322">
        <v>2</v>
      </c>
      <c r="G41" s="322" t="s">
        <v>103</v>
      </c>
      <c r="H41" s="324">
        <v>25007</v>
      </c>
      <c r="I41" s="324">
        <v>31841</v>
      </c>
      <c r="J41" s="211">
        <f t="shared" ref="J41:J72" si="13">IF(H41="","",DATEDIF(H41-1,$J$5,"Y"))</f>
        <v>56</v>
      </c>
      <c r="K41" s="211">
        <f t="shared" ref="K41:K72" si="14">IF(H41="","",DATEDIF(H41-1,$J$5,"YM"))</f>
        <v>9</v>
      </c>
      <c r="L41" s="211">
        <f t="shared" ref="L41:L72" si="15">IF(I41="","",DATEDIF(I41-1,$J$5,"Y"))</f>
        <v>38</v>
      </c>
      <c r="M41" s="211">
        <f t="shared" ref="M41:M72" si="16">IF(I41="","",DATEDIF(I41-1,$J$5,"YM"))</f>
        <v>0</v>
      </c>
      <c r="N41" s="325">
        <v>747432</v>
      </c>
      <c r="O41" s="326" t="s">
        <v>123</v>
      </c>
      <c r="P41" s="221">
        <f>IF($O41="","",INDEX('3.ポイント配分設計画面'!$B$12:$K$17,MATCH(メイン!O41,'3.ポイント配分設計画面'!$B$12:$B$17,0),MATCH(E41,'3.ポイント配分設計画面'!$B$12:$K$12,0)))</f>
        <v>130</v>
      </c>
      <c r="Q41" s="221">
        <f>IF(O41="","",IF($G41="",0,INDEX('3.ポイント配分設計画面'!$B$21:$J$26,MATCH(メイン!O41,'3.ポイント配分設計画面'!$B$21:$B$26,0),MATCH(G41,'3.ポイント配分設計画面'!$B$21:$J$21,0))))</f>
        <v>10</v>
      </c>
      <c r="R41" s="221">
        <f>IF(O41="","",IF(L41="",0,L41*'3.ポイント配分設計画面'!$C$8))</f>
        <v>0</v>
      </c>
      <c r="S41" s="221">
        <f t="shared" si="11"/>
        <v>140</v>
      </c>
      <c r="T41" s="224">
        <f t="shared" si="7"/>
        <v>752000</v>
      </c>
      <c r="U41" s="225">
        <f t="shared" ref="U41:U72" si="17">IF(S41="","",T41-N41)</f>
        <v>4568</v>
      </c>
      <c r="V41" s="327"/>
      <c r="W41" s="215">
        <f t="shared" si="8"/>
        <v>752000</v>
      </c>
      <c r="X41" s="215">
        <f t="shared" si="9"/>
        <v>4568</v>
      </c>
      <c r="Y41" s="328"/>
      <c r="Z41" s="218">
        <f t="shared" si="10"/>
        <v>752000</v>
      </c>
    </row>
    <row r="42" spans="1:26" s="8" customFormat="1" ht="12" customHeight="1" x14ac:dyDescent="0.15">
      <c r="A42" s="27">
        <f t="shared" si="12"/>
        <v>34</v>
      </c>
      <c r="B42" s="322">
        <v>1</v>
      </c>
      <c r="C42" s="322" t="s">
        <v>62</v>
      </c>
      <c r="D42" s="323" t="s">
        <v>55</v>
      </c>
      <c r="E42" s="323">
        <v>6</v>
      </c>
      <c r="F42" s="322">
        <v>6</v>
      </c>
      <c r="G42" s="322" t="s">
        <v>54</v>
      </c>
      <c r="H42" s="324">
        <v>29000</v>
      </c>
      <c r="I42" s="324">
        <v>36291</v>
      </c>
      <c r="J42" s="211">
        <f t="shared" si="13"/>
        <v>45</v>
      </c>
      <c r="K42" s="211">
        <f t="shared" si="14"/>
        <v>10</v>
      </c>
      <c r="L42" s="211">
        <f t="shared" si="15"/>
        <v>25</v>
      </c>
      <c r="M42" s="211">
        <f t="shared" si="16"/>
        <v>10</v>
      </c>
      <c r="N42" s="325">
        <v>896000</v>
      </c>
      <c r="O42" s="326" t="s">
        <v>123</v>
      </c>
      <c r="P42" s="221">
        <f>IF($O42="","",INDEX('3.ポイント配分設計画面'!$B$12:$K$17,MATCH(メイン!O42,'3.ポイント配分設計画面'!$B$12:$B$17,0),MATCH(E42,'3.ポイント配分設計画面'!$B$12:$K$12,0)))</f>
        <v>150</v>
      </c>
      <c r="Q42" s="221">
        <f>IF(O42="","",IF($G42="",0,INDEX('3.ポイント配分設計画面'!$B$21:$J$26,MATCH(メイン!O42,'3.ポイント配分設計画面'!$B$21:$B$26,0),MATCH(G42,'3.ポイント配分設計画面'!$B$21:$J$21,0))))</f>
        <v>30</v>
      </c>
      <c r="R42" s="221">
        <f>IF(O42="","",IF(L42="",0,L42*'3.ポイント配分設計画面'!$C$8))</f>
        <v>0</v>
      </c>
      <c r="S42" s="221">
        <f t="shared" si="11"/>
        <v>180</v>
      </c>
      <c r="T42" s="224">
        <f t="shared" si="7"/>
        <v>966800</v>
      </c>
      <c r="U42" s="225">
        <f t="shared" si="17"/>
        <v>70800</v>
      </c>
      <c r="V42" s="327"/>
      <c r="W42" s="215">
        <f t="shared" si="8"/>
        <v>966800</v>
      </c>
      <c r="X42" s="215">
        <f t="shared" si="9"/>
        <v>70800</v>
      </c>
      <c r="Y42" s="328"/>
      <c r="Z42" s="218">
        <f t="shared" si="10"/>
        <v>966800</v>
      </c>
    </row>
    <row r="43" spans="1:26" s="8" customFormat="1" ht="12" customHeight="1" x14ac:dyDescent="0.15">
      <c r="A43" s="27">
        <f t="shared" si="12"/>
        <v>35</v>
      </c>
      <c r="B43" s="322">
        <v>1</v>
      </c>
      <c r="C43" s="322" t="s">
        <v>63</v>
      </c>
      <c r="D43" s="323"/>
      <c r="E43" s="323">
        <v>5</v>
      </c>
      <c r="F43" s="322">
        <v>8</v>
      </c>
      <c r="G43" s="322" t="s">
        <v>103</v>
      </c>
      <c r="H43" s="324">
        <v>29534</v>
      </c>
      <c r="I43" s="324">
        <v>37964</v>
      </c>
      <c r="J43" s="211">
        <f t="shared" si="13"/>
        <v>44</v>
      </c>
      <c r="K43" s="211">
        <f t="shared" si="14"/>
        <v>4</v>
      </c>
      <c r="L43" s="211">
        <f t="shared" si="15"/>
        <v>21</v>
      </c>
      <c r="M43" s="211">
        <f t="shared" si="16"/>
        <v>3</v>
      </c>
      <c r="N43" s="325">
        <v>738024</v>
      </c>
      <c r="O43" s="326" t="s">
        <v>123</v>
      </c>
      <c r="P43" s="221">
        <f>IF($O43="","",INDEX('3.ポイント配分設計画面'!$B$12:$K$17,MATCH(メイン!O43,'3.ポイント配分設計画面'!$B$12:$B$17,0),MATCH(E43,'3.ポイント配分設計画面'!$B$12:$K$12,0)))</f>
        <v>130</v>
      </c>
      <c r="Q43" s="221">
        <f>IF(O43="","",IF($G43="",0,INDEX('3.ポイント配分設計画面'!$B$21:$J$26,MATCH(メイン!O43,'3.ポイント配分設計画面'!$B$21:$B$26,0),MATCH(G43,'3.ポイント配分設計画面'!$B$21:$J$21,0))))</f>
        <v>10</v>
      </c>
      <c r="R43" s="221">
        <f>IF(O43="","",IF(L43="",0,L43*'3.ポイント配分設計画面'!$C$8))</f>
        <v>0</v>
      </c>
      <c r="S43" s="221">
        <f t="shared" si="11"/>
        <v>140</v>
      </c>
      <c r="T43" s="224">
        <f t="shared" si="7"/>
        <v>752000</v>
      </c>
      <c r="U43" s="225">
        <f t="shared" si="17"/>
        <v>13976</v>
      </c>
      <c r="V43" s="327"/>
      <c r="W43" s="215">
        <f t="shared" si="8"/>
        <v>752000</v>
      </c>
      <c r="X43" s="215">
        <f t="shared" si="9"/>
        <v>13976</v>
      </c>
      <c r="Y43" s="328"/>
      <c r="Z43" s="218">
        <f t="shared" si="10"/>
        <v>752000</v>
      </c>
    </row>
    <row r="44" spans="1:26" s="8" customFormat="1" ht="12" customHeight="1" x14ac:dyDescent="0.15">
      <c r="A44" s="27">
        <f t="shared" si="12"/>
        <v>36</v>
      </c>
      <c r="B44" s="322">
        <v>1</v>
      </c>
      <c r="C44" s="322" t="s">
        <v>64</v>
      </c>
      <c r="D44" s="323"/>
      <c r="E44" s="323">
        <v>4</v>
      </c>
      <c r="F44" s="322">
        <v>23</v>
      </c>
      <c r="G44" s="322"/>
      <c r="H44" s="324">
        <v>29068</v>
      </c>
      <c r="I44" s="324">
        <v>38117</v>
      </c>
      <c r="J44" s="211">
        <f t="shared" si="13"/>
        <v>45</v>
      </c>
      <c r="K44" s="211">
        <f t="shared" si="14"/>
        <v>8</v>
      </c>
      <c r="L44" s="211">
        <f t="shared" si="15"/>
        <v>20</v>
      </c>
      <c r="M44" s="211">
        <f t="shared" si="16"/>
        <v>10</v>
      </c>
      <c r="N44" s="325">
        <v>703920</v>
      </c>
      <c r="O44" s="326" t="s">
        <v>123</v>
      </c>
      <c r="P44" s="221">
        <f>IF($O44="","",INDEX('3.ポイント配分設計画面'!$B$12:$K$17,MATCH(メイン!O44,'3.ポイント配分設計画面'!$B$12:$B$17,0),MATCH(E44,'3.ポイント配分設計画面'!$B$12:$K$12,0)))</f>
        <v>125</v>
      </c>
      <c r="Q44" s="221">
        <f>IF(O44="","",IF($G44="",0,INDEX('3.ポイント配分設計画面'!$B$21:$J$26,MATCH(メイン!O44,'3.ポイント配分設計画面'!$B$21:$B$26,0),MATCH(G44,'3.ポイント配分設計画面'!$B$21:$J$21,0))))</f>
        <v>0</v>
      </c>
      <c r="R44" s="221">
        <f>IF(O44="","",IF(L44="",0,L44*'3.ポイント配分設計画面'!$C$8))</f>
        <v>0</v>
      </c>
      <c r="S44" s="221">
        <f t="shared" si="11"/>
        <v>125</v>
      </c>
      <c r="T44" s="224">
        <f t="shared" si="7"/>
        <v>671400</v>
      </c>
      <c r="U44" s="225">
        <f t="shared" si="17"/>
        <v>-32520</v>
      </c>
      <c r="V44" s="327"/>
      <c r="W44" s="215">
        <f t="shared" si="8"/>
        <v>671400</v>
      </c>
      <c r="X44" s="215">
        <f t="shared" si="9"/>
        <v>-32520</v>
      </c>
      <c r="Y44" s="328"/>
      <c r="Z44" s="218">
        <f t="shared" si="10"/>
        <v>671400</v>
      </c>
    </row>
    <row r="45" spans="1:26" ht="11.25" customHeight="1" x14ac:dyDescent="0.15">
      <c r="A45" s="27">
        <f t="shared" si="12"/>
        <v>37</v>
      </c>
      <c r="B45" s="322">
        <v>1</v>
      </c>
      <c r="C45" s="322" t="s">
        <v>65</v>
      </c>
      <c r="D45" s="323"/>
      <c r="E45" s="323">
        <v>4</v>
      </c>
      <c r="F45" s="322">
        <v>19</v>
      </c>
      <c r="G45" s="322"/>
      <c r="H45" s="324">
        <v>29671</v>
      </c>
      <c r="I45" s="324">
        <v>38119</v>
      </c>
      <c r="J45" s="211">
        <f t="shared" si="13"/>
        <v>44</v>
      </c>
      <c r="K45" s="211">
        <f t="shared" si="14"/>
        <v>0</v>
      </c>
      <c r="L45" s="211">
        <f t="shared" si="15"/>
        <v>20</v>
      </c>
      <c r="M45" s="211">
        <f t="shared" si="16"/>
        <v>10</v>
      </c>
      <c r="N45" s="325">
        <v>691040</v>
      </c>
      <c r="O45" s="326" t="s">
        <v>123</v>
      </c>
      <c r="P45" s="221">
        <f>IF($O45="","",INDEX('3.ポイント配分設計画面'!$B$12:$K$17,MATCH(メイン!O45,'3.ポイント配分設計画面'!$B$12:$B$17,0),MATCH(E45,'3.ポイント配分設計画面'!$B$12:$K$12,0)))</f>
        <v>125</v>
      </c>
      <c r="Q45" s="221">
        <f>IF(O45="","",IF($G45="",0,INDEX('3.ポイント配分設計画面'!$B$21:$J$26,MATCH(メイン!O45,'3.ポイント配分設計画面'!$B$21:$B$26,0),MATCH(G45,'3.ポイント配分設計画面'!$B$21:$J$21,0))))</f>
        <v>0</v>
      </c>
      <c r="R45" s="221">
        <f>IF(O45="","",IF(L45="",0,L45*'3.ポイント配分設計画面'!$C$8))</f>
        <v>0</v>
      </c>
      <c r="S45" s="221">
        <f t="shared" ref="S45:S76" si="18">IF(O45="","",P45+Q45)</f>
        <v>125</v>
      </c>
      <c r="T45" s="224">
        <f t="shared" si="7"/>
        <v>671400</v>
      </c>
      <c r="U45" s="225">
        <f t="shared" si="17"/>
        <v>-19640</v>
      </c>
      <c r="V45" s="327"/>
      <c r="W45" s="215">
        <f t="shared" si="8"/>
        <v>671400</v>
      </c>
      <c r="X45" s="215">
        <f t="shared" si="9"/>
        <v>-19640</v>
      </c>
      <c r="Y45" s="328"/>
      <c r="Z45" s="218">
        <f t="shared" si="10"/>
        <v>671400</v>
      </c>
    </row>
    <row r="46" spans="1:26" ht="11.25" customHeight="1" x14ac:dyDescent="0.15">
      <c r="A46" s="27">
        <f t="shared" si="12"/>
        <v>38</v>
      </c>
      <c r="B46" s="322">
        <v>1</v>
      </c>
      <c r="C46" s="322" t="s">
        <v>66</v>
      </c>
      <c r="D46" s="323"/>
      <c r="E46" s="323">
        <v>4</v>
      </c>
      <c r="F46" s="322">
        <v>21</v>
      </c>
      <c r="G46" s="322"/>
      <c r="H46" s="324">
        <v>29414</v>
      </c>
      <c r="I46" s="324">
        <v>38797</v>
      </c>
      <c r="J46" s="211">
        <f t="shared" si="13"/>
        <v>44</v>
      </c>
      <c r="K46" s="211">
        <f t="shared" si="14"/>
        <v>8</v>
      </c>
      <c r="L46" s="211">
        <f t="shared" si="15"/>
        <v>19</v>
      </c>
      <c r="M46" s="211">
        <f t="shared" si="16"/>
        <v>0</v>
      </c>
      <c r="N46" s="325">
        <v>696080</v>
      </c>
      <c r="O46" s="326" t="s">
        <v>123</v>
      </c>
      <c r="P46" s="221">
        <f>IF($O46="","",INDEX('3.ポイント配分設計画面'!$B$12:$K$17,MATCH(メイン!O46,'3.ポイント配分設計画面'!$B$12:$B$17,0),MATCH(E46,'3.ポイント配分設計画面'!$B$12:$K$12,0)))</f>
        <v>125</v>
      </c>
      <c r="Q46" s="221">
        <f>IF(O46="","",IF($G46="",0,INDEX('3.ポイント配分設計画面'!$B$21:$J$26,MATCH(メイン!O46,'3.ポイント配分設計画面'!$B$21:$B$26,0),MATCH(G46,'3.ポイント配分設計画面'!$B$21:$J$21,0))))</f>
        <v>0</v>
      </c>
      <c r="R46" s="221">
        <f>IF(O46="","",IF(L46="",0,L46*'3.ポイント配分設計画面'!$C$8))</f>
        <v>0</v>
      </c>
      <c r="S46" s="221">
        <f t="shared" si="18"/>
        <v>125</v>
      </c>
      <c r="T46" s="224">
        <f t="shared" si="7"/>
        <v>671400</v>
      </c>
      <c r="U46" s="225">
        <f t="shared" si="17"/>
        <v>-24680</v>
      </c>
      <c r="V46" s="327"/>
      <c r="W46" s="215">
        <f t="shared" si="8"/>
        <v>671400</v>
      </c>
      <c r="X46" s="215">
        <f t="shared" si="9"/>
        <v>-24680</v>
      </c>
      <c r="Y46" s="328"/>
      <c r="Z46" s="218">
        <f t="shared" si="10"/>
        <v>671400</v>
      </c>
    </row>
    <row r="47" spans="1:26" ht="11.25" customHeight="1" x14ac:dyDescent="0.15">
      <c r="A47" s="27">
        <f t="shared" si="12"/>
        <v>39</v>
      </c>
      <c r="B47" s="322">
        <v>1</v>
      </c>
      <c r="C47" s="322" t="s">
        <v>67</v>
      </c>
      <c r="D47" s="323"/>
      <c r="E47" s="323">
        <v>4</v>
      </c>
      <c r="F47" s="322">
        <v>21</v>
      </c>
      <c r="G47" s="322"/>
      <c r="H47" s="324">
        <v>29840</v>
      </c>
      <c r="I47" s="324">
        <v>38800</v>
      </c>
      <c r="J47" s="211">
        <f t="shared" si="13"/>
        <v>43</v>
      </c>
      <c r="K47" s="211">
        <f t="shared" si="14"/>
        <v>6</v>
      </c>
      <c r="L47" s="211">
        <f t="shared" si="15"/>
        <v>19</v>
      </c>
      <c r="M47" s="211">
        <f t="shared" si="16"/>
        <v>0</v>
      </c>
      <c r="N47" s="325">
        <v>693280</v>
      </c>
      <c r="O47" s="326" t="s">
        <v>123</v>
      </c>
      <c r="P47" s="221">
        <f>IF($O47="","",INDEX('3.ポイント配分設計画面'!$B$12:$K$17,MATCH(メイン!O47,'3.ポイント配分設計画面'!$B$12:$B$17,0),MATCH(E47,'3.ポイント配分設計画面'!$B$12:$K$12,0)))</f>
        <v>125</v>
      </c>
      <c r="Q47" s="221">
        <f>IF(O47="","",IF($G47="",0,INDEX('3.ポイント配分設計画面'!$B$21:$J$26,MATCH(メイン!O47,'3.ポイント配分設計画面'!$B$21:$B$26,0),MATCH(G47,'3.ポイント配分設計画面'!$B$21:$J$21,0))))</f>
        <v>0</v>
      </c>
      <c r="R47" s="221">
        <f>IF(O47="","",IF(L47="",0,L47*'3.ポイント配分設計画面'!$C$8))</f>
        <v>0</v>
      </c>
      <c r="S47" s="221">
        <f t="shared" si="18"/>
        <v>125</v>
      </c>
      <c r="T47" s="224">
        <f t="shared" si="7"/>
        <v>671400</v>
      </c>
      <c r="U47" s="225">
        <f t="shared" si="17"/>
        <v>-21880</v>
      </c>
      <c r="V47" s="327"/>
      <c r="W47" s="215">
        <f t="shared" si="8"/>
        <v>671400</v>
      </c>
      <c r="X47" s="215">
        <f t="shared" si="9"/>
        <v>-21880</v>
      </c>
      <c r="Y47" s="328"/>
      <c r="Z47" s="218">
        <f t="shared" si="10"/>
        <v>671400</v>
      </c>
    </row>
    <row r="48" spans="1:26" ht="11.25" customHeight="1" x14ac:dyDescent="0.15">
      <c r="A48" s="27">
        <f t="shared" si="12"/>
        <v>40</v>
      </c>
      <c r="B48" s="322">
        <v>1</v>
      </c>
      <c r="C48" s="322" t="s">
        <v>68</v>
      </c>
      <c r="D48" s="323"/>
      <c r="E48" s="323">
        <v>3</v>
      </c>
      <c r="F48" s="322">
        <v>23</v>
      </c>
      <c r="G48" s="322"/>
      <c r="H48" s="324">
        <v>32579</v>
      </c>
      <c r="I48" s="324">
        <v>39891</v>
      </c>
      <c r="J48" s="211">
        <f t="shared" si="13"/>
        <v>36</v>
      </c>
      <c r="K48" s="211">
        <f t="shared" si="14"/>
        <v>0</v>
      </c>
      <c r="L48" s="211">
        <f t="shared" si="15"/>
        <v>16</v>
      </c>
      <c r="M48" s="211">
        <f t="shared" si="16"/>
        <v>0</v>
      </c>
      <c r="N48" s="325">
        <v>621544</v>
      </c>
      <c r="O48" s="326" t="s">
        <v>123</v>
      </c>
      <c r="P48" s="221">
        <f>IF($O48="","",INDEX('3.ポイント配分設計画面'!$B$12:$K$17,MATCH(メイン!O48,'3.ポイント配分設計画面'!$B$12:$B$17,0),MATCH(E48,'3.ポイント配分設計画面'!$B$12:$K$12,0)))</f>
        <v>115</v>
      </c>
      <c r="Q48" s="221">
        <f>IF(O48="","",IF($G48="",0,INDEX('3.ポイント配分設計画面'!$B$21:$J$26,MATCH(メイン!O48,'3.ポイント配分設計画面'!$B$21:$B$26,0),MATCH(G48,'3.ポイント配分設計画面'!$B$21:$J$21,0))))</f>
        <v>0</v>
      </c>
      <c r="R48" s="221">
        <f>IF(O48="","",IF(L48="",0,L48*'3.ポイント配分設計画面'!$C$8))</f>
        <v>0</v>
      </c>
      <c r="S48" s="221">
        <f t="shared" si="18"/>
        <v>115</v>
      </c>
      <c r="T48" s="224">
        <f t="shared" si="7"/>
        <v>617700</v>
      </c>
      <c r="U48" s="225">
        <f t="shared" si="17"/>
        <v>-3844</v>
      </c>
      <c r="V48" s="327"/>
      <c r="W48" s="215">
        <f t="shared" si="8"/>
        <v>617700</v>
      </c>
      <c r="X48" s="215">
        <f t="shared" si="9"/>
        <v>-3844</v>
      </c>
      <c r="Y48" s="328"/>
      <c r="Z48" s="218">
        <f t="shared" si="10"/>
        <v>617700</v>
      </c>
    </row>
    <row r="49" spans="1:26" ht="11.25" customHeight="1" x14ac:dyDescent="0.15">
      <c r="A49" s="27">
        <f t="shared" si="12"/>
        <v>41</v>
      </c>
      <c r="B49" s="322">
        <v>2</v>
      </c>
      <c r="C49" s="322" t="s">
        <v>69</v>
      </c>
      <c r="D49" s="323"/>
      <c r="E49" s="323">
        <v>2</v>
      </c>
      <c r="F49" s="322">
        <v>19</v>
      </c>
      <c r="G49" s="322"/>
      <c r="H49" s="324">
        <v>33118</v>
      </c>
      <c r="I49" s="324">
        <v>39875</v>
      </c>
      <c r="J49" s="211">
        <f t="shared" si="13"/>
        <v>34</v>
      </c>
      <c r="K49" s="211">
        <f t="shared" si="14"/>
        <v>7</v>
      </c>
      <c r="L49" s="211">
        <f t="shared" si="15"/>
        <v>16</v>
      </c>
      <c r="M49" s="211">
        <f t="shared" si="16"/>
        <v>0</v>
      </c>
      <c r="N49" s="325">
        <v>577640</v>
      </c>
      <c r="O49" s="326" t="s">
        <v>123</v>
      </c>
      <c r="P49" s="221">
        <f>IF($O49="","",INDEX('3.ポイント配分設計画面'!$B$12:$K$17,MATCH(メイン!O49,'3.ポイント配分設計画面'!$B$12:$B$17,0),MATCH(E49,'3.ポイント配分設計画面'!$B$12:$K$12,0)))</f>
        <v>105</v>
      </c>
      <c r="Q49" s="221">
        <f>IF(O49="","",IF($G49="",0,INDEX('3.ポイント配分設計画面'!$B$21:$J$26,MATCH(メイン!O49,'3.ポイント配分設計画面'!$B$21:$B$26,0),MATCH(G49,'3.ポイント配分設計画面'!$B$21:$J$21,0))))</f>
        <v>0</v>
      </c>
      <c r="R49" s="221">
        <f>IF(O49="","",IF(L49="",0,L49*'3.ポイント配分設計画面'!$C$8))</f>
        <v>0</v>
      </c>
      <c r="S49" s="221">
        <f t="shared" si="18"/>
        <v>105</v>
      </c>
      <c r="T49" s="224">
        <f t="shared" si="7"/>
        <v>564000</v>
      </c>
      <c r="U49" s="225">
        <f t="shared" si="17"/>
        <v>-13640</v>
      </c>
      <c r="V49" s="327"/>
      <c r="W49" s="215">
        <f t="shared" si="8"/>
        <v>564000</v>
      </c>
      <c r="X49" s="215">
        <f t="shared" si="9"/>
        <v>-13640</v>
      </c>
      <c r="Y49" s="328"/>
      <c r="Z49" s="218">
        <f t="shared" si="10"/>
        <v>564000</v>
      </c>
    </row>
    <row r="50" spans="1:26" ht="11.25" customHeight="1" x14ac:dyDescent="0.15">
      <c r="A50" s="27">
        <f t="shared" si="12"/>
        <v>42</v>
      </c>
      <c r="B50" s="322">
        <v>2</v>
      </c>
      <c r="C50" s="322" t="s">
        <v>70</v>
      </c>
      <c r="D50" s="323" t="s">
        <v>55</v>
      </c>
      <c r="E50" s="323">
        <v>8</v>
      </c>
      <c r="F50" s="322">
        <v>33</v>
      </c>
      <c r="G50" s="322" t="s">
        <v>54</v>
      </c>
      <c r="H50" s="324">
        <v>24490</v>
      </c>
      <c r="I50" s="324">
        <v>27825</v>
      </c>
      <c r="J50" s="211">
        <f t="shared" si="13"/>
        <v>58</v>
      </c>
      <c r="K50" s="211">
        <f t="shared" si="14"/>
        <v>2</v>
      </c>
      <c r="L50" s="211">
        <f t="shared" si="15"/>
        <v>49</v>
      </c>
      <c r="M50" s="211">
        <f t="shared" si="16"/>
        <v>0</v>
      </c>
      <c r="N50" s="325">
        <v>1210832</v>
      </c>
      <c r="O50" s="326" t="s">
        <v>123</v>
      </c>
      <c r="P50" s="221">
        <f>IF($O50="","",INDEX('3.ポイント配分設計画面'!$B$12:$K$17,MATCH(メイン!O50,'3.ポイント配分設計画面'!$B$12:$B$17,0),MATCH(E50,'3.ポイント配分設計画面'!$B$12:$K$12,0)))</f>
        <v>180</v>
      </c>
      <c r="Q50" s="221">
        <f>IF(O50="","",IF($G50="",0,INDEX('3.ポイント配分設計画面'!$B$21:$J$26,MATCH(メイン!O50,'3.ポイント配分設計画面'!$B$21:$B$26,0),MATCH(G50,'3.ポイント配分設計画面'!$B$21:$J$21,0))))</f>
        <v>30</v>
      </c>
      <c r="R50" s="221">
        <f>IF(O50="","",IF(L50="",0,L50*'3.ポイント配分設計画面'!$C$8))</f>
        <v>0</v>
      </c>
      <c r="S50" s="221">
        <f t="shared" si="18"/>
        <v>210</v>
      </c>
      <c r="T50" s="224">
        <f t="shared" si="7"/>
        <v>1128000</v>
      </c>
      <c r="U50" s="225">
        <f t="shared" si="17"/>
        <v>-82832</v>
      </c>
      <c r="V50" s="327"/>
      <c r="W50" s="215">
        <f t="shared" si="8"/>
        <v>1128000</v>
      </c>
      <c r="X50" s="215">
        <f t="shared" si="9"/>
        <v>-82832</v>
      </c>
      <c r="Y50" s="328"/>
      <c r="Z50" s="218">
        <f t="shared" si="10"/>
        <v>1128000</v>
      </c>
    </row>
    <row r="51" spans="1:26" ht="11.25" customHeight="1" x14ac:dyDescent="0.15">
      <c r="A51" s="27">
        <f t="shared" si="12"/>
        <v>43</v>
      </c>
      <c r="B51" s="322">
        <v>1</v>
      </c>
      <c r="C51" s="322" t="s">
        <v>71</v>
      </c>
      <c r="D51" s="323" t="s">
        <v>55</v>
      </c>
      <c r="E51" s="323">
        <v>6</v>
      </c>
      <c r="F51" s="322">
        <v>29</v>
      </c>
      <c r="G51" s="322" t="s">
        <v>54</v>
      </c>
      <c r="H51" s="324">
        <v>24928</v>
      </c>
      <c r="I51" s="324">
        <v>34030</v>
      </c>
      <c r="J51" s="211">
        <f t="shared" si="13"/>
        <v>57</v>
      </c>
      <c r="K51" s="211">
        <f t="shared" si="14"/>
        <v>0</v>
      </c>
      <c r="L51" s="211">
        <f t="shared" si="15"/>
        <v>32</v>
      </c>
      <c r="M51" s="211">
        <f t="shared" si="16"/>
        <v>1</v>
      </c>
      <c r="N51" s="325">
        <v>985375.99999999988</v>
      </c>
      <c r="O51" s="326" t="s">
        <v>123</v>
      </c>
      <c r="P51" s="221">
        <f>IF($O51="","",INDEX('3.ポイント配分設計画面'!$B$12:$K$17,MATCH(メイン!O51,'3.ポイント配分設計画面'!$B$12:$B$17,0),MATCH(E51,'3.ポイント配分設計画面'!$B$12:$K$12,0)))</f>
        <v>150</v>
      </c>
      <c r="Q51" s="221">
        <f>IF(O51="","",IF($G51="",0,INDEX('3.ポイント配分設計画面'!$B$21:$J$26,MATCH(メイン!O51,'3.ポイント配分設計画面'!$B$21:$B$26,0),MATCH(G51,'3.ポイント配分設計画面'!$B$21:$J$21,0))))</f>
        <v>30</v>
      </c>
      <c r="R51" s="221">
        <f>IF(O51="","",IF(L51="",0,L51*'3.ポイント配分設計画面'!$C$8))</f>
        <v>0</v>
      </c>
      <c r="S51" s="221">
        <f t="shared" si="18"/>
        <v>180</v>
      </c>
      <c r="T51" s="224">
        <f t="shared" si="7"/>
        <v>966800</v>
      </c>
      <c r="U51" s="225">
        <f t="shared" si="17"/>
        <v>-18575.999999999884</v>
      </c>
      <c r="V51" s="327"/>
      <c r="W51" s="215">
        <f t="shared" si="8"/>
        <v>966800</v>
      </c>
      <c r="X51" s="215">
        <f t="shared" si="9"/>
        <v>-18575.999999999884</v>
      </c>
      <c r="Y51" s="328"/>
      <c r="Z51" s="218">
        <f t="shared" si="10"/>
        <v>966800</v>
      </c>
    </row>
    <row r="52" spans="1:26" ht="11.25" customHeight="1" x14ac:dyDescent="0.15">
      <c r="A52" s="27">
        <f t="shared" si="12"/>
        <v>44</v>
      </c>
      <c r="B52" s="322">
        <v>1</v>
      </c>
      <c r="C52" s="322" t="s">
        <v>72</v>
      </c>
      <c r="D52" s="323"/>
      <c r="E52" s="323">
        <v>5</v>
      </c>
      <c r="F52" s="322">
        <v>13</v>
      </c>
      <c r="G52" s="322" t="s">
        <v>102</v>
      </c>
      <c r="H52" s="324">
        <v>24114</v>
      </c>
      <c r="I52" s="324">
        <v>30747</v>
      </c>
      <c r="J52" s="211">
        <f t="shared" si="13"/>
        <v>59</v>
      </c>
      <c r="K52" s="211">
        <f t="shared" si="14"/>
        <v>2</v>
      </c>
      <c r="L52" s="211">
        <f t="shared" si="15"/>
        <v>41</v>
      </c>
      <c r="M52" s="211">
        <f t="shared" si="16"/>
        <v>0</v>
      </c>
      <c r="N52" s="325">
        <v>804384</v>
      </c>
      <c r="O52" s="326" t="s">
        <v>123</v>
      </c>
      <c r="P52" s="221">
        <f>IF($O52="","",INDEX('3.ポイント配分設計画面'!$B$12:$K$17,MATCH(メイン!O52,'3.ポイント配分設計画面'!$B$12:$B$17,0),MATCH(E52,'3.ポイント配分設計画面'!$B$12:$K$12,0)))</f>
        <v>130</v>
      </c>
      <c r="Q52" s="221">
        <f>IF(O52="","",IF($G52="",0,INDEX('3.ポイント配分設計画面'!$B$21:$J$26,MATCH(メイン!O52,'3.ポイント配分設計画面'!$B$21:$B$26,0),MATCH(G52,'3.ポイント配分設計画面'!$B$21:$J$21,0))))</f>
        <v>20</v>
      </c>
      <c r="R52" s="221">
        <f>IF(O52="","",IF(L52="",0,L52*'3.ポイント配分設計画面'!$C$8))</f>
        <v>0</v>
      </c>
      <c r="S52" s="221">
        <f t="shared" si="18"/>
        <v>150</v>
      </c>
      <c r="T52" s="224">
        <f t="shared" si="7"/>
        <v>805700</v>
      </c>
      <c r="U52" s="225">
        <f t="shared" si="17"/>
        <v>1316</v>
      </c>
      <c r="V52" s="327"/>
      <c r="W52" s="215">
        <f t="shared" si="8"/>
        <v>805700</v>
      </c>
      <c r="X52" s="215">
        <f t="shared" si="9"/>
        <v>1316</v>
      </c>
      <c r="Y52" s="328"/>
      <c r="Z52" s="218">
        <f t="shared" si="10"/>
        <v>805700</v>
      </c>
    </row>
    <row r="53" spans="1:26" ht="11.25" customHeight="1" x14ac:dyDescent="0.15">
      <c r="A53" s="27">
        <f t="shared" si="12"/>
        <v>45</v>
      </c>
      <c r="B53" s="322">
        <v>1</v>
      </c>
      <c r="C53" s="322" t="s">
        <v>73</v>
      </c>
      <c r="D53" s="323"/>
      <c r="E53" s="323">
        <v>5</v>
      </c>
      <c r="F53" s="322">
        <v>21</v>
      </c>
      <c r="G53" s="322" t="s">
        <v>103</v>
      </c>
      <c r="H53" s="324">
        <v>27340</v>
      </c>
      <c r="I53" s="324">
        <v>35626</v>
      </c>
      <c r="J53" s="211">
        <f t="shared" si="13"/>
        <v>50</v>
      </c>
      <c r="K53" s="211">
        <f t="shared" si="14"/>
        <v>4</v>
      </c>
      <c r="L53" s="211">
        <f t="shared" si="15"/>
        <v>27</v>
      </c>
      <c r="M53" s="211">
        <f t="shared" si="16"/>
        <v>8</v>
      </c>
      <c r="N53" s="325">
        <v>789040</v>
      </c>
      <c r="O53" s="326" t="s">
        <v>123</v>
      </c>
      <c r="P53" s="221">
        <f>IF($O53="","",INDEX('3.ポイント配分設計画面'!$B$12:$K$17,MATCH(メイン!O53,'3.ポイント配分設計画面'!$B$12:$B$17,0),MATCH(E53,'3.ポイント配分設計画面'!$B$12:$K$12,0)))</f>
        <v>130</v>
      </c>
      <c r="Q53" s="221">
        <f>IF(O53="","",IF($G53="",0,INDEX('3.ポイント配分設計画面'!$B$21:$J$26,MATCH(メイン!O53,'3.ポイント配分設計画面'!$B$21:$B$26,0),MATCH(G53,'3.ポイント配分設計画面'!$B$21:$J$21,0))))</f>
        <v>10</v>
      </c>
      <c r="R53" s="221">
        <f>IF(O53="","",IF(L53="",0,L53*'3.ポイント配分設計画面'!$C$8))</f>
        <v>0</v>
      </c>
      <c r="S53" s="221">
        <f t="shared" si="18"/>
        <v>140</v>
      </c>
      <c r="T53" s="224">
        <f t="shared" si="7"/>
        <v>752000</v>
      </c>
      <c r="U53" s="225">
        <f t="shared" si="17"/>
        <v>-37040</v>
      </c>
      <c r="V53" s="327"/>
      <c r="W53" s="215">
        <f t="shared" si="8"/>
        <v>752000</v>
      </c>
      <c r="X53" s="215">
        <f t="shared" si="9"/>
        <v>-37040</v>
      </c>
      <c r="Y53" s="328"/>
      <c r="Z53" s="218">
        <f t="shared" si="10"/>
        <v>752000</v>
      </c>
    </row>
    <row r="54" spans="1:26" x14ac:dyDescent="0.15">
      <c r="A54" s="27">
        <f t="shared" si="12"/>
        <v>46</v>
      </c>
      <c r="B54" s="322">
        <v>1</v>
      </c>
      <c r="C54" s="322" t="s">
        <v>74</v>
      </c>
      <c r="D54" s="323" t="s">
        <v>55</v>
      </c>
      <c r="E54" s="323">
        <v>6</v>
      </c>
      <c r="F54" s="322">
        <v>21</v>
      </c>
      <c r="G54" s="322" t="s">
        <v>54</v>
      </c>
      <c r="H54" s="324">
        <v>26675</v>
      </c>
      <c r="I54" s="324">
        <v>36606</v>
      </c>
      <c r="J54" s="211">
        <f t="shared" si="13"/>
        <v>52</v>
      </c>
      <c r="K54" s="211">
        <f t="shared" si="14"/>
        <v>2</v>
      </c>
      <c r="L54" s="211">
        <f t="shared" si="15"/>
        <v>25</v>
      </c>
      <c r="M54" s="211">
        <f t="shared" si="16"/>
        <v>0</v>
      </c>
      <c r="N54" s="325">
        <v>959279.99999999988</v>
      </c>
      <c r="O54" s="326" t="s">
        <v>123</v>
      </c>
      <c r="P54" s="221">
        <f>IF($O54="","",INDEX('3.ポイント配分設計画面'!$B$12:$K$17,MATCH(メイン!O54,'3.ポイント配分設計画面'!$B$12:$B$17,0),MATCH(E54,'3.ポイント配分設計画面'!$B$12:$K$12,0)))</f>
        <v>150</v>
      </c>
      <c r="Q54" s="221">
        <f>IF(O54="","",IF($G54="",0,INDEX('3.ポイント配分設計画面'!$B$21:$J$26,MATCH(メイン!O54,'3.ポイント配分設計画面'!$B$21:$B$26,0),MATCH(G54,'3.ポイント配分設計画面'!$B$21:$J$21,0))))</f>
        <v>30</v>
      </c>
      <c r="R54" s="221">
        <f>IF(O54="","",IF(L54="",0,L54*'3.ポイント配分設計画面'!$C$8))</f>
        <v>0</v>
      </c>
      <c r="S54" s="221">
        <f t="shared" si="18"/>
        <v>180</v>
      </c>
      <c r="T54" s="224">
        <f t="shared" si="7"/>
        <v>966800</v>
      </c>
      <c r="U54" s="225">
        <f t="shared" si="17"/>
        <v>7520.0000000001164</v>
      </c>
      <c r="V54" s="327"/>
      <c r="W54" s="215">
        <f t="shared" si="8"/>
        <v>966800</v>
      </c>
      <c r="X54" s="215">
        <f t="shared" si="9"/>
        <v>7520.0000000001164</v>
      </c>
      <c r="Y54" s="328"/>
      <c r="Z54" s="218">
        <f t="shared" si="10"/>
        <v>966800</v>
      </c>
    </row>
    <row r="55" spans="1:26" x14ac:dyDescent="0.15">
      <c r="A55" s="27">
        <f t="shared" si="12"/>
        <v>47</v>
      </c>
      <c r="B55" s="322">
        <v>1</v>
      </c>
      <c r="C55" s="322" t="s">
        <v>75</v>
      </c>
      <c r="D55" s="323"/>
      <c r="E55" s="323">
        <v>5</v>
      </c>
      <c r="F55" s="322">
        <v>25</v>
      </c>
      <c r="G55" s="322" t="s">
        <v>103</v>
      </c>
      <c r="H55" s="324">
        <v>29109</v>
      </c>
      <c r="I55" s="324">
        <v>36529</v>
      </c>
      <c r="J55" s="211">
        <f t="shared" si="13"/>
        <v>45</v>
      </c>
      <c r="K55" s="211">
        <f t="shared" si="14"/>
        <v>6</v>
      </c>
      <c r="L55" s="211">
        <f t="shared" si="15"/>
        <v>25</v>
      </c>
      <c r="M55" s="211">
        <f t="shared" si="16"/>
        <v>2</v>
      </c>
      <c r="N55" s="325">
        <v>785568</v>
      </c>
      <c r="O55" s="326" t="s">
        <v>123</v>
      </c>
      <c r="P55" s="221">
        <f>IF($O55="","",INDEX('3.ポイント配分設計画面'!$B$12:$K$17,MATCH(メイン!O55,'3.ポイント配分設計画面'!$B$12:$B$17,0),MATCH(E55,'3.ポイント配分設計画面'!$B$12:$K$12,0)))</f>
        <v>130</v>
      </c>
      <c r="Q55" s="221">
        <f>IF(O55="","",IF($G55="",0,INDEX('3.ポイント配分設計画面'!$B$21:$J$26,MATCH(メイン!O55,'3.ポイント配分設計画面'!$B$21:$B$26,0),MATCH(G55,'3.ポイント配分設計画面'!$B$21:$J$21,0))))</f>
        <v>10</v>
      </c>
      <c r="R55" s="221">
        <f>IF(O55="","",IF(L55="",0,L55*'3.ポイント配分設計画面'!$C$8))</f>
        <v>0</v>
      </c>
      <c r="S55" s="221">
        <f t="shared" si="18"/>
        <v>140</v>
      </c>
      <c r="T55" s="224">
        <f t="shared" si="7"/>
        <v>752000</v>
      </c>
      <c r="U55" s="225">
        <f t="shared" si="17"/>
        <v>-33568</v>
      </c>
      <c r="V55" s="327"/>
      <c r="W55" s="215">
        <f t="shared" si="8"/>
        <v>752000</v>
      </c>
      <c r="X55" s="215">
        <f t="shared" si="9"/>
        <v>-33568</v>
      </c>
      <c r="Y55" s="328"/>
      <c r="Z55" s="218">
        <f t="shared" si="10"/>
        <v>752000</v>
      </c>
    </row>
    <row r="56" spans="1:26" x14ac:dyDescent="0.15">
      <c r="A56" s="27">
        <f t="shared" si="12"/>
        <v>48</v>
      </c>
      <c r="B56" s="322">
        <v>1</v>
      </c>
      <c r="C56" s="322" t="s">
        <v>76</v>
      </c>
      <c r="D56" s="323"/>
      <c r="E56" s="323">
        <v>5</v>
      </c>
      <c r="F56" s="322">
        <v>20</v>
      </c>
      <c r="G56" s="322" t="s">
        <v>103</v>
      </c>
      <c r="H56" s="324">
        <v>27804</v>
      </c>
      <c r="I56" s="324">
        <v>36529</v>
      </c>
      <c r="J56" s="211">
        <f t="shared" si="13"/>
        <v>49</v>
      </c>
      <c r="K56" s="211">
        <f t="shared" si="14"/>
        <v>1</v>
      </c>
      <c r="L56" s="211">
        <f t="shared" si="15"/>
        <v>25</v>
      </c>
      <c r="M56" s="211">
        <f t="shared" si="16"/>
        <v>2</v>
      </c>
      <c r="N56" s="325">
        <v>783608</v>
      </c>
      <c r="O56" s="326" t="s">
        <v>123</v>
      </c>
      <c r="P56" s="221">
        <f>IF($O56="","",INDEX('3.ポイント配分設計画面'!$B$12:$K$17,MATCH(メイン!O56,'3.ポイント配分設計画面'!$B$12:$B$17,0),MATCH(E56,'3.ポイント配分設計画面'!$B$12:$K$12,0)))</f>
        <v>130</v>
      </c>
      <c r="Q56" s="221">
        <f>IF(O56="","",IF($G56="",0,INDEX('3.ポイント配分設計画面'!$B$21:$J$26,MATCH(メイン!O56,'3.ポイント配分設計画面'!$B$21:$B$26,0),MATCH(G56,'3.ポイント配分設計画面'!$B$21:$J$21,0))))</f>
        <v>10</v>
      </c>
      <c r="R56" s="221">
        <f>IF(O56="","",IF(L56="",0,L56*'3.ポイント配分設計画面'!$C$8))</f>
        <v>0</v>
      </c>
      <c r="S56" s="221">
        <f t="shared" si="18"/>
        <v>140</v>
      </c>
      <c r="T56" s="224">
        <f t="shared" si="7"/>
        <v>752000</v>
      </c>
      <c r="U56" s="225">
        <f t="shared" si="17"/>
        <v>-31608</v>
      </c>
      <c r="V56" s="327"/>
      <c r="W56" s="215">
        <f t="shared" si="8"/>
        <v>752000</v>
      </c>
      <c r="X56" s="215">
        <f t="shared" si="9"/>
        <v>-31608</v>
      </c>
      <c r="Y56" s="328"/>
      <c r="Z56" s="218">
        <f t="shared" si="10"/>
        <v>752000</v>
      </c>
    </row>
    <row r="57" spans="1:26" x14ac:dyDescent="0.15">
      <c r="A57" s="27">
        <f t="shared" si="12"/>
        <v>49</v>
      </c>
      <c r="B57" s="322">
        <v>1</v>
      </c>
      <c r="C57" s="322" t="s">
        <v>77</v>
      </c>
      <c r="D57" s="323" t="s">
        <v>55</v>
      </c>
      <c r="E57" s="323">
        <v>5</v>
      </c>
      <c r="F57" s="322">
        <v>18</v>
      </c>
      <c r="G57" s="322" t="s">
        <v>54</v>
      </c>
      <c r="H57" s="324">
        <v>29223</v>
      </c>
      <c r="I57" s="324">
        <v>38028</v>
      </c>
      <c r="J57" s="211">
        <f t="shared" si="13"/>
        <v>45</v>
      </c>
      <c r="K57" s="211">
        <f t="shared" si="14"/>
        <v>2</v>
      </c>
      <c r="L57" s="211">
        <f t="shared" si="15"/>
        <v>21</v>
      </c>
      <c r="M57" s="211">
        <f t="shared" si="16"/>
        <v>1</v>
      </c>
      <c r="N57" s="325">
        <v>879144</v>
      </c>
      <c r="O57" s="326" t="s">
        <v>123</v>
      </c>
      <c r="P57" s="221">
        <f>IF($O57="","",INDEX('3.ポイント配分設計画面'!$B$12:$K$17,MATCH(メイン!O57,'3.ポイント配分設計画面'!$B$12:$B$17,0),MATCH(E57,'3.ポイント配分設計画面'!$B$12:$K$12,0)))</f>
        <v>130</v>
      </c>
      <c r="Q57" s="221">
        <f>IF(O57="","",IF($G57="",0,INDEX('3.ポイント配分設計画面'!$B$21:$J$26,MATCH(メイン!O57,'3.ポイント配分設計画面'!$B$21:$B$26,0),MATCH(G57,'3.ポイント配分設計画面'!$B$21:$J$21,0))))</f>
        <v>30</v>
      </c>
      <c r="R57" s="221">
        <f>IF(O57="","",IF(L57="",0,L57*'3.ポイント配分設計画面'!$C$8))</f>
        <v>0</v>
      </c>
      <c r="S57" s="221">
        <f t="shared" si="18"/>
        <v>160</v>
      </c>
      <c r="T57" s="224">
        <f t="shared" si="7"/>
        <v>859400</v>
      </c>
      <c r="U57" s="225">
        <f t="shared" si="17"/>
        <v>-19744</v>
      </c>
      <c r="V57" s="327"/>
      <c r="W57" s="215">
        <f t="shared" si="8"/>
        <v>859400</v>
      </c>
      <c r="X57" s="215">
        <f t="shared" si="9"/>
        <v>-19744</v>
      </c>
      <c r="Y57" s="328"/>
      <c r="Z57" s="218">
        <f t="shared" si="10"/>
        <v>859400</v>
      </c>
    </row>
    <row r="58" spans="1:26" x14ac:dyDescent="0.15">
      <c r="A58" s="27">
        <f t="shared" si="12"/>
        <v>50</v>
      </c>
      <c r="B58" s="322">
        <v>1</v>
      </c>
      <c r="C58" s="322" t="s">
        <v>78</v>
      </c>
      <c r="D58" s="323"/>
      <c r="E58" s="323">
        <v>4</v>
      </c>
      <c r="F58" s="322">
        <v>13</v>
      </c>
      <c r="G58" s="322"/>
      <c r="H58" s="324">
        <v>28596</v>
      </c>
      <c r="I58" s="324">
        <v>38476</v>
      </c>
      <c r="J58" s="211">
        <f t="shared" si="13"/>
        <v>46</v>
      </c>
      <c r="K58" s="211">
        <f t="shared" si="14"/>
        <v>11</v>
      </c>
      <c r="L58" s="211">
        <f t="shared" si="15"/>
        <v>19</v>
      </c>
      <c r="M58" s="211">
        <f t="shared" si="16"/>
        <v>10</v>
      </c>
      <c r="N58" s="325">
        <v>681520</v>
      </c>
      <c r="O58" s="326" t="s">
        <v>123</v>
      </c>
      <c r="P58" s="221">
        <f>IF($O58="","",INDEX('3.ポイント配分設計画面'!$B$12:$K$17,MATCH(メイン!O58,'3.ポイント配分設計画面'!$B$12:$B$17,0),MATCH(E58,'3.ポイント配分設計画面'!$B$12:$K$12,0)))</f>
        <v>125</v>
      </c>
      <c r="Q58" s="221">
        <f>IF(O58="","",IF($G58="",0,INDEX('3.ポイント配分設計画面'!$B$21:$J$26,MATCH(メイン!O58,'3.ポイント配分設計画面'!$B$21:$B$26,0),MATCH(G58,'3.ポイント配分設計画面'!$B$21:$J$21,0))))</f>
        <v>0</v>
      </c>
      <c r="R58" s="221">
        <f>IF(O58="","",IF(L58="",0,L58*'3.ポイント配分設計画面'!$C$8))</f>
        <v>0</v>
      </c>
      <c r="S58" s="221">
        <f t="shared" si="18"/>
        <v>125</v>
      </c>
      <c r="T58" s="224">
        <f t="shared" si="7"/>
        <v>671400</v>
      </c>
      <c r="U58" s="225">
        <f t="shared" si="17"/>
        <v>-10120</v>
      </c>
      <c r="V58" s="327"/>
      <c r="W58" s="215">
        <f t="shared" si="8"/>
        <v>671400</v>
      </c>
      <c r="X58" s="215">
        <f t="shared" si="9"/>
        <v>-10120</v>
      </c>
      <c r="Y58" s="328"/>
      <c r="Z58" s="218">
        <f t="shared" si="10"/>
        <v>671400</v>
      </c>
    </row>
    <row r="59" spans="1:26" x14ac:dyDescent="0.15">
      <c r="A59" s="27">
        <f t="shared" si="12"/>
        <v>51</v>
      </c>
      <c r="B59" s="322">
        <v>1</v>
      </c>
      <c r="C59" s="322" t="s">
        <v>79</v>
      </c>
      <c r="D59" s="323"/>
      <c r="E59" s="323">
        <v>4</v>
      </c>
      <c r="F59" s="322">
        <v>25</v>
      </c>
      <c r="G59" s="322"/>
      <c r="H59" s="324">
        <v>29364</v>
      </c>
      <c r="I59" s="324">
        <v>38461</v>
      </c>
      <c r="J59" s="211">
        <f t="shared" si="13"/>
        <v>44</v>
      </c>
      <c r="K59" s="211">
        <f t="shared" si="14"/>
        <v>10</v>
      </c>
      <c r="L59" s="211">
        <f t="shared" si="15"/>
        <v>19</v>
      </c>
      <c r="M59" s="211">
        <f t="shared" si="16"/>
        <v>11</v>
      </c>
      <c r="N59" s="325">
        <v>706160</v>
      </c>
      <c r="O59" s="326" t="s">
        <v>123</v>
      </c>
      <c r="P59" s="221">
        <f>IF($O59="","",INDEX('3.ポイント配分設計画面'!$B$12:$K$17,MATCH(メイン!O59,'3.ポイント配分設計画面'!$B$12:$B$17,0),MATCH(E59,'3.ポイント配分設計画面'!$B$12:$K$12,0)))</f>
        <v>125</v>
      </c>
      <c r="Q59" s="221">
        <f>IF(O59="","",IF($G59="",0,INDEX('3.ポイント配分設計画面'!$B$21:$J$26,MATCH(メイン!O59,'3.ポイント配分設計画面'!$B$21:$B$26,0),MATCH(G59,'3.ポイント配分設計画面'!$B$21:$J$21,0))))</f>
        <v>0</v>
      </c>
      <c r="R59" s="221">
        <f>IF(O59="","",IF(L59="",0,L59*'3.ポイント配分設計画面'!$C$8))</f>
        <v>0</v>
      </c>
      <c r="S59" s="221">
        <f t="shared" si="18"/>
        <v>125</v>
      </c>
      <c r="T59" s="224">
        <f t="shared" si="7"/>
        <v>671400</v>
      </c>
      <c r="U59" s="225">
        <f t="shared" si="17"/>
        <v>-34760</v>
      </c>
      <c r="V59" s="327"/>
      <c r="W59" s="215">
        <f t="shared" si="8"/>
        <v>671400</v>
      </c>
      <c r="X59" s="215">
        <f t="shared" si="9"/>
        <v>-34760</v>
      </c>
      <c r="Y59" s="328"/>
      <c r="Z59" s="218">
        <f t="shared" si="10"/>
        <v>671400</v>
      </c>
    </row>
    <row r="60" spans="1:26" x14ac:dyDescent="0.15">
      <c r="A60" s="27">
        <f t="shared" si="12"/>
        <v>52</v>
      </c>
      <c r="B60" s="322">
        <v>1</v>
      </c>
      <c r="C60" s="322" t="s">
        <v>80</v>
      </c>
      <c r="D60" s="323"/>
      <c r="E60" s="323">
        <v>4</v>
      </c>
      <c r="F60" s="322">
        <v>14</v>
      </c>
      <c r="G60" s="322"/>
      <c r="H60" s="324">
        <v>29814</v>
      </c>
      <c r="I60" s="324">
        <v>38776</v>
      </c>
      <c r="J60" s="211">
        <f t="shared" si="13"/>
        <v>43</v>
      </c>
      <c r="K60" s="211">
        <f t="shared" si="14"/>
        <v>7</v>
      </c>
      <c r="L60" s="211">
        <f t="shared" si="15"/>
        <v>19</v>
      </c>
      <c r="M60" s="211">
        <f t="shared" si="16"/>
        <v>1</v>
      </c>
      <c r="N60" s="325">
        <v>675640</v>
      </c>
      <c r="O60" s="326" t="s">
        <v>123</v>
      </c>
      <c r="P60" s="221">
        <f>IF($O60="","",INDEX('3.ポイント配分設計画面'!$B$12:$K$17,MATCH(メイン!O60,'3.ポイント配分設計画面'!$B$12:$B$17,0),MATCH(E60,'3.ポイント配分設計画面'!$B$12:$K$12,0)))</f>
        <v>125</v>
      </c>
      <c r="Q60" s="221">
        <f>IF(O60="","",IF($G60="",0,INDEX('3.ポイント配分設計画面'!$B$21:$J$26,MATCH(メイン!O60,'3.ポイント配分設計画面'!$B$21:$B$26,0),MATCH(G60,'3.ポイント配分設計画面'!$B$21:$J$21,0))))</f>
        <v>0</v>
      </c>
      <c r="R60" s="221">
        <f>IF(O60="","",IF(L60="",0,L60*'3.ポイント配分設計画面'!$C$8))</f>
        <v>0</v>
      </c>
      <c r="S60" s="221">
        <f t="shared" si="18"/>
        <v>125</v>
      </c>
      <c r="T60" s="224">
        <f t="shared" si="7"/>
        <v>671400</v>
      </c>
      <c r="U60" s="225">
        <f t="shared" si="17"/>
        <v>-4240</v>
      </c>
      <c r="V60" s="327"/>
      <c r="W60" s="215">
        <f t="shared" si="8"/>
        <v>671400</v>
      </c>
      <c r="X60" s="215">
        <f t="shared" si="9"/>
        <v>-4240</v>
      </c>
      <c r="Y60" s="328"/>
      <c r="Z60" s="218">
        <f t="shared" si="10"/>
        <v>671400</v>
      </c>
    </row>
    <row r="61" spans="1:26" x14ac:dyDescent="0.15">
      <c r="A61" s="27">
        <f t="shared" si="12"/>
        <v>53</v>
      </c>
      <c r="B61" s="322">
        <v>1</v>
      </c>
      <c r="C61" s="322" t="s">
        <v>81</v>
      </c>
      <c r="D61" s="323"/>
      <c r="E61" s="323">
        <v>4</v>
      </c>
      <c r="F61" s="322">
        <v>16</v>
      </c>
      <c r="G61" s="322"/>
      <c r="H61" s="324">
        <v>30606</v>
      </c>
      <c r="I61" s="324">
        <v>38881</v>
      </c>
      <c r="J61" s="211">
        <f t="shared" si="13"/>
        <v>41</v>
      </c>
      <c r="K61" s="211">
        <f t="shared" si="14"/>
        <v>5</v>
      </c>
      <c r="L61" s="211">
        <f t="shared" si="15"/>
        <v>18</v>
      </c>
      <c r="M61" s="211">
        <f t="shared" si="16"/>
        <v>9</v>
      </c>
      <c r="N61" s="325">
        <v>672280</v>
      </c>
      <c r="O61" s="326" t="s">
        <v>123</v>
      </c>
      <c r="P61" s="221">
        <f>IF($O61="","",INDEX('3.ポイント配分設計画面'!$B$12:$K$17,MATCH(メイン!O61,'3.ポイント配分設計画面'!$B$12:$B$17,0),MATCH(E61,'3.ポイント配分設計画面'!$B$12:$K$12,0)))</f>
        <v>125</v>
      </c>
      <c r="Q61" s="221">
        <f>IF(O61="","",IF($G61="",0,INDEX('3.ポイント配分設計画面'!$B$21:$J$26,MATCH(メイン!O61,'3.ポイント配分設計画面'!$B$21:$B$26,0),MATCH(G61,'3.ポイント配分設計画面'!$B$21:$J$21,0))))</f>
        <v>0</v>
      </c>
      <c r="R61" s="221">
        <f>IF(O61="","",IF(L61="",0,L61*'3.ポイント配分設計画面'!$C$8))</f>
        <v>0</v>
      </c>
      <c r="S61" s="221">
        <f t="shared" si="18"/>
        <v>125</v>
      </c>
      <c r="T61" s="224">
        <f t="shared" si="7"/>
        <v>671400</v>
      </c>
      <c r="U61" s="225">
        <f t="shared" si="17"/>
        <v>-880</v>
      </c>
      <c r="V61" s="327"/>
      <c r="W61" s="215">
        <f t="shared" si="8"/>
        <v>671400</v>
      </c>
      <c r="X61" s="215">
        <f t="shared" si="9"/>
        <v>-880</v>
      </c>
      <c r="Y61" s="328"/>
      <c r="Z61" s="218">
        <f t="shared" si="10"/>
        <v>671400</v>
      </c>
    </row>
    <row r="62" spans="1:26" x14ac:dyDescent="0.15">
      <c r="A62" s="27">
        <f t="shared" si="12"/>
        <v>54</v>
      </c>
      <c r="B62" s="322">
        <v>1</v>
      </c>
      <c r="C62" s="322" t="s">
        <v>82</v>
      </c>
      <c r="D62" s="323"/>
      <c r="E62" s="323">
        <v>3</v>
      </c>
      <c r="F62" s="322">
        <v>2</v>
      </c>
      <c r="G62" s="322"/>
      <c r="H62" s="324">
        <v>31989</v>
      </c>
      <c r="I62" s="324">
        <v>39938</v>
      </c>
      <c r="J62" s="211">
        <f t="shared" si="13"/>
        <v>37</v>
      </c>
      <c r="K62" s="211">
        <f t="shared" si="14"/>
        <v>8</v>
      </c>
      <c r="L62" s="211">
        <f t="shared" si="15"/>
        <v>15</v>
      </c>
      <c r="M62" s="211">
        <f t="shared" si="16"/>
        <v>10</v>
      </c>
      <c r="N62" s="325">
        <v>576352</v>
      </c>
      <c r="O62" s="326" t="s">
        <v>123</v>
      </c>
      <c r="P62" s="221">
        <f>IF($O62="","",INDEX('3.ポイント配分設計画面'!$B$12:$K$17,MATCH(メイン!O62,'3.ポイント配分設計画面'!$B$12:$B$17,0),MATCH(E62,'3.ポイント配分設計画面'!$B$12:$K$12,0)))</f>
        <v>115</v>
      </c>
      <c r="Q62" s="221">
        <f>IF(O62="","",IF($G62="",0,INDEX('3.ポイント配分設計画面'!$B$21:$J$26,MATCH(メイン!O62,'3.ポイント配分設計画面'!$B$21:$B$26,0),MATCH(G62,'3.ポイント配分設計画面'!$B$21:$J$21,0))))</f>
        <v>0</v>
      </c>
      <c r="R62" s="221">
        <f>IF(O62="","",IF(L62="",0,L62*'3.ポイント配分設計画面'!$C$8))</f>
        <v>0</v>
      </c>
      <c r="S62" s="221">
        <f t="shared" si="18"/>
        <v>115</v>
      </c>
      <c r="T62" s="224">
        <f t="shared" si="7"/>
        <v>617700</v>
      </c>
      <c r="U62" s="225">
        <f t="shared" si="17"/>
        <v>41348</v>
      </c>
      <c r="V62" s="327"/>
      <c r="W62" s="215">
        <f t="shared" si="8"/>
        <v>617700</v>
      </c>
      <c r="X62" s="215">
        <f t="shared" si="9"/>
        <v>41348</v>
      </c>
      <c r="Y62" s="328"/>
      <c r="Z62" s="218">
        <f t="shared" si="10"/>
        <v>617700</v>
      </c>
    </row>
    <row r="63" spans="1:26" x14ac:dyDescent="0.15">
      <c r="A63" s="27">
        <f t="shared" si="12"/>
        <v>55</v>
      </c>
      <c r="B63" s="322">
        <v>2</v>
      </c>
      <c r="C63" s="322" t="s">
        <v>83</v>
      </c>
      <c r="D63" s="323"/>
      <c r="E63" s="323">
        <v>1</v>
      </c>
      <c r="F63" s="322">
        <v>17</v>
      </c>
      <c r="G63" s="322"/>
      <c r="H63" s="324">
        <v>33092</v>
      </c>
      <c r="I63" s="324">
        <v>40507</v>
      </c>
      <c r="J63" s="211">
        <f t="shared" si="13"/>
        <v>34</v>
      </c>
      <c r="K63" s="211">
        <f t="shared" si="14"/>
        <v>7</v>
      </c>
      <c r="L63" s="211">
        <f t="shared" si="15"/>
        <v>14</v>
      </c>
      <c r="M63" s="211">
        <f t="shared" si="16"/>
        <v>4</v>
      </c>
      <c r="N63" s="325">
        <v>551096</v>
      </c>
      <c r="O63" s="326" t="s">
        <v>123</v>
      </c>
      <c r="P63" s="221">
        <f>IF($O63="","",INDEX('3.ポイント配分設計画面'!$B$12:$K$17,MATCH(メイン!O63,'3.ポイント配分設計画面'!$B$12:$B$17,0),MATCH(E63,'3.ポイント配分設計画面'!$B$12:$K$12,0)))</f>
        <v>100</v>
      </c>
      <c r="Q63" s="221">
        <f>IF(O63="","",IF($G63="",0,INDEX('3.ポイント配分設計画面'!$B$21:$J$26,MATCH(メイン!O63,'3.ポイント配分設計画面'!$B$21:$B$26,0),MATCH(G63,'3.ポイント配分設計画面'!$B$21:$J$21,0))))</f>
        <v>0</v>
      </c>
      <c r="R63" s="221">
        <f>IF(O63="","",IF(L63="",0,L63*'3.ポイント配分設計画面'!$C$8))</f>
        <v>0</v>
      </c>
      <c r="S63" s="221">
        <f t="shared" si="18"/>
        <v>100</v>
      </c>
      <c r="T63" s="224">
        <f t="shared" si="7"/>
        <v>537100</v>
      </c>
      <c r="U63" s="225">
        <f t="shared" si="17"/>
        <v>-13996</v>
      </c>
      <c r="V63" s="327"/>
      <c r="W63" s="215">
        <f t="shared" si="8"/>
        <v>537100</v>
      </c>
      <c r="X63" s="215">
        <f t="shared" si="9"/>
        <v>-13996</v>
      </c>
      <c r="Y63" s="328"/>
      <c r="Z63" s="218">
        <f t="shared" si="10"/>
        <v>537100</v>
      </c>
    </row>
    <row r="64" spans="1:26" x14ac:dyDescent="0.15">
      <c r="A64" s="27">
        <f t="shared" si="12"/>
        <v>56</v>
      </c>
      <c r="B64" s="322">
        <v>2</v>
      </c>
      <c r="C64" s="322" t="s">
        <v>84</v>
      </c>
      <c r="D64" s="323" t="s">
        <v>55</v>
      </c>
      <c r="E64" s="323">
        <v>8</v>
      </c>
      <c r="F64" s="322">
        <v>14</v>
      </c>
      <c r="G64" s="322" t="s">
        <v>54</v>
      </c>
      <c r="H64" s="324">
        <v>24385</v>
      </c>
      <c r="I64" s="324">
        <v>29651</v>
      </c>
      <c r="J64" s="211">
        <f t="shared" si="13"/>
        <v>58</v>
      </c>
      <c r="K64" s="211">
        <f t="shared" si="14"/>
        <v>5</v>
      </c>
      <c r="L64" s="211">
        <f t="shared" si="15"/>
        <v>44</v>
      </c>
      <c r="M64" s="211">
        <f t="shared" si="16"/>
        <v>0</v>
      </c>
      <c r="N64" s="325">
        <v>1115268</v>
      </c>
      <c r="O64" s="326" t="s">
        <v>123</v>
      </c>
      <c r="P64" s="221">
        <f>IF($O64="","",INDEX('3.ポイント配分設計画面'!$B$12:$K$17,MATCH(メイン!O64,'3.ポイント配分設計画面'!$B$12:$B$17,0),MATCH(E64,'3.ポイント配分設計画面'!$B$12:$K$12,0)))</f>
        <v>180</v>
      </c>
      <c r="Q64" s="221">
        <f>IF(O64="","",IF($G64="",0,INDEX('3.ポイント配分設計画面'!$B$21:$J$26,MATCH(メイン!O64,'3.ポイント配分設計画面'!$B$21:$B$26,0),MATCH(G64,'3.ポイント配分設計画面'!$B$21:$J$21,0))))</f>
        <v>30</v>
      </c>
      <c r="R64" s="221">
        <f>IF(O64="","",IF(L64="",0,L64*'3.ポイント配分設計画面'!$C$8))</f>
        <v>0</v>
      </c>
      <c r="S64" s="221">
        <f t="shared" si="18"/>
        <v>210</v>
      </c>
      <c r="T64" s="224">
        <f t="shared" si="7"/>
        <v>1128000</v>
      </c>
      <c r="U64" s="225">
        <f t="shared" si="17"/>
        <v>12732</v>
      </c>
      <c r="V64" s="327"/>
      <c r="W64" s="215">
        <f t="shared" si="8"/>
        <v>1128000</v>
      </c>
      <c r="X64" s="215">
        <f t="shared" si="9"/>
        <v>12732</v>
      </c>
      <c r="Y64" s="328"/>
      <c r="Z64" s="218">
        <f t="shared" si="10"/>
        <v>1128000</v>
      </c>
    </row>
    <row r="65" spans="1:26" x14ac:dyDescent="0.15">
      <c r="A65" s="27">
        <f t="shared" si="12"/>
        <v>57</v>
      </c>
      <c r="B65" s="322">
        <v>1</v>
      </c>
      <c r="C65" s="322" t="s">
        <v>85</v>
      </c>
      <c r="D65" s="323" t="s">
        <v>55</v>
      </c>
      <c r="E65" s="323">
        <v>7</v>
      </c>
      <c r="F65" s="322">
        <v>18</v>
      </c>
      <c r="G65" s="322" t="s">
        <v>101</v>
      </c>
      <c r="H65" s="324">
        <v>24171</v>
      </c>
      <c r="I65" s="324">
        <v>30379</v>
      </c>
      <c r="J65" s="211">
        <f t="shared" si="13"/>
        <v>59</v>
      </c>
      <c r="K65" s="211">
        <f t="shared" si="14"/>
        <v>0</v>
      </c>
      <c r="L65" s="211">
        <f t="shared" si="15"/>
        <v>42</v>
      </c>
      <c r="M65" s="211">
        <f t="shared" si="16"/>
        <v>0</v>
      </c>
      <c r="N65" s="325">
        <v>1063384</v>
      </c>
      <c r="O65" s="326" t="s">
        <v>123</v>
      </c>
      <c r="P65" s="221">
        <f>IF($O65="","",INDEX('3.ポイント配分設計画面'!$B$12:$K$17,MATCH(メイン!O65,'3.ポイント配分設計画面'!$B$12:$B$17,0),MATCH(E65,'3.ポイント配分設計画面'!$B$12:$K$12,0)))</f>
        <v>170</v>
      </c>
      <c r="Q65" s="221">
        <f>IF(O65="","",IF($G65="",0,INDEX('3.ポイント配分設計画面'!$B$21:$J$26,MATCH(メイン!O65,'3.ポイント配分設計画面'!$B$21:$B$26,0),MATCH(G65,'3.ポイント配分設計画面'!$B$21:$J$21,0))))</f>
        <v>50</v>
      </c>
      <c r="R65" s="221">
        <f>IF(O65="","",IF(L65="",0,L65*'3.ポイント配分設計画面'!$C$8))</f>
        <v>0</v>
      </c>
      <c r="S65" s="221">
        <f t="shared" si="18"/>
        <v>220</v>
      </c>
      <c r="T65" s="224">
        <f t="shared" si="7"/>
        <v>1181700</v>
      </c>
      <c r="U65" s="225">
        <f t="shared" si="17"/>
        <v>118316</v>
      </c>
      <c r="V65" s="327"/>
      <c r="W65" s="215">
        <f t="shared" si="8"/>
        <v>1181700</v>
      </c>
      <c r="X65" s="215">
        <f t="shared" si="9"/>
        <v>118316</v>
      </c>
      <c r="Y65" s="328"/>
      <c r="Z65" s="218">
        <f t="shared" si="10"/>
        <v>1181700</v>
      </c>
    </row>
    <row r="66" spans="1:26" x14ac:dyDescent="0.15">
      <c r="A66" s="27">
        <f t="shared" si="12"/>
        <v>58</v>
      </c>
      <c r="B66" s="322">
        <v>1</v>
      </c>
      <c r="C66" s="322" t="s">
        <v>86</v>
      </c>
      <c r="D66" s="323" t="s">
        <v>55</v>
      </c>
      <c r="E66" s="323">
        <v>7</v>
      </c>
      <c r="F66" s="322">
        <v>30</v>
      </c>
      <c r="G66" s="322" t="s">
        <v>101</v>
      </c>
      <c r="H66" s="324">
        <v>24081</v>
      </c>
      <c r="I66" s="324">
        <v>32574</v>
      </c>
      <c r="J66" s="211">
        <f t="shared" si="13"/>
        <v>59</v>
      </c>
      <c r="K66" s="211">
        <f t="shared" si="14"/>
        <v>3</v>
      </c>
      <c r="L66" s="211">
        <f t="shared" si="15"/>
        <v>36</v>
      </c>
      <c r="M66" s="211">
        <f t="shared" si="16"/>
        <v>0</v>
      </c>
      <c r="N66" s="325">
        <v>1101688</v>
      </c>
      <c r="O66" s="326" t="s">
        <v>123</v>
      </c>
      <c r="P66" s="221">
        <f>IF($O66="","",INDEX('3.ポイント配分設計画面'!$B$12:$K$17,MATCH(メイン!O66,'3.ポイント配分設計画面'!$B$12:$B$17,0),MATCH(E66,'3.ポイント配分設計画面'!$B$12:$K$12,0)))</f>
        <v>170</v>
      </c>
      <c r="Q66" s="221">
        <f>IF(O66="","",IF($G66="",0,INDEX('3.ポイント配分設計画面'!$B$21:$J$26,MATCH(メイン!O66,'3.ポイント配分設計画面'!$B$21:$B$26,0),MATCH(G66,'3.ポイント配分設計画面'!$B$21:$J$21,0))))</f>
        <v>50</v>
      </c>
      <c r="R66" s="221">
        <f>IF(O66="","",IF(L66="",0,L66*'3.ポイント配分設計画面'!$C$8))</f>
        <v>0</v>
      </c>
      <c r="S66" s="221">
        <f t="shared" si="18"/>
        <v>220</v>
      </c>
      <c r="T66" s="224">
        <f t="shared" si="7"/>
        <v>1181700</v>
      </c>
      <c r="U66" s="225">
        <f t="shared" si="17"/>
        <v>80012</v>
      </c>
      <c r="V66" s="327"/>
      <c r="W66" s="215">
        <f t="shared" si="8"/>
        <v>1181700</v>
      </c>
      <c r="X66" s="215">
        <f t="shared" si="9"/>
        <v>80012</v>
      </c>
      <c r="Y66" s="328"/>
      <c r="Z66" s="218">
        <f t="shared" si="10"/>
        <v>1181700</v>
      </c>
    </row>
    <row r="67" spans="1:26" x14ac:dyDescent="0.15">
      <c r="A67" s="27">
        <f t="shared" si="12"/>
        <v>59</v>
      </c>
      <c r="B67" s="322">
        <v>1</v>
      </c>
      <c r="C67" s="322" t="s">
        <v>87</v>
      </c>
      <c r="D67" s="323"/>
      <c r="E67" s="323">
        <v>5</v>
      </c>
      <c r="F67" s="322">
        <v>17</v>
      </c>
      <c r="G67" s="322" t="s">
        <v>102</v>
      </c>
      <c r="H67" s="324">
        <v>28615</v>
      </c>
      <c r="I67" s="324">
        <v>38055</v>
      </c>
      <c r="J67" s="211">
        <f t="shared" si="13"/>
        <v>46</v>
      </c>
      <c r="K67" s="211">
        <f t="shared" si="14"/>
        <v>10</v>
      </c>
      <c r="L67" s="211">
        <f t="shared" si="15"/>
        <v>21</v>
      </c>
      <c r="M67" s="211">
        <f t="shared" si="16"/>
        <v>0</v>
      </c>
      <c r="N67" s="325">
        <v>767312</v>
      </c>
      <c r="O67" s="326" t="s">
        <v>123</v>
      </c>
      <c r="P67" s="221">
        <f>IF($O67="","",INDEX('3.ポイント配分設計画面'!$B$12:$K$17,MATCH(メイン!O67,'3.ポイント配分設計画面'!$B$12:$B$17,0),MATCH(E67,'3.ポイント配分設計画面'!$B$12:$K$12,0)))</f>
        <v>130</v>
      </c>
      <c r="Q67" s="221">
        <f>IF(O67="","",IF($G67="",0,INDEX('3.ポイント配分設計画面'!$B$21:$J$26,MATCH(メイン!O67,'3.ポイント配分設計画面'!$B$21:$B$26,0),MATCH(G67,'3.ポイント配分設計画面'!$B$21:$J$21,0))))</f>
        <v>20</v>
      </c>
      <c r="R67" s="221">
        <f>IF(O67="","",IF(L67="",0,L67*'3.ポイント配分設計画面'!$C$8))</f>
        <v>0</v>
      </c>
      <c r="S67" s="221">
        <f t="shared" si="18"/>
        <v>150</v>
      </c>
      <c r="T67" s="224">
        <f t="shared" si="7"/>
        <v>805700</v>
      </c>
      <c r="U67" s="225">
        <f t="shared" si="17"/>
        <v>38388</v>
      </c>
      <c r="V67" s="327"/>
      <c r="W67" s="215">
        <f t="shared" si="8"/>
        <v>805700</v>
      </c>
      <c r="X67" s="215">
        <f t="shared" si="9"/>
        <v>38388</v>
      </c>
      <c r="Y67" s="328"/>
      <c r="Z67" s="218">
        <f t="shared" si="10"/>
        <v>805700</v>
      </c>
    </row>
    <row r="68" spans="1:26" x14ac:dyDescent="0.15">
      <c r="A68" s="27">
        <f t="shared" si="12"/>
        <v>60</v>
      </c>
      <c r="B68" s="322">
        <v>1</v>
      </c>
      <c r="C68" s="322" t="s">
        <v>88</v>
      </c>
      <c r="D68" s="323"/>
      <c r="E68" s="323">
        <v>3</v>
      </c>
      <c r="F68" s="322">
        <v>24</v>
      </c>
      <c r="G68" s="322"/>
      <c r="H68" s="324">
        <v>31966</v>
      </c>
      <c r="I68" s="324">
        <v>40283</v>
      </c>
      <c r="J68" s="211">
        <f t="shared" si="13"/>
        <v>37</v>
      </c>
      <c r="K68" s="211">
        <f t="shared" si="14"/>
        <v>8</v>
      </c>
      <c r="L68" s="211">
        <f t="shared" si="15"/>
        <v>14</v>
      </c>
      <c r="M68" s="211">
        <f t="shared" si="16"/>
        <v>11</v>
      </c>
      <c r="N68" s="325">
        <v>628096</v>
      </c>
      <c r="O68" s="326" t="s">
        <v>123</v>
      </c>
      <c r="P68" s="221">
        <f>IF($O68="","",INDEX('3.ポイント配分設計画面'!$B$12:$K$17,MATCH(メイン!O68,'3.ポイント配分設計画面'!$B$12:$B$17,0),MATCH(E68,'3.ポイント配分設計画面'!$B$12:$K$12,0)))</f>
        <v>115</v>
      </c>
      <c r="Q68" s="221">
        <f>IF(O68="","",IF($G68="",0,INDEX('3.ポイント配分設計画面'!$B$21:$J$26,MATCH(メイン!O68,'3.ポイント配分設計画面'!$B$21:$B$26,0),MATCH(G68,'3.ポイント配分設計画面'!$B$21:$J$21,0))))</f>
        <v>0</v>
      </c>
      <c r="R68" s="221">
        <f>IF(O68="","",IF(L68="",0,L68*'3.ポイント配分設計画面'!$C$8))</f>
        <v>0</v>
      </c>
      <c r="S68" s="221">
        <f t="shared" si="18"/>
        <v>115</v>
      </c>
      <c r="T68" s="224">
        <f t="shared" si="7"/>
        <v>617700</v>
      </c>
      <c r="U68" s="225">
        <f t="shared" si="17"/>
        <v>-10396</v>
      </c>
      <c r="V68" s="327"/>
      <c r="W68" s="215">
        <f t="shared" si="8"/>
        <v>617700</v>
      </c>
      <c r="X68" s="215">
        <f t="shared" si="9"/>
        <v>-10396</v>
      </c>
      <c r="Y68" s="328"/>
      <c r="Z68" s="218">
        <f t="shared" si="10"/>
        <v>617700</v>
      </c>
    </row>
    <row r="69" spans="1:26" x14ac:dyDescent="0.15">
      <c r="A69" s="27">
        <f t="shared" si="12"/>
        <v>61</v>
      </c>
      <c r="B69" s="322">
        <v>1</v>
      </c>
      <c r="C69" s="322" t="s">
        <v>89</v>
      </c>
      <c r="D69" s="323"/>
      <c r="E69" s="323">
        <v>4</v>
      </c>
      <c r="F69" s="322">
        <v>23</v>
      </c>
      <c r="G69" s="322"/>
      <c r="H69" s="324">
        <v>30413</v>
      </c>
      <c r="I69" s="324">
        <v>38069</v>
      </c>
      <c r="J69" s="211">
        <f t="shared" si="13"/>
        <v>41</v>
      </c>
      <c r="K69" s="211">
        <f t="shared" si="14"/>
        <v>11</v>
      </c>
      <c r="L69" s="211">
        <f t="shared" si="15"/>
        <v>21</v>
      </c>
      <c r="M69" s="211">
        <f t="shared" si="16"/>
        <v>0</v>
      </c>
      <c r="N69" s="325">
        <v>689920</v>
      </c>
      <c r="O69" s="326" t="s">
        <v>123</v>
      </c>
      <c r="P69" s="221">
        <f>IF($O69="","",INDEX('3.ポイント配分設計画面'!$B$12:$K$17,MATCH(メイン!O69,'3.ポイント配分設計画面'!$B$12:$B$17,0),MATCH(E69,'3.ポイント配分設計画面'!$B$12:$K$12,0)))</f>
        <v>125</v>
      </c>
      <c r="Q69" s="221">
        <f>IF(O69="","",IF($G69="",0,INDEX('3.ポイント配分設計画面'!$B$21:$J$26,MATCH(メイン!O69,'3.ポイント配分設計画面'!$B$21:$B$26,0),MATCH(G69,'3.ポイント配分設計画面'!$B$21:$J$21,0))))</f>
        <v>0</v>
      </c>
      <c r="R69" s="221">
        <f>IF(O69="","",IF(L69="",0,L69*'3.ポイント配分設計画面'!$C$8))</f>
        <v>0</v>
      </c>
      <c r="S69" s="221">
        <f t="shared" si="18"/>
        <v>125</v>
      </c>
      <c r="T69" s="224">
        <f t="shared" si="7"/>
        <v>671400</v>
      </c>
      <c r="U69" s="225">
        <f t="shared" si="17"/>
        <v>-18520</v>
      </c>
      <c r="V69" s="327"/>
      <c r="W69" s="215">
        <f t="shared" si="8"/>
        <v>671400</v>
      </c>
      <c r="X69" s="215">
        <f t="shared" si="9"/>
        <v>-18520</v>
      </c>
      <c r="Y69" s="328"/>
      <c r="Z69" s="218">
        <f t="shared" si="10"/>
        <v>671400</v>
      </c>
    </row>
    <row r="70" spans="1:26" x14ac:dyDescent="0.15">
      <c r="A70" s="27">
        <f t="shared" si="12"/>
        <v>62</v>
      </c>
      <c r="B70" s="322">
        <v>2</v>
      </c>
      <c r="C70" s="322" t="s">
        <v>90</v>
      </c>
      <c r="D70" s="323" t="s">
        <v>55</v>
      </c>
      <c r="E70" s="323">
        <v>7</v>
      </c>
      <c r="F70" s="322">
        <v>19</v>
      </c>
      <c r="G70" s="322" t="s">
        <v>101</v>
      </c>
      <c r="H70" s="324">
        <v>24862</v>
      </c>
      <c r="I70" s="324">
        <v>30379</v>
      </c>
      <c r="J70" s="211">
        <f t="shared" si="13"/>
        <v>57</v>
      </c>
      <c r="K70" s="211">
        <f t="shared" si="14"/>
        <v>2</v>
      </c>
      <c r="L70" s="211">
        <f t="shared" si="15"/>
        <v>42</v>
      </c>
      <c r="M70" s="211">
        <f t="shared" si="16"/>
        <v>0</v>
      </c>
      <c r="N70" s="325">
        <v>1066576</v>
      </c>
      <c r="O70" s="326" t="s">
        <v>123</v>
      </c>
      <c r="P70" s="221">
        <f>IF($O70="","",INDEX('3.ポイント配分設計画面'!$B$12:$K$17,MATCH(メイン!O70,'3.ポイント配分設計画面'!$B$12:$B$17,0),MATCH(E70,'3.ポイント配分設計画面'!$B$12:$K$12,0)))</f>
        <v>170</v>
      </c>
      <c r="Q70" s="221">
        <f>IF(O70="","",IF($G70="",0,INDEX('3.ポイント配分設計画面'!$B$21:$J$26,MATCH(メイン!O70,'3.ポイント配分設計画面'!$B$21:$B$26,0),MATCH(G70,'3.ポイント配分設計画面'!$B$21:$J$21,0))))</f>
        <v>50</v>
      </c>
      <c r="R70" s="221">
        <f>IF(O70="","",IF(L70="",0,L70*'3.ポイント配分設計画面'!$C$8))</f>
        <v>0</v>
      </c>
      <c r="S70" s="221">
        <f t="shared" si="18"/>
        <v>220</v>
      </c>
      <c r="T70" s="224">
        <f t="shared" si="7"/>
        <v>1181700</v>
      </c>
      <c r="U70" s="225">
        <f t="shared" si="17"/>
        <v>115124</v>
      </c>
      <c r="V70" s="327"/>
      <c r="W70" s="215">
        <f t="shared" si="8"/>
        <v>1181700</v>
      </c>
      <c r="X70" s="215">
        <f t="shared" si="9"/>
        <v>115124</v>
      </c>
      <c r="Y70" s="328"/>
      <c r="Z70" s="218">
        <f t="shared" si="10"/>
        <v>1181700</v>
      </c>
    </row>
    <row r="71" spans="1:26" x14ac:dyDescent="0.15">
      <c r="A71" s="27">
        <f t="shared" si="12"/>
        <v>63</v>
      </c>
      <c r="B71" s="322">
        <v>1</v>
      </c>
      <c r="C71" s="322" t="s">
        <v>91</v>
      </c>
      <c r="D71" s="323"/>
      <c r="E71" s="323">
        <v>5</v>
      </c>
      <c r="F71" s="322">
        <v>21</v>
      </c>
      <c r="G71" s="322" t="s">
        <v>103</v>
      </c>
      <c r="H71" s="324">
        <v>24497</v>
      </c>
      <c r="I71" s="324">
        <v>33148</v>
      </c>
      <c r="J71" s="211">
        <f t="shared" si="13"/>
        <v>58</v>
      </c>
      <c r="K71" s="211">
        <f t="shared" si="14"/>
        <v>2</v>
      </c>
      <c r="L71" s="211">
        <f t="shared" si="15"/>
        <v>34</v>
      </c>
      <c r="M71" s="211">
        <f t="shared" si="16"/>
        <v>6</v>
      </c>
      <c r="N71" s="325">
        <v>825440</v>
      </c>
      <c r="O71" s="326" t="s">
        <v>123</v>
      </c>
      <c r="P71" s="221">
        <f>IF($O71="","",INDEX('3.ポイント配分設計画面'!$B$12:$K$17,MATCH(メイン!O71,'3.ポイント配分設計画面'!$B$12:$B$17,0),MATCH(E71,'3.ポイント配分設計画面'!$B$12:$K$12,0)))</f>
        <v>130</v>
      </c>
      <c r="Q71" s="221">
        <f>IF(O71="","",IF($G71="",0,INDEX('3.ポイント配分設計画面'!$B$21:$J$26,MATCH(メイン!O71,'3.ポイント配分設計画面'!$B$21:$B$26,0),MATCH(G71,'3.ポイント配分設計画面'!$B$21:$J$21,0))))</f>
        <v>10</v>
      </c>
      <c r="R71" s="221">
        <f>IF(O71="","",IF(L71="",0,L71*'3.ポイント配分設計画面'!$C$8))</f>
        <v>0</v>
      </c>
      <c r="S71" s="221">
        <f t="shared" si="18"/>
        <v>140</v>
      </c>
      <c r="T71" s="224">
        <f t="shared" si="7"/>
        <v>752000</v>
      </c>
      <c r="U71" s="225">
        <f t="shared" si="17"/>
        <v>-73440</v>
      </c>
      <c r="V71" s="327"/>
      <c r="W71" s="215">
        <f t="shared" si="8"/>
        <v>752000</v>
      </c>
      <c r="X71" s="215">
        <f t="shared" si="9"/>
        <v>-73440</v>
      </c>
      <c r="Y71" s="328"/>
      <c r="Z71" s="218">
        <f t="shared" si="10"/>
        <v>752000</v>
      </c>
    </row>
    <row r="72" spans="1:26" x14ac:dyDescent="0.15">
      <c r="A72" s="27">
        <f t="shared" si="12"/>
        <v>64</v>
      </c>
      <c r="B72" s="322">
        <v>1</v>
      </c>
      <c r="C72" s="322" t="s">
        <v>92</v>
      </c>
      <c r="D72" s="323"/>
      <c r="E72" s="323">
        <v>4</v>
      </c>
      <c r="F72" s="322">
        <v>15</v>
      </c>
      <c r="G72" s="322"/>
      <c r="H72" s="324">
        <v>29676</v>
      </c>
      <c r="I72" s="324">
        <v>37380</v>
      </c>
      <c r="J72" s="211">
        <f t="shared" si="13"/>
        <v>44</v>
      </c>
      <c r="K72" s="211">
        <f t="shared" si="14"/>
        <v>0</v>
      </c>
      <c r="L72" s="211">
        <f t="shared" si="15"/>
        <v>22</v>
      </c>
      <c r="M72" s="211">
        <f t="shared" si="16"/>
        <v>10</v>
      </c>
      <c r="N72" s="325">
        <v>680960</v>
      </c>
      <c r="O72" s="326" t="s">
        <v>123</v>
      </c>
      <c r="P72" s="221">
        <f>IF($O72="","",INDEX('3.ポイント配分設計画面'!$B$12:$K$17,MATCH(メイン!O72,'3.ポイント配分設計画面'!$B$12:$B$17,0),MATCH(E72,'3.ポイント配分設計画面'!$B$12:$K$12,0)))</f>
        <v>125</v>
      </c>
      <c r="Q72" s="221">
        <f>IF(O72="","",IF($G72="",0,INDEX('3.ポイント配分設計画面'!$B$21:$J$26,MATCH(メイン!O72,'3.ポイント配分設計画面'!$B$21:$B$26,0),MATCH(G72,'3.ポイント配分設計画面'!$B$21:$J$21,0))))</f>
        <v>0</v>
      </c>
      <c r="R72" s="221">
        <f>IF(O72="","",IF(L72="",0,L72*'3.ポイント配分設計画面'!$C$8))</f>
        <v>0</v>
      </c>
      <c r="S72" s="221">
        <f t="shared" si="18"/>
        <v>125</v>
      </c>
      <c r="T72" s="224">
        <f t="shared" si="7"/>
        <v>671400</v>
      </c>
      <c r="U72" s="225">
        <f t="shared" si="17"/>
        <v>-9560</v>
      </c>
      <c r="V72" s="327"/>
      <c r="W72" s="215">
        <f t="shared" si="8"/>
        <v>671400</v>
      </c>
      <c r="X72" s="215">
        <f t="shared" si="9"/>
        <v>-9560</v>
      </c>
      <c r="Y72" s="328"/>
      <c r="Z72" s="218">
        <f t="shared" si="10"/>
        <v>671400</v>
      </c>
    </row>
    <row r="73" spans="1:26" x14ac:dyDescent="0.15">
      <c r="A73" s="27">
        <f t="shared" ref="A73:A104" si="19">IF(C73="","",A72+1)</f>
        <v>65</v>
      </c>
      <c r="B73" s="322">
        <v>1</v>
      </c>
      <c r="C73" s="322" t="s">
        <v>93</v>
      </c>
      <c r="D73" s="323"/>
      <c r="E73" s="323">
        <v>5</v>
      </c>
      <c r="F73" s="322">
        <v>23</v>
      </c>
      <c r="G73" s="322" t="s">
        <v>102</v>
      </c>
      <c r="H73" s="324">
        <v>29843</v>
      </c>
      <c r="I73" s="324">
        <v>38076</v>
      </c>
      <c r="J73" s="211">
        <f t="shared" ref="J73:J104" si="20">IF(H73="","",DATEDIF(H73-1,$J$5,"Y"))</f>
        <v>43</v>
      </c>
      <c r="K73" s="211">
        <f t="shared" ref="K73:K104" si="21">IF(H73="","",DATEDIF(H73-1,$J$5,"YM"))</f>
        <v>6</v>
      </c>
      <c r="L73" s="211">
        <f t="shared" ref="L73:L104" si="22">IF(I73="","",DATEDIF(I73-1,$J$5,"Y"))</f>
        <v>21</v>
      </c>
      <c r="M73" s="211">
        <f t="shared" ref="M73:M104" si="23">IF(I73="","",DATEDIF(I73-1,$J$5,"YM"))</f>
        <v>0</v>
      </c>
      <c r="N73" s="325">
        <v>802704</v>
      </c>
      <c r="O73" s="326" t="s">
        <v>123</v>
      </c>
      <c r="P73" s="221">
        <f>IF($O73="","",INDEX('3.ポイント配分設計画面'!$B$12:$K$17,MATCH(メイン!O73,'3.ポイント配分設計画面'!$B$12:$B$17,0),MATCH(E73,'3.ポイント配分設計画面'!$B$12:$K$12,0)))</f>
        <v>130</v>
      </c>
      <c r="Q73" s="221">
        <f>IF(O73="","",IF($G73="",0,INDEX('3.ポイント配分設計画面'!$B$21:$J$26,MATCH(メイン!O73,'3.ポイント配分設計画面'!$B$21:$B$26,0),MATCH(G73,'3.ポイント配分設計画面'!$B$21:$J$21,0))))</f>
        <v>20</v>
      </c>
      <c r="R73" s="221">
        <f>IF(O73="","",IF(L73="",0,L73*'3.ポイント配分設計画面'!$C$8))</f>
        <v>0</v>
      </c>
      <c r="S73" s="221">
        <f t="shared" si="18"/>
        <v>150</v>
      </c>
      <c r="T73" s="224">
        <f t="shared" si="7"/>
        <v>805700</v>
      </c>
      <c r="U73" s="225">
        <f t="shared" ref="U73:U104" si="24">IF(S73="","",T73-N73)</f>
        <v>2996</v>
      </c>
      <c r="V73" s="327"/>
      <c r="W73" s="215">
        <f t="shared" si="8"/>
        <v>805700</v>
      </c>
      <c r="X73" s="215">
        <f t="shared" si="9"/>
        <v>2996</v>
      </c>
      <c r="Y73" s="328"/>
      <c r="Z73" s="218">
        <f t="shared" si="10"/>
        <v>805700</v>
      </c>
    </row>
    <row r="74" spans="1:26" x14ac:dyDescent="0.15">
      <c r="A74" s="27">
        <f t="shared" si="19"/>
        <v>66</v>
      </c>
      <c r="B74" s="322">
        <v>1</v>
      </c>
      <c r="C74" s="322" t="s">
        <v>94</v>
      </c>
      <c r="D74" s="323" t="s">
        <v>55</v>
      </c>
      <c r="E74" s="323">
        <v>8</v>
      </c>
      <c r="F74" s="322">
        <v>29</v>
      </c>
      <c r="G74" s="322" t="s">
        <v>100</v>
      </c>
      <c r="H74" s="324">
        <v>25133</v>
      </c>
      <c r="I74" s="324">
        <v>30747</v>
      </c>
      <c r="J74" s="211">
        <f t="shared" si="20"/>
        <v>56</v>
      </c>
      <c r="K74" s="211">
        <f t="shared" si="21"/>
        <v>5</v>
      </c>
      <c r="L74" s="211">
        <f t="shared" si="22"/>
        <v>41</v>
      </c>
      <c r="M74" s="211">
        <f t="shared" si="23"/>
        <v>0</v>
      </c>
      <c r="N74" s="325">
        <v>1252608</v>
      </c>
      <c r="O74" s="326" t="s">
        <v>123</v>
      </c>
      <c r="P74" s="221">
        <f>IF($O74="","",INDEX('3.ポイント配分設計画面'!$B$12:$K$17,MATCH(メイン!O74,'3.ポイント配分設計画面'!$B$12:$B$17,0),MATCH(E74,'3.ポイント配分設計画面'!$B$12:$K$12,0)))</f>
        <v>180</v>
      </c>
      <c r="Q74" s="221">
        <f>IF(O74="","",IF($G74="",0,INDEX('3.ポイント配分設計画面'!$B$21:$J$26,MATCH(メイン!O74,'3.ポイント配分設計画面'!$B$21:$B$26,0),MATCH(G74,'3.ポイント配分設計画面'!$B$21:$J$21,0))))</f>
        <v>60</v>
      </c>
      <c r="R74" s="221">
        <f>IF(O74="","",IF(L74="",0,L74*'3.ポイント配分設計画面'!$C$8))</f>
        <v>0</v>
      </c>
      <c r="S74" s="221">
        <f t="shared" si="18"/>
        <v>240</v>
      </c>
      <c r="T74" s="224">
        <f t="shared" ref="T74:T105" si="25">IF(S74="","",ROUNDUP(S74*$T$3,-2))</f>
        <v>1289100</v>
      </c>
      <c r="U74" s="225">
        <f t="shared" si="24"/>
        <v>36492</v>
      </c>
      <c r="V74" s="327"/>
      <c r="W74" s="215">
        <f t="shared" ref="W74:W107" si="26">IF(T74="","",T74+V74)</f>
        <v>1289100</v>
      </c>
      <c r="X74" s="215">
        <f t="shared" ref="X74:X107" si="27">IF(T74="","",T74-N74)</f>
        <v>36492</v>
      </c>
      <c r="Y74" s="328"/>
      <c r="Z74" s="218">
        <f t="shared" ref="Z74:Z107" si="28">IF(W74="","",W74*(1-Y74))</f>
        <v>1289100</v>
      </c>
    </row>
    <row r="75" spans="1:26" x14ac:dyDescent="0.15">
      <c r="A75" s="27">
        <f t="shared" si="19"/>
        <v>67</v>
      </c>
      <c r="B75" s="322">
        <v>1</v>
      </c>
      <c r="C75" s="322" t="s">
        <v>95</v>
      </c>
      <c r="D75" s="323"/>
      <c r="E75" s="323">
        <v>5</v>
      </c>
      <c r="F75" s="322">
        <v>27</v>
      </c>
      <c r="G75" s="322" t="s">
        <v>103</v>
      </c>
      <c r="H75" s="324">
        <v>26313</v>
      </c>
      <c r="I75" s="324">
        <v>34397</v>
      </c>
      <c r="J75" s="211">
        <f t="shared" si="20"/>
        <v>53</v>
      </c>
      <c r="K75" s="211">
        <f t="shared" si="21"/>
        <v>2</v>
      </c>
      <c r="L75" s="211">
        <f t="shared" si="22"/>
        <v>31</v>
      </c>
      <c r="M75" s="211">
        <f t="shared" si="23"/>
        <v>0</v>
      </c>
      <c r="N75" s="325">
        <v>841232</v>
      </c>
      <c r="O75" s="326" t="s">
        <v>123</v>
      </c>
      <c r="P75" s="221">
        <f>IF($O75="","",INDEX('3.ポイント配分設計画面'!$B$12:$K$17,MATCH(メイン!O75,'3.ポイント配分設計画面'!$B$12:$B$17,0),MATCH(E75,'3.ポイント配分設計画面'!$B$12:$K$12,0)))</f>
        <v>130</v>
      </c>
      <c r="Q75" s="221">
        <f>IF(O75="","",IF($G75="",0,INDEX('3.ポイント配分設計画面'!$B$21:$J$26,MATCH(メイン!O75,'3.ポイント配分設計画面'!$B$21:$B$26,0),MATCH(G75,'3.ポイント配分設計画面'!$B$21:$J$21,0))))</f>
        <v>10</v>
      </c>
      <c r="R75" s="221">
        <f>IF(O75="","",IF(L75="",0,L75*'3.ポイント配分設計画面'!$C$8))</f>
        <v>0</v>
      </c>
      <c r="S75" s="221">
        <f t="shared" si="18"/>
        <v>140</v>
      </c>
      <c r="T75" s="224">
        <f t="shared" si="25"/>
        <v>752000</v>
      </c>
      <c r="U75" s="225">
        <f t="shared" si="24"/>
        <v>-89232</v>
      </c>
      <c r="V75" s="327"/>
      <c r="W75" s="215">
        <f t="shared" si="26"/>
        <v>752000</v>
      </c>
      <c r="X75" s="215">
        <f t="shared" si="27"/>
        <v>-89232</v>
      </c>
      <c r="Y75" s="328"/>
      <c r="Z75" s="218">
        <f t="shared" si="28"/>
        <v>752000</v>
      </c>
    </row>
    <row r="76" spans="1:26" x14ac:dyDescent="0.15">
      <c r="A76" s="27">
        <f t="shared" si="19"/>
        <v>68</v>
      </c>
      <c r="B76" s="322">
        <v>1</v>
      </c>
      <c r="C76" s="322" t="s">
        <v>96</v>
      </c>
      <c r="D76" s="323"/>
      <c r="E76" s="323">
        <v>4</v>
      </c>
      <c r="F76" s="322">
        <v>29</v>
      </c>
      <c r="G76" s="322"/>
      <c r="H76" s="324">
        <v>29805</v>
      </c>
      <c r="I76" s="324">
        <v>38328</v>
      </c>
      <c r="J76" s="211">
        <f t="shared" si="20"/>
        <v>43</v>
      </c>
      <c r="K76" s="211">
        <f t="shared" si="21"/>
        <v>7</v>
      </c>
      <c r="L76" s="211">
        <f t="shared" si="22"/>
        <v>20</v>
      </c>
      <c r="M76" s="211">
        <f t="shared" si="23"/>
        <v>3</v>
      </c>
      <c r="N76" s="325">
        <v>713440</v>
      </c>
      <c r="O76" s="326" t="s">
        <v>123</v>
      </c>
      <c r="P76" s="221">
        <f>IF($O76="","",INDEX('3.ポイント配分設計画面'!$B$12:$K$17,MATCH(メイン!O76,'3.ポイント配分設計画面'!$B$12:$B$17,0),MATCH(E76,'3.ポイント配分設計画面'!$B$12:$K$12,0)))</f>
        <v>125</v>
      </c>
      <c r="Q76" s="221">
        <f>IF(O76="","",IF($G76="",0,INDEX('3.ポイント配分設計画面'!$B$21:$J$26,MATCH(メイン!O76,'3.ポイント配分設計画面'!$B$21:$B$26,0),MATCH(G76,'3.ポイント配分設計画面'!$B$21:$J$21,0))))</f>
        <v>0</v>
      </c>
      <c r="R76" s="221">
        <f>IF(O76="","",IF(L76="",0,L76*'3.ポイント配分設計画面'!$C$8))</f>
        <v>0</v>
      </c>
      <c r="S76" s="221">
        <f t="shared" si="18"/>
        <v>125</v>
      </c>
      <c r="T76" s="224">
        <f t="shared" si="25"/>
        <v>671400</v>
      </c>
      <c r="U76" s="225">
        <f t="shared" si="24"/>
        <v>-42040</v>
      </c>
      <c r="V76" s="327"/>
      <c r="W76" s="215">
        <f t="shared" si="26"/>
        <v>671400</v>
      </c>
      <c r="X76" s="215">
        <f t="shared" si="27"/>
        <v>-42040</v>
      </c>
      <c r="Y76" s="328"/>
      <c r="Z76" s="218">
        <f t="shared" si="28"/>
        <v>671400</v>
      </c>
    </row>
    <row r="77" spans="1:26" x14ac:dyDescent="0.15">
      <c r="A77" s="27">
        <f t="shared" si="19"/>
        <v>69</v>
      </c>
      <c r="B77" s="322">
        <v>1</v>
      </c>
      <c r="C77" s="322" t="s">
        <v>97</v>
      </c>
      <c r="D77" s="323"/>
      <c r="E77" s="323">
        <v>3</v>
      </c>
      <c r="F77" s="322">
        <v>25</v>
      </c>
      <c r="G77" s="322"/>
      <c r="H77" s="324">
        <v>30992</v>
      </c>
      <c r="I77" s="324">
        <v>38419</v>
      </c>
      <c r="J77" s="211">
        <f t="shared" si="20"/>
        <v>40</v>
      </c>
      <c r="K77" s="211">
        <f t="shared" si="21"/>
        <v>4</v>
      </c>
      <c r="L77" s="211">
        <f t="shared" si="22"/>
        <v>20</v>
      </c>
      <c r="M77" s="211">
        <f t="shared" si="23"/>
        <v>0</v>
      </c>
      <c r="N77" s="325">
        <v>643048</v>
      </c>
      <c r="O77" s="326" t="s">
        <v>123</v>
      </c>
      <c r="P77" s="221">
        <f>IF($O77="","",INDEX('3.ポイント配分設計画面'!$B$12:$K$17,MATCH(メイン!O77,'3.ポイント配分設計画面'!$B$12:$B$17,0),MATCH(E77,'3.ポイント配分設計画面'!$B$12:$K$12,0)))</f>
        <v>115</v>
      </c>
      <c r="Q77" s="221">
        <f>IF(O77="","",IF($G77="",0,INDEX('3.ポイント配分設計画面'!$B$21:$J$26,MATCH(メイン!O77,'3.ポイント配分設計画面'!$B$21:$B$26,0),MATCH(G77,'3.ポイント配分設計画面'!$B$21:$J$21,0))))</f>
        <v>0</v>
      </c>
      <c r="R77" s="221">
        <f>IF(O77="","",IF(L77="",0,L77*'3.ポイント配分設計画面'!$C$8))</f>
        <v>0</v>
      </c>
      <c r="S77" s="221">
        <f t="shared" ref="S77:S107" si="29">IF(O77="","",P77+Q77)</f>
        <v>115</v>
      </c>
      <c r="T77" s="224">
        <f t="shared" si="25"/>
        <v>617700</v>
      </c>
      <c r="U77" s="225">
        <f t="shared" si="24"/>
        <v>-25348</v>
      </c>
      <c r="V77" s="327"/>
      <c r="W77" s="215">
        <f t="shared" si="26"/>
        <v>617700</v>
      </c>
      <c r="X77" s="215">
        <f t="shared" si="27"/>
        <v>-25348</v>
      </c>
      <c r="Y77" s="328"/>
      <c r="Z77" s="218">
        <f t="shared" si="28"/>
        <v>617700</v>
      </c>
    </row>
    <row r="78" spans="1:26" x14ac:dyDescent="0.15">
      <c r="A78" s="27">
        <f t="shared" si="19"/>
        <v>70</v>
      </c>
      <c r="B78" s="322">
        <v>2</v>
      </c>
      <c r="C78" s="322" t="s">
        <v>98</v>
      </c>
      <c r="D78" s="323"/>
      <c r="E78" s="323">
        <v>3</v>
      </c>
      <c r="F78" s="322">
        <v>14</v>
      </c>
      <c r="G78" s="322"/>
      <c r="H78" s="324">
        <v>31852</v>
      </c>
      <c r="I78" s="324">
        <v>39373</v>
      </c>
      <c r="J78" s="211">
        <f t="shared" si="20"/>
        <v>38</v>
      </c>
      <c r="K78" s="211">
        <f t="shared" si="21"/>
        <v>0</v>
      </c>
      <c r="L78" s="211">
        <f t="shared" si="22"/>
        <v>17</v>
      </c>
      <c r="M78" s="211">
        <f t="shared" si="23"/>
        <v>5</v>
      </c>
      <c r="N78" s="325">
        <v>608776</v>
      </c>
      <c r="O78" s="326" t="s">
        <v>123</v>
      </c>
      <c r="P78" s="221">
        <f>IF($O78="","",INDEX('3.ポイント配分設計画面'!$B$12:$K$17,MATCH(メイン!O78,'3.ポイント配分設計画面'!$B$12:$B$17,0),MATCH(E78,'3.ポイント配分設計画面'!$B$12:$K$12,0)))</f>
        <v>115</v>
      </c>
      <c r="Q78" s="221">
        <f>IF(O78="","",IF($G78="",0,INDEX('3.ポイント配分設計画面'!$B$21:$J$26,MATCH(メイン!O78,'3.ポイント配分設計画面'!$B$21:$B$26,0),MATCH(G78,'3.ポイント配分設計画面'!$B$21:$J$21,0))))</f>
        <v>0</v>
      </c>
      <c r="R78" s="221">
        <f>IF(O78="","",IF(L78="",0,L78*'3.ポイント配分設計画面'!$C$8))</f>
        <v>0</v>
      </c>
      <c r="S78" s="221">
        <f t="shared" si="29"/>
        <v>115</v>
      </c>
      <c r="T78" s="224">
        <f t="shared" si="25"/>
        <v>617700</v>
      </c>
      <c r="U78" s="225">
        <f t="shared" si="24"/>
        <v>8924</v>
      </c>
      <c r="V78" s="327"/>
      <c r="W78" s="215">
        <f t="shared" si="26"/>
        <v>617700</v>
      </c>
      <c r="X78" s="215">
        <f t="shared" si="27"/>
        <v>8924</v>
      </c>
      <c r="Y78" s="328"/>
      <c r="Z78" s="218">
        <f t="shared" si="28"/>
        <v>617700</v>
      </c>
    </row>
    <row r="79" spans="1:26" x14ac:dyDescent="0.15">
      <c r="A79" s="27">
        <f t="shared" si="19"/>
        <v>71</v>
      </c>
      <c r="B79" s="322">
        <v>2</v>
      </c>
      <c r="C79" s="322" t="s">
        <v>99</v>
      </c>
      <c r="D79" s="323"/>
      <c r="E79" s="323">
        <v>3</v>
      </c>
      <c r="F79" s="322">
        <v>16</v>
      </c>
      <c r="G79" s="322"/>
      <c r="H79" s="324">
        <v>32279</v>
      </c>
      <c r="I79" s="324">
        <v>40460</v>
      </c>
      <c r="J79" s="211">
        <f t="shared" si="20"/>
        <v>36</v>
      </c>
      <c r="K79" s="211">
        <f t="shared" si="21"/>
        <v>10</v>
      </c>
      <c r="L79" s="211">
        <f t="shared" si="22"/>
        <v>14</v>
      </c>
      <c r="M79" s="211">
        <f t="shared" si="23"/>
        <v>5</v>
      </c>
      <c r="N79" s="325">
        <v>605080</v>
      </c>
      <c r="O79" s="326" t="s">
        <v>123</v>
      </c>
      <c r="P79" s="221">
        <f>IF($O79="","",INDEX('3.ポイント配分設計画面'!$B$12:$K$17,MATCH(メイン!O79,'3.ポイント配分設計画面'!$B$12:$B$17,0),MATCH(E79,'3.ポイント配分設計画面'!$B$12:$K$12,0)))</f>
        <v>115</v>
      </c>
      <c r="Q79" s="221">
        <f>IF(O79="","",IF($G79="",0,INDEX('3.ポイント配分設計画面'!$B$21:$J$26,MATCH(メイン!O79,'3.ポイント配分設計画面'!$B$21:$B$26,0),MATCH(G79,'3.ポイント配分設計画面'!$B$21:$J$21,0))))</f>
        <v>0</v>
      </c>
      <c r="R79" s="221">
        <f>IF(O79="","",IF(L79="",0,L79*'3.ポイント配分設計画面'!$C$8))</f>
        <v>0</v>
      </c>
      <c r="S79" s="221">
        <f t="shared" si="29"/>
        <v>115</v>
      </c>
      <c r="T79" s="224">
        <f t="shared" si="25"/>
        <v>617700</v>
      </c>
      <c r="U79" s="225">
        <f t="shared" si="24"/>
        <v>12620</v>
      </c>
      <c r="V79" s="327"/>
      <c r="W79" s="215">
        <f t="shared" si="26"/>
        <v>617700</v>
      </c>
      <c r="X79" s="215">
        <f t="shared" si="27"/>
        <v>12620</v>
      </c>
      <c r="Y79" s="328"/>
      <c r="Z79" s="218">
        <f t="shared" si="28"/>
        <v>617700</v>
      </c>
    </row>
    <row r="80" spans="1:26" x14ac:dyDescent="0.15">
      <c r="A80" s="27" t="str">
        <f t="shared" si="19"/>
        <v/>
      </c>
      <c r="B80" s="322"/>
      <c r="C80" s="322"/>
      <c r="D80" s="323"/>
      <c r="E80" s="323"/>
      <c r="F80" s="322"/>
      <c r="G80" s="322"/>
      <c r="H80" s="324"/>
      <c r="I80" s="324"/>
      <c r="J80" s="211" t="str">
        <f t="shared" si="20"/>
        <v/>
      </c>
      <c r="K80" s="211" t="str">
        <f t="shared" si="21"/>
        <v/>
      </c>
      <c r="L80" s="211" t="str">
        <f t="shared" si="22"/>
        <v/>
      </c>
      <c r="M80" s="211" t="str">
        <f t="shared" si="23"/>
        <v/>
      </c>
      <c r="N80" s="325" t="s">
        <v>50</v>
      </c>
      <c r="O80" s="329"/>
      <c r="P80" s="221" t="str">
        <f>IF($O80="","",INDEX('3.ポイント配分設計画面'!$B$12:$K$17,MATCH(メイン!O80,'3.ポイント配分設計画面'!$B$12:$B$17,0),MATCH(E80,'3.ポイント配分設計画面'!$B$12:$K$12,0)))</f>
        <v/>
      </c>
      <c r="Q80" s="221" t="str">
        <f>IF(O80="","",IF($G80="",0,INDEX('3.ポイント配分設計画面'!$B$21:$J$26,MATCH(メイン!O80,'3.ポイント配分設計画面'!$B$21:$B$26,0),MATCH(G80,'3.ポイント配分設計画面'!$B$21:$J$21,0))))</f>
        <v/>
      </c>
      <c r="R80" s="221" t="str">
        <f>IF(O80="","",IF(L80="",0,L80*'3.ポイント配分設計画面'!$C$8))</f>
        <v/>
      </c>
      <c r="S80" s="221" t="str">
        <f t="shared" si="29"/>
        <v/>
      </c>
      <c r="T80" s="224" t="str">
        <f t="shared" si="25"/>
        <v/>
      </c>
      <c r="U80" s="225" t="str">
        <f t="shared" si="24"/>
        <v/>
      </c>
      <c r="V80" s="330"/>
      <c r="W80" s="215" t="str">
        <f t="shared" si="26"/>
        <v/>
      </c>
      <c r="X80" s="215" t="str">
        <f t="shared" si="27"/>
        <v/>
      </c>
      <c r="Y80" s="328"/>
      <c r="Z80" s="218" t="str">
        <f t="shared" si="28"/>
        <v/>
      </c>
    </row>
    <row r="81" spans="1:26" x14ac:dyDescent="0.15">
      <c r="A81" s="27" t="str">
        <f t="shared" si="19"/>
        <v/>
      </c>
      <c r="B81" s="322"/>
      <c r="C81" s="322"/>
      <c r="D81" s="323"/>
      <c r="E81" s="323"/>
      <c r="F81" s="322"/>
      <c r="G81" s="322"/>
      <c r="H81" s="324"/>
      <c r="I81" s="324"/>
      <c r="J81" s="211" t="str">
        <f t="shared" si="20"/>
        <v/>
      </c>
      <c r="K81" s="211" t="str">
        <f t="shared" si="21"/>
        <v/>
      </c>
      <c r="L81" s="211" t="str">
        <f t="shared" si="22"/>
        <v/>
      </c>
      <c r="M81" s="211" t="str">
        <f t="shared" si="23"/>
        <v/>
      </c>
      <c r="N81" s="325" t="s">
        <v>50</v>
      </c>
      <c r="O81" s="329"/>
      <c r="P81" s="221" t="str">
        <f>IF($O81="","",INDEX('3.ポイント配分設計画面'!$B$12:$K$17,MATCH(メイン!O81,'3.ポイント配分設計画面'!$B$12:$B$17,0),MATCH(E81,'3.ポイント配分設計画面'!$B$12:$K$12,0)))</f>
        <v/>
      </c>
      <c r="Q81" s="221" t="str">
        <f>IF(O81="","",IF($G81="",0,INDEX('3.ポイント配分設計画面'!$B$21:$J$26,MATCH(メイン!O81,'3.ポイント配分設計画面'!$B$21:$B$26,0),MATCH(G81,'3.ポイント配分設計画面'!$B$21:$J$21,0))))</f>
        <v/>
      </c>
      <c r="R81" s="221" t="str">
        <f>IF(O81="","",IF(L81="",0,L81*'3.ポイント配分設計画面'!$C$8))</f>
        <v/>
      </c>
      <c r="S81" s="221" t="str">
        <f t="shared" si="29"/>
        <v/>
      </c>
      <c r="T81" s="224" t="str">
        <f t="shared" si="25"/>
        <v/>
      </c>
      <c r="U81" s="225" t="str">
        <f t="shared" si="24"/>
        <v/>
      </c>
      <c r="V81" s="330"/>
      <c r="W81" s="215" t="str">
        <f t="shared" si="26"/>
        <v/>
      </c>
      <c r="X81" s="215" t="str">
        <f t="shared" si="27"/>
        <v/>
      </c>
      <c r="Y81" s="328"/>
      <c r="Z81" s="218" t="str">
        <f t="shared" si="28"/>
        <v/>
      </c>
    </row>
    <row r="82" spans="1:26" x14ac:dyDescent="0.15">
      <c r="A82" s="27" t="str">
        <f t="shared" si="19"/>
        <v/>
      </c>
      <c r="B82" s="322"/>
      <c r="C82" s="322"/>
      <c r="D82" s="323"/>
      <c r="E82" s="323"/>
      <c r="F82" s="322"/>
      <c r="G82" s="322"/>
      <c r="H82" s="324"/>
      <c r="I82" s="324"/>
      <c r="J82" s="211" t="str">
        <f t="shared" si="20"/>
        <v/>
      </c>
      <c r="K82" s="211" t="str">
        <f t="shared" si="21"/>
        <v/>
      </c>
      <c r="L82" s="211" t="str">
        <f t="shared" si="22"/>
        <v/>
      </c>
      <c r="M82" s="211" t="str">
        <f t="shared" si="23"/>
        <v/>
      </c>
      <c r="N82" s="325" t="s">
        <v>50</v>
      </c>
      <c r="O82" s="329"/>
      <c r="P82" s="221" t="str">
        <f>IF($O82="","",INDEX('3.ポイント配分設計画面'!$B$12:$K$17,MATCH(メイン!O82,'3.ポイント配分設計画面'!$B$12:$B$17,0),MATCH(E82,'3.ポイント配分設計画面'!$B$12:$K$12,0)))</f>
        <v/>
      </c>
      <c r="Q82" s="221" t="str">
        <f>IF(O82="","",IF($G82="",0,INDEX('3.ポイント配分設計画面'!$B$21:$J$26,MATCH(メイン!O82,'3.ポイント配分設計画面'!$B$21:$B$26,0),MATCH(G82,'3.ポイント配分設計画面'!$B$21:$J$21,0))))</f>
        <v/>
      </c>
      <c r="R82" s="221" t="str">
        <f>IF(O82="","",IF(L82="",0,L82*'3.ポイント配分設計画面'!$C$8))</f>
        <v/>
      </c>
      <c r="S82" s="221" t="str">
        <f t="shared" si="29"/>
        <v/>
      </c>
      <c r="T82" s="224" t="str">
        <f t="shared" si="25"/>
        <v/>
      </c>
      <c r="U82" s="225" t="str">
        <f t="shared" si="24"/>
        <v/>
      </c>
      <c r="V82" s="330"/>
      <c r="W82" s="215" t="str">
        <f t="shared" si="26"/>
        <v/>
      </c>
      <c r="X82" s="215" t="str">
        <f t="shared" si="27"/>
        <v/>
      </c>
      <c r="Y82" s="328"/>
      <c r="Z82" s="218" t="str">
        <f t="shared" si="28"/>
        <v/>
      </c>
    </row>
    <row r="83" spans="1:26" x14ac:dyDescent="0.15">
      <c r="A83" s="27" t="str">
        <f t="shared" si="19"/>
        <v/>
      </c>
      <c r="B83" s="322"/>
      <c r="C83" s="322"/>
      <c r="D83" s="323"/>
      <c r="E83" s="323"/>
      <c r="F83" s="322"/>
      <c r="G83" s="322"/>
      <c r="H83" s="324"/>
      <c r="I83" s="324"/>
      <c r="J83" s="211" t="str">
        <f t="shared" si="20"/>
        <v/>
      </c>
      <c r="K83" s="211" t="str">
        <f t="shared" si="21"/>
        <v/>
      </c>
      <c r="L83" s="211" t="str">
        <f t="shared" si="22"/>
        <v/>
      </c>
      <c r="M83" s="211" t="str">
        <f t="shared" si="23"/>
        <v/>
      </c>
      <c r="N83" s="325" t="s">
        <v>50</v>
      </c>
      <c r="O83" s="329"/>
      <c r="P83" s="221" t="str">
        <f>IF($O83="","",INDEX('3.ポイント配分設計画面'!$B$12:$K$17,MATCH(メイン!O83,'3.ポイント配分設計画面'!$B$12:$B$17,0),MATCH(E83,'3.ポイント配分設計画面'!$B$12:$K$12,0)))</f>
        <v/>
      </c>
      <c r="Q83" s="221" t="str">
        <f>IF(O83="","",IF($G83="",0,INDEX('3.ポイント配分設計画面'!$B$21:$J$26,MATCH(メイン!O83,'3.ポイント配分設計画面'!$B$21:$B$26,0),MATCH(G83,'3.ポイント配分設計画面'!$B$21:$J$21,0))))</f>
        <v/>
      </c>
      <c r="R83" s="221" t="str">
        <f>IF(O83="","",IF(L83="",0,L83*'3.ポイント配分設計画面'!$C$8))</f>
        <v/>
      </c>
      <c r="S83" s="221" t="str">
        <f t="shared" si="29"/>
        <v/>
      </c>
      <c r="T83" s="224" t="str">
        <f t="shared" si="25"/>
        <v/>
      </c>
      <c r="U83" s="225" t="str">
        <f t="shared" si="24"/>
        <v/>
      </c>
      <c r="V83" s="330"/>
      <c r="W83" s="215" t="str">
        <f t="shared" si="26"/>
        <v/>
      </c>
      <c r="X83" s="215" t="str">
        <f t="shared" si="27"/>
        <v/>
      </c>
      <c r="Y83" s="328"/>
      <c r="Z83" s="218" t="str">
        <f t="shared" si="28"/>
        <v/>
      </c>
    </row>
    <row r="84" spans="1:26" x14ac:dyDescent="0.15">
      <c r="A84" s="27" t="str">
        <f t="shared" si="19"/>
        <v/>
      </c>
      <c r="B84" s="322"/>
      <c r="C84" s="322"/>
      <c r="D84" s="323"/>
      <c r="E84" s="323"/>
      <c r="F84" s="322"/>
      <c r="G84" s="322"/>
      <c r="H84" s="324"/>
      <c r="I84" s="324"/>
      <c r="J84" s="211" t="str">
        <f t="shared" si="20"/>
        <v/>
      </c>
      <c r="K84" s="211" t="str">
        <f t="shared" si="21"/>
        <v/>
      </c>
      <c r="L84" s="211" t="str">
        <f t="shared" si="22"/>
        <v/>
      </c>
      <c r="M84" s="211" t="str">
        <f t="shared" si="23"/>
        <v/>
      </c>
      <c r="N84" s="325" t="s">
        <v>50</v>
      </c>
      <c r="O84" s="329"/>
      <c r="P84" s="221" t="str">
        <f>IF($O84="","",INDEX('3.ポイント配分設計画面'!$B$12:$K$17,MATCH(メイン!O84,'3.ポイント配分設計画面'!$B$12:$B$17,0),MATCH(E84,'3.ポイント配分設計画面'!$B$12:$K$12,0)))</f>
        <v/>
      </c>
      <c r="Q84" s="221" t="str">
        <f>IF(O84="","",IF($G84="",0,INDEX('3.ポイント配分設計画面'!$B$21:$J$26,MATCH(メイン!O84,'3.ポイント配分設計画面'!$B$21:$B$26,0),MATCH(G84,'3.ポイント配分設計画面'!$B$21:$J$21,0))))</f>
        <v/>
      </c>
      <c r="R84" s="221" t="str">
        <f>IF(O84="","",IF(L84="",0,L84*'3.ポイント配分設計画面'!$C$8))</f>
        <v/>
      </c>
      <c r="S84" s="221" t="str">
        <f t="shared" si="29"/>
        <v/>
      </c>
      <c r="T84" s="224" t="str">
        <f t="shared" si="25"/>
        <v/>
      </c>
      <c r="U84" s="225" t="str">
        <f t="shared" si="24"/>
        <v/>
      </c>
      <c r="V84" s="330"/>
      <c r="W84" s="215" t="str">
        <f t="shared" si="26"/>
        <v/>
      </c>
      <c r="X84" s="215" t="str">
        <f t="shared" si="27"/>
        <v/>
      </c>
      <c r="Y84" s="328"/>
      <c r="Z84" s="218" t="str">
        <f t="shared" si="28"/>
        <v/>
      </c>
    </row>
    <row r="85" spans="1:26" x14ac:dyDescent="0.15">
      <c r="A85" s="27" t="str">
        <f t="shared" si="19"/>
        <v/>
      </c>
      <c r="B85" s="322"/>
      <c r="C85" s="322"/>
      <c r="D85" s="323"/>
      <c r="E85" s="323"/>
      <c r="F85" s="322"/>
      <c r="G85" s="322"/>
      <c r="H85" s="324"/>
      <c r="I85" s="324"/>
      <c r="J85" s="211" t="str">
        <f t="shared" si="20"/>
        <v/>
      </c>
      <c r="K85" s="211" t="str">
        <f t="shared" si="21"/>
        <v/>
      </c>
      <c r="L85" s="211" t="str">
        <f t="shared" si="22"/>
        <v/>
      </c>
      <c r="M85" s="211" t="str">
        <f t="shared" si="23"/>
        <v/>
      </c>
      <c r="N85" s="325" t="s">
        <v>50</v>
      </c>
      <c r="O85" s="329"/>
      <c r="P85" s="221" t="str">
        <f>IF($O85="","",INDEX('3.ポイント配分設計画面'!$B$12:$K$17,MATCH(メイン!O85,'3.ポイント配分設計画面'!$B$12:$B$17,0),MATCH(E85,'3.ポイント配分設計画面'!$B$12:$K$12,0)))</f>
        <v/>
      </c>
      <c r="Q85" s="221" t="str">
        <f>IF(O85="","",IF($G85="",0,INDEX('3.ポイント配分設計画面'!$B$21:$J$26,MATCH(メイン!O85,'3.ポイント配分設計画面'!$B$21:$B$26,0),MATCH(G85,'3.ポイント配分設計画面'!$B$21:$J$21,0))))</f>
        <v/>
      </c>
      <c r="R85" s="221" t="str">
        <f>IF(O85="","",IF(L85="",0,L85*'3.ポイント配分設計画面'!$C$8))</f>
        <v/>
      </c>
      <c r="S85" s="221" t="str">
        <f t="shared" si="29"/>
        <v/>
      </c>
      <c r="T85" s="224" t="str">
        <f t="shared" si="25"/>
        <v/>
      </c>
      <c r="U85" s="225" t="str">
        <f t="shared" si="24"/>
        <v/>
      </c>
      <c r="V85" s="330"/>
      <c r="W85" s="215" t="str">
        <f t="shared" si="26"/>
        <v/>
      </c>
      <c r="X85" s="215" t="str">
        <f t="shared" si="27"/>
        <v/>
      </c>
      <c r="Y85" s="328"/>
      <c r="Z85" s="218" t="str">
        <f t="shared" si="28"/>
        <v/>
      </c>
    </row>
    <row r="86" spans="1:26" x14ac:dyDescent="0.15">
      <c r="A86" s="27" t="str">
        <f t="shared" si="19"/>
        <v/>
      </c>
      <c r="B86" s="322"/>
      <c r="C86" s="322"/>
      <c r="D86" s="323"/>
      <c r="E86" s="323"/>
      <c r="F86" s="322"/>
      <c r="G86" s="322"/>
      <c r="H86" s="324"/>
      <c r="I86" s="324"/>
      <c r="J86" s="211" t="str">
        <f t="shared" si="20"/>
        <v/>
      </c>
      <c r="K86" s="211" t="str">
        <f t="shared" si="21"/>
        <v/>
      </c>
      <c r="L86" s="211" t="str">
        <f t="shared" si="22"/>
        <v/>
      </c>
      <c r="M86" s="211" t="str">
        <f t="shared" si="23"/>
        <v/>
      </c>
      <c r="N86" s="325" t="s">
        <v>50</v>
      </c>
      <c r="O86" s="329"/>
      <c r="P86" s="221" t="str">
        <f>IF($O86="","",INDEX('3.ポイント配分設計画面'!$B$12:$K$17,MATCH(メイン!O86,'3.ポイント配分設計画面'!$B$12:$B$17,0),MATCH(E86,'3.ポイント配分設計画面'!$B$12:$K$12,0)))</f>
        <v/>
      </c>
      <c r="Q86" s="221" t="str">
        <f>IF(O86="","",IF($G86="",0,INDEX('3.ポイント配分設計画面'!$B$21:$J$26,MATCH(メイン!O86,'3.ポイント配分設計画面'!$B$21:$B$26,0),MATCH(G86,'3.ポイント配分設計画面'!$B$21:$J$21,0))))</f>
        <v/>
      </c>
      <c r="R86" s="221" t="str">
        <f>IF(O86="","",IF(L86="",0,L86*'3.ポイント配分設計画面'!$C$8))</f>
        <v/>
      </c>
      <c r="S86" s="221" t="str">
        <f t="shared" si="29"/>
        <v/>
      </c>
      <c r="T86" s="224" t="str">
        <f t="shared" si="25"/>
        <v/>
      </c>
      <c r="U86" s="225" t="str">
        <f t="shared" si="24"/>
        <v/>
      </c>
      <c r="V86" s="330"/>
      <c r="W86" s="215" t="str">
        <f t="shared" si="26"/>
        <v/>
      </c>
      <c r="X86" s="215" t="str">
        <f t="shared" si="27"/>
        <v/>
      </c>
      <c r="Y86" s="328"/>
      <c r="Z86" s="218" t="str">
        <f t="shared" si="28"/>
        <v/>
      </c>
    </row>
    <row r="87" spans="1:26" x14ac:dyDescent="0.15">
      <c r="A87" s="27" t="str">
        <f t="shared" si="19"/>
        <v/>
      </c>
      <c r="B87" s="322"/>
      <c r="C87" s="322"/>
      <c r="D87" s="323"/>
      <c r="E87" s="323"/>
      <c r="F87" s="322"/>
      <c r="G87" s="322"/>
      <c r="H87" s="324"/>
      <c r="I87" s="324"/>
      <c r="J87" s="211" t="str">
        <f t="shared" si="20"/>
        <v/>
      </c>
      <c r="K87" s="211" t="str">
        <f t="shared" si="21"/>
        <v/>
      </c>
      <c r="L87" s="211" t="str">
        <f t="shared" si="22"/>
        <v/>
      </c>
      <c r="M87" s="211" t="str">
        <f t="shared" si="23"/>
        <v/>
      </c>
      <c r="N87" s="325" t="s">
        <v>50</v>
      </c>
      <c r="O87" s="329"/>
      <c r="P87" s="221" t="str">
        <f>IF($O87="","",INDEX('3.ポイント配分設計画面'!$B$12:$K$17,MATCH(メイン!O87,'3.ポイント配分設計画面'!$B$12:$B$17,0),MATCH(E87,'3.ポイント配分設計画面'!$B$12:$K$12,0)))</f>
        <v/>
      </c>
      <c r="Q87" s="221" t="str">
        <f>IF(O87="","",IF($G87="",0,INDEX('3.ポイント配分設計画面'!$B$21:$J$26,MATCH(メイン!O87,'3.ポイント配分設計画面'!$B$21:$B$26,0),MATCH(G87,'3.ポイント配分設計画面'!$B$21:$J$21,0))))</f>
        <v/>
      </c>
      <c r="R87" s="221" t="str">
        <f>IF(O87="","",IF(L87="",0,L87*'3.ポイント配分設計画面'!$C$8))</f>
        <v/>
      </c>
      <c r="S87" s="221" t="str">
        <f t="shared" si="29"/>
        <v/>
      </c>
      <c r="T87" s="224" t="str">
        <f t="shared" si="25"/>
        <v/>
      </c>
      <c r="U87" s="225" t="str">
        <f t="shared" si="24"/>
        <v/>
      </c>
      <c r="V87" s="330"/>
      <c r="W87" s="215" t="str">
        <f t="shared" si="26"/>
        <v/>
      </c>
      <c r="X87" s="215" t="str">
        <f t="shared" si="27"/>
        <v/>
      </c>
      <c r="Y87" s="328"/>
      <c r="Z87" s="218" t="str">
        <f t="shared" si="28"/>
        <v/>
      </c>
    </row>
    <row r="88" spans="1:26" x14ac:dyDescent="0.15">
      <c r="A88" s="27" t="str">
        <f t="shared" si="19"/>
        <v/>
      </c>
      <c r="B88" s="322"/>
      <c r="C88" s="322"/>
      <c r="D88" s="323"/>
      <c r="E88" s="323"/>
      <c r="F88" s="322"/>
      <c r="G88" s="322"/>
      <c r="H88" s="324"/>
      <c r="I88" s="324"/>
      <c r="J88" s="211" t="str">
        <f t="shared" si="20"/>
        <v/>
      </c>
      <c r="K88" s="211" t="str">
        <f t="shared" si="21"/>
        <v/>
      </c>
      <c r="L88" s="211" t="str">
        <f t="shared" si="22"/>
        <v/>
      </c>
      <c r="M88" s="211" t="str">
        <f t="shared" si="23"/>
        <v/>
      </c>
      <c r="N88" s="325" t="s">
        <v>50</v>
      </c>
      <c r="O88" s="329"/>
      <c r="P88" s="221" t="str">
        <f>IF($O88="","",INDEX('3.ポイント配分設計画面'!$B$12:$K$17,MATCH(メイン!O88,'3.ポイント配分設計画面'!$B$12:$B$17,0),MATCH(E88,'3.ポイント配分設計画面'!$B$12:$K$12,0)))</f>
        <v/>
      </c>
      <c r="Q88" s="221" t="str">
        <f>IF(O88="","",IF($G88="",0,INDEX('3.ポイント配分設計画面'!$B$21:$J$26,MATCH(メイン!O88,'3.ポイント配分設計画面'!$B$21:$B$26,0),MATCH(G88,'3.ポイント配分設計画面'!$B$21:$J$21,0))))</f>
        <v/>
      </c>
      <c r="R88" s="221" t="str">
        <f>IF(O88="","",IF(L88="",0,L88*'3.ポイント配分設計画面'!$C$8))</f>
        <v/>
      </c>
      <c r="S88" s="221" t="str">
        <f t="shared" si="29"/>
        <v/>
      </c>
      <c r="T88" s="224" t="str">
        <f t="shared" si="25"/>
        <v/>
      </c>
      <c r="U88" s="225" t="str">
        <f t="shared" si="24"/>
        <v/>
      </c>
      <c r="V88" s="330"/>
      <c r="W88" s="215" t="str">
        <f t="shared" si="26"/>
        <v/>
      </c>
      <c r="X88" s="215" t="str">
        <f t="shared" si="27"/>
        <v/>
      </c>
      <c r="Y88" s="328"/>
      <c r="Z88" s="218" t="str">
        <f t="shared" si="28"/>
        <v/>
      </c>
    </row>
    <row r="89" spans="1:26" x14ac:dyDescent="0.15">
      <c r="A89" s="27" t="str">
        <f t="shared" si="19"/>
        <v/>
      </c>
      <c r="B89" s="322"/>
      <c r="C89" s="322"/>
      <c r="D89" s="323"/>
      <c r="E89" s="323"/>
      <c r="F89" s="322"/>
      <c r="G89" s="322"/>
      <c r="H89" s="324"/>
      <c r="I89" s="324"/>
      <c r="J89" s="211" t="str">
        <f t="shared" si="20"/>
        <v/>
      </c>
      <c r="K89" s="211" t="str">
        <f t="shared" si="21"/>
        <v/>
      </c>
      <c r="L89" s="211" t="str">
        <f t="shared" si="22"/>
        <v/>
      </c>
      <c r="M89" s="211" t="str">
        <f t="shared" si="23"/>
        <v/>
      </c>
      <c r="N89" s="325" t="s">
        <v>50</v>
      </c>
      <c r="O89" s="329"/>
      <c r="P89" s="221" t="str">
        <f>IF($O89="","",INDEX('3.ポイント配分設計画面'!$B$12:$K$17,MATCH(メイン!O89,'3.ポイント配分設計画面'!$B$12:$B$17,0),MATCH(E89,'3.ポイント配分設計画面'!$B$12:$K$12,0)))</f>
        <v/>
      </c>
      <c r="Q89" s="221" t="str">
        <f>IF(O89="","",IF($G89="",0,INDEX('3.ポイント配分設計画面'!$B$21:$J$26,MATCH(メイン!O89,'3.ポイント配分設計画面'!$B$21:$B$26,0),MATCH(G89,'3.ポイント配分設計画面'!$B$21:$J$21,0))))</f>
        <v/>
      </c>
      <c r="R89" s="221" t="str">
        <f>IF(O89="","",IF(L89="",0,L89*'3.ポイント配分設計画面'!$C$8))</f>
        <v/>
      </c>
      <c r="S89" s="221" t="str">
        <f t="shared" si="29"/>
        <v/>
      </c>
      <c r="T89" s="224" t="str">
        <f t="shared" si="25"/>
        <v/>
      </c>
      <c r="U89" s="225" t="str">
        <f t="shared" si="24"/>
        <v/>
      </c>
      <c r="V89" s="330"/>
      <c r="W89" s="215" t="str">
        <f t="shared" si="26"/>
        <v/>
      </c>
      <c r="X89" s="215" t="str">
        <f t="shared" si="27"/>
        <v/>
      </c>
      <c r="Y89" s="328"/>
      <c r="Z89" s="218" t="str">
        <f t="shared" si="28"/>
        <v/>
      </c>
    </row>
    <row r="90" spans="1:26" x14ac:dyDescent="0.15">
      <c r="A90" s="27" t="str">
        <f t="shared" si="19"/>
        <v/>
      </c>
      <c r="B90" s="322"/>
      <c r="C90" s="322"/>
      <c r="D90" s="323"/>
      <c r="E90" s="323"/>
      <c r="F90" s="322"/>
      <c r="G90" s="322"/>
      <c r="H90" s="324"/>
      <c r="I90" s="324"/>
      <c r="J90" s="211" t="str">
        <f t="shared" si="20"/>
        <v/>
      </c>
      <c r="K90" s="211" t="str">
        <f t="shared" si="21"/>
        <v/>
      </c>
      <c r="L90" s="211" t="str">
        <f t="shared" si="22"/>
        <v/>
      </c>
      <c r="M90" s="211" t="str">
        <f t="shared" si="23"/>
        <v/>
      </c>
      <c r="N90" s="325" t="s">
        <v>50</v>
      </c>
      <c r="O90" s="329"/>
      <c r="P90" s="221" t="str">
        <f>IF($O90="","",INDEX('3.ポイント配分設計画面'!$B$12:$K$17,MATCH(メイン!O90,'3.ポイント配分設計画面'!$B$12:$B$17,0),MATCH(E90,'3.ポイント配分設計画面'!$B$12:$K$12,0)))</f>
        <v/>
      </c>
      <c r="Q90" s="221" t="str">
        <f>IF(O90="","",IF($G90="",0,INDEX('3.ポイント配分設計画面'!$B$21:$J$26,MATCH(メイン!O90,'3.ポイント配分設計画面'!$B$21:$B$26,0),MATCH(G90,'3.ポイント配分設計画面'!$B$21:$J$21,0))))</f>
        <v/>
      </c>
      <c r="R90" s="221" t="str">
        <f>IF(O90="","",IF(L90="",0,L90*'3.ポイント配分設計画面'!$C$8))</f>
        <v/>
      </c>
      <c r="S90" s="221" t="str">
        <f t="shared" si="29"/>
        <v/>
      </c>
      <c r="T90" s="224" t="str">
        <f t="shared" si="25"/>
        <v/>
      </c>
      <c r="U90" s="225" t="str">
        <f t="shared" si="24"/>
        <v/>
      </c>
      <c r="V90" s="330"/>
      <c r="W90" s="215" t="str">
        <f t="shared" si="26"/>
        <v/>
      </c>
      <c r="X90" s="215" t="str">
        <f t="shared" si="27"/>
        <v/>
      </c>
      <c r="Y90" s="328"/>
      <c r="Z90" s="218" t="str">
        <f t="shared" si="28"/>
        <v/>
      </c>
    </row>
    <row r="91" spans="1:26" x14ac:dyDescent="0.15">
      <c r="A91" s="27" t="str">
        <f t="shared" si="19"/>
        <v/>
      </c>
      <c r="B91" s="322"/>
      <c r="C91" s="322"/>
      <c r="D91" s="323"/>
      <c r="E91" s="323"/>
      <c r="F91" s="322"/>
      <c r="G91" s="322"/>
      <c r="H91" s="324"/>
      <c r="I91" s="324"/>
      <c r="J91" s="211" t="str">
        <f t="shared" si="20"/>
        <v/>
      </c>
      <c r="K91" s="211" t="str">
        <f t="shared" si="21"/>
        <v/>
      </c>
      <c r="L91" s="211" t="str">
        <f t="shared" si="22"/>
        <v/>
      </c>
      <c r="M91" s="211" t="str">
        <f t="shared" si="23"/>
        <v/>
      </c>
      <c r="N91" s="325" t="s">
        <v>50</v>
      </c>
      <c r="O91" s="329"/>
      <c r="P91" s="221" t="str">
        <f>IF($O91="","",INDEX('3.ポイント配分設計画面'!$B$12:$K$17,MATCH(メイン!O91,'3.ポイント配分設計画面'!$B$12:$B$17,0),MATCH(E91,'3.ポイント配分設計画面'!$B$12:$K$12,0)))</f>
        <v/>
      </c>
      <c r="Q91" s="221" t="str">
        <f>IF(O91="","",IF($G91="",0,INDEX('3.ポイント配分設計画面'!$B$21:$J$26,MATCH(メイン!O91,'3.ポイント配分設計画面'!$B$21:$B$26,0),MATCH(G91,'3.ポイント配分設計画面'!$B$21:$J$21,0))))</f>
        <v/>
      </c>
      <c r="R91" s="221" t="str">
        <f>IF(O91="","",IF(L91="",0,L91*'3.ポイント配分設計画面'!$C$8))</f>
        <v/>
      </c>
      <c r="S91" s="221" t="str">
        <f t="shared" si="29"/>
        <v/>
      </c>
      <c r="T91" s="224" t="str">
        <f t="shared" si="25"/>
        <v/>
      </c>
      <c r="U91" s="225" t="str">
        <f t="shared" si="24"/>
        <v/>
      </c>
      <c r="V91" s="330"/>
      <c r="W91" s="215" t="str">
        <f t="shared" si="26"/>
        <v/>
      </c>
      <c r="X91" s="215" t="str">
        <f t="shared" si="27"/>
        <v/>
      </c>
      <c r="Y91" s="328"/>
      <c r="Z91" s="218" t="str">
        <f t="shared" si="28"/>
        <v/>
      </c>
    </row>
    <row r="92" spans="1:26" x14ac:dyDescent="0.15">
      <c r="A92" s="27" t="str">
        <f t="shared" si="19"/>
        <v/>
      </c>
      <c r="B92" s="322"/>
      <c r="C92" s="322"/>
      <c r="D92" s="323"/>
      <c r="E92" s="323"/>
      <c r="F92" s="322"/>
      <c r="G92" s="322"/>
      <c r="H92" s="324"/>
      <c r="I92" s="324"/>
      <c r="J92" s="211" t="str">
        <f t="shared" si="20"/>
        <v/>
      </c>
      <c r="K92" s="211" t="str">
        <f t="shared" si="21"/>
        <v/>
      </c>
      <c r="L92" s="211" t="str">
        <f t="shared" si="22"/>
        <v/>
      </c>
      <c r="M92" s="211" t="str">
        <f t="shared" si="23"/>
        <v/>
      </c>
      <c r="N92" s="325" t="s">
        <v>50</v>
      </c>
      <c r="O92" s="329"/>
      <c r="P92" s="221" t="str">
        <f>IF($O92="","",INDEX('3.ポイント配分設計画面'!$B$12:$K$17,MATCH(メイン!O92,'3.ポイント配分設計画面'!$B$12:$B$17,0),MATCH(E92,'3.ポイント配分設計画面'!$B$12:$K$12,0)))</f>
        <v/>
      </c>
      <c r="Q92" s="221" t="str">
        <f>IF(O92="","",IF($G92="",0,INDEX('3.ポイント配分設計画面'!$B$21:$J$26,MATCH(メイン!O92,'3.ポイント配分設計画面'!$B$21:$B$26,0),MATCH(G92,'3.ポイント配分設計画面'!$B$21:$J$21,0))))</f>
        <v/>
      </c>
      <c r="R92" s="221" t="str">
        <f>IF(O92="","",IF(L92="",0,L92*'3.ポイント配分設計画面'!$C$8))</f>
        <v/>
      </c>
      <c r="S92" s="221" t="str">
        <f t="shared" si="29"/>
        <v/>
      </c>
      <c r="T92" s="224" t="str">
        <f t="shared" si="25"/>
        <v/>
      </c>
      <c r="U92" s="225" t="str">
        <f t="shared" si="24"/>
        <v/>
      </c>
      <c r="V92" s="330"/>
      <c r="W92" s="215" t="str">
        <f t="shared" si="26"/>
        <v/>
      </c>
      <c r="X92" s="215" t="str">
        <f t="shared" si="27"/>
        <v/>
      </c>
      <c r="Y92" s="328"/>
      <c r="Z92" s="218" t="str">
        <f t="shared" si="28"/>
        <v/>
      </c>
    </row>
    <row r="93" spans="1:26" x14ac:dyDescent="0.15">
      <c r="A93" s="27" t="str">
        <f t="shared" si="19"/>
        <v/>
      </c>
      <c r="B93" s="322"/>
      <c r="C93" s="322"/>
      <c r="D93" s="323"/>
      <c r="E93" s="323"/>
      <c r="F93" s="322"/>
      <c r="G93" s="322"/>
      <c r="H93" s="324"/>
      <c r="I93" s="324"/>
      <c r="J93" s="211" t="str">
        <f t="shared" si="20"/>
        <v/>
      </c>
      <c r="K93" s="211" t="str">
        <f t="shared" si="21"/>
        <v/>
      </c>
      <c r="L93" s="211" t="str">
        <f t="shared" si="22"/>
        <v/>
      </c>
      <c r="M93" s="211" t="str">
        <f t="shared" si="23"/>
        <v/>
      </c>
      <c r="N93" s="325" t="s">
        <v>50</v>
      </c>
      <c r="O93" s="329"/>
      <c r="P93" s="221" t="str">
        <f>IF($O93="","",INDEX('3.ポイント配分設計画面'!$B$12:$K$17,MATCH(メイン!O93,'3.ポイント配分設計画面'!$B$12:$B$17,0),MATCH(E93,'3.ポイント配分設計画面'!$B$12:$K$12,0)))</f>
        <v/>
      </c>
      <c r="Q93" s="221" t="str">
        <f>IF(O93="","",IF($G93="",0,INDEX('3.ポイント配分設計画面'!$B$21:$J$26,MATCH(メイン!O93,'3.ポイント配分設計画面'!$B$21:$B$26,0),MATCH(G93,'3.ポイント配分設計画面'!$B$21:$J$21,0))))</f>
        <v/>
      </c>
      <c r="R93" s="221" t="str">
        <f>IF(O93="","",IF(L93="",0,L93*'3.ポイント配分設計画面'!$C$8))</f>
        <v/>
      </c>
      <c r="S93" s="221" t="str">
        <f t="shared" si="29"/>
        <v/>
      </c>
      <c r="T93" s="224" t="str">
        <f t="shared" si="25"/>
        <v/>
      </c>
      <c r="U93" s="225" t="str">
        <f t="shared" si="24"/>
        <v/>
      </c>
      <c r="V93" s="330"/>
      <c r="W93" s="215" t="str">
        <f t="shared" si="26"/>
        <v/>
      </c>
      <c r="X93" s="215" t="str">
        <f t="shared" si="27"/>
        <v/>
      </c>
      <c r="Y93" s="328"/>
      <c r="Z93" s="218" t="str">
        <f t="shared" si="28"/>
        <v/>
      </c>
    </row>
    <row r="94" spans="1:26" x14ac:dyDescent="0.15">
      <c r="A94" s="27" t="str">
        <f t="shared" si="19"/>
        <v/>
      </c>
      <c r="B94" s="322"/>
      <c r="C94" s="322"/>
      <c r="D94" s="323"/>
      <c r="E94" s="323"/>
      <c r="F94" s="322"/>
      <c r="G94" s="322"/>
      <c r="H94" s="324"/>
      <c r="I94" s="324"/>
      <c r="J94" s="211" t="str">
        <f t="shared" si="20"/>
        <v/>
      </c>
      <c r="K94" s="211" t="str">
        <f t="shared" si="21"/>
        <v/>
      </c>
      <c r="L94" s="211" t="str">
        <f t="shared" si="22"/>
        <v/>
      </c>
      <c r="M94" s="211" t="str">
        <f t="shared" si="23"/>
        <v/>
      </c>
      <c r="N94" s="325" t="s">
        <v>50</v>
      </c>
      <c r="O94" s="329"/>
      <c r="P94" s="221" t="str">
        <f>IF($O94="","",INDEX('3.ポイント配分設計画面'!$B$12:$K$17,MATCH(メイン!O94,'3.ポイント配分設計画面'!$B$12:$B$17,0),MATCH(E94,'3.ポイント配分設計画面'!$B$12:$K$12,0)))</f>
        <v/>
      </c>
      <c r="Q94" s="221" t="str">
        <f>IF(O94="","",IF($G94="",0,INDEX('3.ポイント配分設計画面'!$B$21:$J$26,MATCH(メイン!O94,'3.ポイント配分設計画面'!$B$21:$B$26,0),MATCH(G94,'3.ポイント配分設計画面'!$B$21:$J$21,0))))</f>
        <v/>
      </c>
      <c r="R94" s="221" t="str">
        <f>IF(O94="","",IF(L94="",0,L94*'3.ポイント配分設計画面'!$C$8))</f>
        <v/>
      </c>
      <c r="S94" s="221" t="str">
        <f t="shared" si="29"/>
        <v/>
      </c>
      <c r="T94" s="224" t="str">
        <f t="shared" si="25"/>
        <v/>
      </c>
      <c r="U94" s="225" t="str">
        <f t="shared" si="24"/>
        <v/>
      </c>
      <c r="V94" s="330"/>
      <c r="W94" s="215" t="str">
        <f t="shared" si="26"/>
        <v/>
      </c>
      <c r="X94" s="215" t="str">
        <f t="shared" si="27"/>
        <v/>
      </c>
      <c r="Y94" s="328"/>
      <c r="Z94" s="218" t="str">
        <f t="shared" si="28"/>
        <v/>
      </c>
    </row>
    <row r="95" spans="1:26" x14ac:dyDescent="0.15">
      <c r="A95" s="27" t="str">
        <f t="shared" si="19"/>
        <v/>
      </c>
      <c r="B95" s="322"/>
      <c r="C95" s="322"/>
      <c r="D95" s="323"/>
      <c r="E95" s="323"/>
      <c r="F95" s="322"/>
      <c r="G95" s="322"/>
      <c r="H95" s="324"/>
      <c r="I95" s="324"/>
      <c r="J95" s="211" t="str">
        <f t="shared" si="20"/>
        <v/>
      </c>
      <c r="K95" s="211" t="str">
        <f t="shared" si="21"/>
        <v/>
      </c>
      <c r="L95" s="211" t="str">
        <f t="shared" si="22"/>
        <v/>
      </c>
      <c r="M95" s="211" t="str">
        <f t="shared" si="23"/>
        <v/>
      </c>
      <c r="N95" s="325" t="s">
        <v>50</v>
      </c>
      <c r="O95" s="329"/>
      <c r="P95" s="221" t="str">
        <f>IF($O95="","",INDEX('3.ポイント配分設計画面'!$B$12:$K$17,MATCH(メイン!O95,'3.ポイント配分設計画面'!$B$12:$B$17,0),MATCH(E95,'3.ポイント配分設計画面'!$B$12:$K$12,0)))</f>
        <v/>
      </c>
      <c r="Q95" s="221" t="str">
        <f>IF(O95="","",IF($G95="",0,INDEX('3.ポイント配分設計画面'!$B$21:$J$26,MATCH(メイン!O95,'3.ポイント配分設計画面'!$B$21:$B$26,0),MATCH(G95,'3.ポイント配分設計画面'!$B$21:$J$21,0))))</f>
        <v/>
      </c>
      <c r="R95" s="221" t="str">
        <f>IF(O95="","",IF(L95="",0,L95*'3.ポイント配分設計画面'!$C$8))</f>
        <v/>
      </c>
      <c r="S95" s="221" t="str">
        <f t="shared" si="29"/>
        <v/>
      </c>
      <c r="T95" s="224" t="str">
        <f t="shared" si="25"/>
        <v/>
      </c>
      <c r="U95" s="225" t="str">
        <f t="shared" si="24"/>
        <v/>
      </c>
      <c r="V95" s="330"/>
      <c r="W95" s="215" t="str">
        <f t="shared" si="26"/>
        <v/>
      </c>
      <c r="X95" s="215" t="str">
        <f t="shared" si="27"/>
        <v/>
      </c>
      <c r="Y95" s="328"/>
      <c r="Z95" s="218" t="str">
        <f t="shared" si="28"/>
        <v/>
      </c>
    </row>
    <row r="96" spans="1:26" x14ac:dyDescent="0.15">
      <c r="A96" s="27" t="str">
        <f t="shared" si="19"/>
        <v/>
      </c>
      <c r="B96" s="322"/>
      <c r="C96" s="322"/>
      <c r="D96" s="323"/>
      <c r="E96" s="323"/>
      <c r="F96" s="322"/>
      <c r="G96" s="322"/>
      <c r="H96" s="324"/>
      <c r="I96" s="324"/>
      <c r="J96" s="211" t="str">
        <f t="shared" si="20"/>
        <v/>
      </c>
      <c r="K96" s="211" t="str">
        <f t="shared" si="21"/>
        <v/>
      </c>
      <c r="L96" s="211" t="str">
        <f t="shared" si="22"/>
        <v/>
      </c>
      <c r="M96" s="211" t="str">
        <f t="shared" si="23"/>
        <v/>
      </c>
      <c r="N96" s="325" t="s">
        <v>50</v>
      </c>
      <c r="O96" s="329"/>
      <c r="P96" s="221" t="str">
        <f>IF($O96="","",INDEX('3.ポイント配分設計画面'!$B$12:$K$17,MATCH(メイン!O96,'3.ポイント配分設計画面'!$B$12:$B$17,0),MATCH(E96,'3.ポイント配分設計画面'!$B$12:$K$12,0)))</f>
        <v/>
      </c>
      <c r="Q96" s="221" t="str">
        <f>IF(O96="","",IF($G96="",0,INDEX('3.ポイント配分設計画面'!$B$21:$J$26,MATCH(メイン!O96,'3.ポイント配分設計画面'!$B$21:$B$26,0),MATCH(G96,'3.ポイント配分設計画面'!$B$21:$J$21,0))))</f>
        <v/>
      </c>
      <c r="R96" s="221" t="str">
        <f>IF(O96="","",IF(L96="",0,L96*'3.ポイント配分設計画面'!$C$8))</f>
        <v/>
      </c>
      <c r="S96" s="221" t="str">
        <f t="shared" si="29"/>
        <v/>
      </c>
      <c r="T96" s="224" t="str">
        <f t="shared" si="25"/>
        <v/>
      </c>
      <c r="U96" s="225" t="str">
        <f t="shared" si="24"/>
        <v/>
      </c>
      <c r="V96" s="330"/>
      <c r="W96" s="215" t="str">
        <f t="shared" si="26"/>
        <v/>
      </c>
      <c r="X96" s="215" t="str">
        <f t="shared" si="27"/>
        <v/>
      </c>
      <c r="Y96" s="328"/>
      <c r="Z96" s="218" t="str">
        <f t="shared" si="28"/>
        <v/>
      </c>
    </row>
    <row r="97" spans="1:26" x14ac:dyDescent="0.15">
      <c r="A97" s="27" t="str">
        <f t="shared" si="19"/>
        <v/>
      </c>
      <c r="B97" s="322"/>
      <c r="C97" s="322"/>
      <c r="D97" s="323"/>
      <c r="E97" s="323"/>
      <c r="F97" s="322"/>
      <c r="G97" s="322"/>
      <c r="H97" s="324"/>
      <c r="I97" s="324"/>
      <c r="J97" s="211" t="str">
        <f t="shared" si="20"/>
        <v/>
      </c>
      <c r="K97" s="211" t="str">
        <f t="shared" si="21"/>
        <v/>
      </c>
      <c r="L97" s="211" t="str">
        <f t="shared" si="22"/>
        <v/>
      </c>
      <c r="M97" s="211" t="str">
        <f t="shared" si="23"/>
        <v/>
      </c>
      <c r="N97" s="325" t="s">
        <v>50</v>
      </c>
      <c r="O97" s="329"/>
      <c r="P97" s="221" t="str">
        <f>IF($O97="","",INDEX('3.ポイント配分設計画面'!$B$12:$K$17,MATCH(メイン!O97,'3.ポイント配分設計画面'!$B$12:$B$17,0),MATCH(E97,'3.ポイント配分設計画面'!$B$12:$K$12,0)))</f>
        <v/>
      </c>
      <c r="Q97" s="221" t="str">
        <f>IF(O97="","",IF($G97="",0,INDEX('3.ポイント配分設計画面'!$B$21:$J$26,MATCH(メイン!O97,'3.ポイント配分設計画面'!$B$21:$B$26,0),MATCH(G97,'3.ポイント配分設計画面'!$B$21:$J$21,0))))</f>
        <v/>
      </c>
      <c r="R97" s="221" t="str">
        <f>IF(O97="","",IF(L97="",0,L97*'3.ポイント配分設計画面'!$C$8))</f>
        <v/>
      </c>
      <c r="S97" s="221" t="str">
        <f t="shared" si="29"/>
        <v/>
      </c>
      <c r="T97" s="224" t="str">
        <f t="shared" si="25"/>
        <v/>
      </c>
      <c r="U97" s="225" t="str">
        <f t="shared" si="24"/>
        <v/>
      </c>
      <c r="V97" s="330"/>
      <c r="W97" s="215" t="str">
        <f t="shared" si="26"/>
        <v/>
      </c>
      <c r="X97" s="215" t="str">
        <f t="shared" si="27"/>
        <v/>
      </c>
      <c r="Y97" s="328"/>
      <c r="Z97" s="218" t="str">
        <f t="shared" si="28"/>
        <v/>
      </c>
    </row>
    <row r="98" spans="1:26" x14ac:dyDescent="0.15">
      <c r="A98" s="27" t="str">
        <f t="shared" si="19"/>
        <v/>
      </c>
      <c r="B98" s="322"/>
      <c r="C98" s="322"/>
      <c r="D98" s="323"/>
      <c r="E98" s="323"/>
      <c r="F98" s="322"/>
      <c r="G98" s="322"/>
      <c r="H98" s="324"/>
      <c r="I98" s="324"/>
      <c r="J98" s="211" t="str">
        <f t="shared" si="20"/>
        <v/>
      </c>
      <c r="K98" s="211" t="str">
        <f t="shared" si="21"/>
        <v/>
      </c>
      <c r="L98" s="211" t="str">
        <f t="shared" si="22"/>
        <v/>
      </c>
      <c r="M98" s="211" t="str">
        <f t="shared" si="23"/>
        <v/>
      </c>
      <c r="N98" s="325" t="s">
        <v>50</v>
      </c>
      <c r="O98" s="329"/>
      <c r="P98" s="221" t="str">
        <f>IF($O98="","",INDEX('3.ポイント配分設計画面'!$B$12:$K$17,MATCH(メイン!O98,'3.ポイント配分設計画面'!$B$12:$B$17,0),MATCH(E98,'3.ポイント配分設計画面'!$B$12:$K$12,0)))</f>
        <v/>
      </c>
      <c r="Q98" s="221" t="str">
        <f>IF(O98="","",IF($G98="",0,INDEX('3.ポイント配分設計画面'!$B$21:$J$26,MATCH(メイン!O98,'3.ポイント配分設計画面'!$B$21:$B$26,0),MATCH(G98,'3.ポイント配分設計画面'!$B$21:$J$21,0))))</f>
        <v/>
      </c>
      <c r="R98" s="221" t="str">
        <f>IF(O98="","",IF(L98="",0,L98*'3.ポイント配分設計画面'!$C$8))</f>
        <v/>
      </c>
      <c r="S98" s="221" t="str">
        <f t="shared" si="29"/>
        <v/>
      </c>
      <c r="T98" s="224" t="str">
        <f t="shared" si="25"/>
        <v/>
      </c>
      <c r="U98" s="225" t="str">
        <f t="shared" si="24"/>
        <v/>
      </c>
      <c r="V98" s="330"/>
      <c r="W98" s="215" t="str">
        <f t="shared" si="26"/>
        <v/>
      </c>
      <c r="X98" s="215" t="str">
        <f t="shared" si="27"/>
        <v/>
      </c>
      <c r="Y98" s="328"/>
      <c r="Z98" s="218" t="str">
        <f t="shared" si="28"/>
        <v/>
      </c>
    </row>
    <row r="99" spans="1:26" x14ac:dyDescent="0.15">
      <c r="A99" s="27" t="str">
        <f t="shared" si="19"/>
        <v/>
      </c>
      <c r="B99" s="322"/>
      <c r="C99" s="322"/>
      <c r="D99" s="323"/>
      <c r="E99" s="323"/>
      <c r="F99" s="322"/>
      <c r="G99" s="322"/>
      <c r="H99" s="324"/>
      <c r="I99" s="324"/>
      <c r="J99" s="211" t="str">
        <f t="shared" si="20"/>
        <v/>
      </c>
      <c r="K99" s="211" t="str">
        <f t="shared" si="21"/>
        <v/>
      </c>
      <c r="L99" s="211" t="str">
        <f t="shared" si="22"/>
        <v/>
      </c>
      <c r="M99" s="211" t="str">
        <f t="shared" si="23"/>
        <v/>
      </c>
      <c r="N99" s="325" t="s">
        <v>50</v>
      </c>
      <c r="O99" s="329"/>
      <c r="P99" s="221" t="str">
        <f>IF($O99="","",INDEX('3.ポイント配分設計画面'!$B$12:$K$17,MATCH(メイン!O99,'3.ポイント配分設計画面'!$B$12:$B$17,0),MATCH(E99,'3.ポイント配分設計画面'!$B$12:$K$12,0)))</f>
        <v/>
      </c>
      <c r="Q99" s="221" t="str">
        <f>IF(O99="","",IF($G99="",0,INDEX('3.ポイント配分設計画面'!$B$21:$J$26,MATCH(メイン!O99,'3.ポイント配分設計画面'!$B$21:$B$26,0),MATCH(G99,'3.ポイント配分設計画面'!$B$21:$J$21,0))))</f>
        <v/>
      </c>
      <c r="R99" s="221" t="str">
        <f>IF(O99="","",IF(L99="",0,L99*'3.ポイント配分設計画面'!$C$8))</f>
        <v/>
      </c>
      <c r="S99" s="221" t="str">
        <f t="shared" si="29"/>
        <v/>
      </c>
      <c r="T99" s="224" t="str">
        <f t="shared" si="25"/>
        <v/>
      </c>
      <c r="U99" s="225" t="str">
        <f t="shared" si="24"/>
        <v/>
      </c>
      <c r="V99" s="330"/>
      <c r="W99" s="215" t="str">
        <f t="shared" si="26"/>
        <v/>
      </c>
      <c r="X99" s="215" t="str">
        <f t="shared" si="27"/>
        <v/>
      </c>
      <c r="Y99" s="328"/>
      <c r="Z99" s="218" t="str">
        <f t="shared" si="28"/>
        <v/>
      </c>
    </row>
    <row r="100" spans="1:26" x14ac:dyDescent="0.15">
      <c r="A100" s="27" t="str">
        <f t="shared" si="19"/>
        <v/>
      </c>
      <c r="B100" s="322"/>
      <c r="C100" s="322"/>
      <c r="D100" s="323"/>
      <c r="E100" s="323"/>
      <c r="F100" s="322"/>
      <c r="G100" s="322"/>
      <c r="H100" s="324"/>
      <c r="I100" s="324"/>
      <c r="J100" s="211" t="str">
        <f t="shared" si="20"/>
        <v/>
      </c>
      <c r="K100" s="211" t="str">
        <f t="shared" si="21"/>
        <v/>
      </c>
      <c r="L100" s="211" t="str">
        <f t="shared" si="22"/>
        <v/>
      </c>
      <c r="M100" s="211" t="str">
        <f t="shared" si="23"/>
        <v/>
      </c>
      <c r="N100" s="325" t="s">
        <v>50</v>
      </c>
      <c r="O100" s="329"/>
      <c r="P100" s="221" t="str">
        <f>IF($O100="","",INDEX('3.ポイント配分設計画面'!$B$12:$K$17,MATCH(メイン!O100,'3.ポイント配分設計画面'!$B$12:$B$17,0),MATCH(E100,'3.ポイント配分設計画面'!$B$12:$K$12,0)))</f>
        <v/>
      </c>
      <c r="Q100" s="221" t="str">
        <f>IF(O100="","",IF($G100="",0,INDEX('3.ポイント配分設計画面'!$B$21:$J$26,MATCH(メイン!O100,'3.ポイント配分設計画面'!$B$21:$B$26,0),MATCH(G100,'3.ポイント配分設計画面'!$B$21:$J$21,0))))</f>
        <v/>
      </c>
      <c r="R100" s="221" t="str">
        <f>IF(O100="","",IF(L100="",0,L100*'3.ポイント配分設計画面'!$C$8))</f>
        <v/>
      </c>
      <c r="S100" s="221" t="str">
        <f t="shared" si="29"/>
        <v/>
      </c>
      <c r="T100" s="224" t="str">
        <f t="shared" si="25"/>
        <v/>
      </c>
      <c r="U100" s="225" t="str">
        <f t="shared" si="24"/>
        <v/>
      </c>
      <c r="V100" s="330"/>
      <c r="W100" s="215" t="str">
        <f t="shared" si="26"/>
        <v/>
      </c>
      <c r="X100" s="215" t="str">
        <f t="shared" si="27"/>
        <v/>
      </c>
      <c r="Y100" s="328"/>
      <c r="Z100" s="218" t="str">
        <f t="shared" si="28"/>
        <v/>
      </c>
    </row>
    <row r="101" spans="1:26" x14ac:dyDescent="0.15">
      <c r="A101" s="27" t="str">
        <f t="shared" si="19"/>
        <v/>
      </c>
      <c r="B101" s="322"/>
      <c r="C101" s="322"/>
      <c r="D101" s="323"/>
      <c r="E101" s="323"/>
      <c r="F101" s="322"/>
      <c r="G101" s="322"/>
      <c r="H101" s="324"/>
      <c r="I101" s="324"/>
      <c r="J101" s="211" t="str">
        <f t="shared" si="20"/>
        <v/>
      </c>
      <c r="K101" s="211" t="str">
        <f t="shared" si="21"/>
        <v/>
      </c>
      <c r="L101" s="211" t="str">
        <f t="shared" si="22"/>
        <v/>
      </c>
      <c r="M101" s="211" t="str">
        <f t="shared" si="23"/>
        <v/>
      </c>
      <c r="N101" s="325" t="s">
        <v>50</v>
      </c>
      <c r="O101" s="329"/>
      <c r="P101" s="221" t="str">
        <f>IF($O101="","",INDEX('3.ポイント配分設計画面'!$B$12:$K$17,MATCH(メイン!O101,'3.ポイント配分設計画面'!$B$12:$B$17,0),MATCH(E101,'3.ポイント配分設計画面'!$B$12:$K$12,0)))</f>
        <v/>
      </c>
      <c r="Q101" s="221" t="str">
        <f>IF(O101="","",IF($G101="",0,INDEX('3.ポイント配分設計画面'!$B$21:$J$26,MATCH(メイン!O101,'3.ポイント配分設計画面'!$B$21:$B$26,0),MATCH(G101,'3.ポイント配分設計画面'!$B$21:$J$21,0))))</f>
        <v/>
      </c>
      <c r="R101" s="221" t="str">
        <f>IF(O101="","",IF(L101="",0,L101*'3.ポイント配分設計画面'!$C$8))</f>
        <v/>
      </c>
      <c r="S101" s="221" t="str">
        <f t="shared" si="29"/>
        <v/>
      </c>
      <c r="T101" s="224" t="str">
        <f t="shared" si="25"/>
        <v/>
      </c>
      <c r="U101" s="225" t="str">
        <f t="shared" si="24"/>
        <v/>
      </c>
      <c r="V101" s="330"/>
      <c r="W101" s="215" t="str">
        <f t="shared" si="26"/>
        <v/>
      </c>
      <c r="X101" s="215" t="str">
        <f t="shared" si="27"/>
        <v/>
      </c>
      <c r="Y101" s="328"/>
      <c r="Z101" s="218" t="str">
        <f t="shared" si="28"/>
        <v/>
      </c>
    </row>
    <row r="102" spans="1:26" x14ac:dyDescent="0.15">
      <c r="A102" s="27" t="str">
        <f t="shared" si="19"/>
        <v/>
      </c>
      <c r="B102" s="322"/>
      <c r="C102" s="322"/>
      <c r="D102" s="323"/>
      <c r="E102" s="323"/>
      <c r="F102" s="322"/>
      <c r="G102" s="322"/>
      <c r="H102" s="324"/>
      <c r="I102" s="324"/>
      <c r="J102" s="211" t="str">
        <f t="shared" si="20"/>
        <v/>
      </c>
      <c r="K102" s="211" t="str">
        <f t="shared" si="21"/>
        <v/>
      </c>
      <c r="L102" s="211" t="str">
        <f t="shared" si="22"/>
        <v/>
      </c>
      <c r="M102" s="211" t="str">
        <f t="shared" si="23"/>
        <v/>
      </c>
      <c r="N102" s="325" t="s">
        <v>50</v>
      </c>
      <c r="O102" s="329"/>
      <c r="P102" s="221" t="str">
        <f>IF($O102="","",INDEX('3.ポイント配分設計画面'!$B$12:$K$17,MATCH(メイン!O102,'3.ポイント配分設計画面'!$B$12:$B$17,0),MATCH(E102,'3.ポイント配分設計画面'!$B$12:$K$12,0)))</f>
        <v/>
      </c>
      <c r="Q102" s="221" t="str">
        <f>IF(O102="","",IF($G102="",0,INDEX('3.ポイント配分設計画面'!$B$21:$J$26,MATCH(メイン!O102,'3.ポイント配分設計画面'!$B$21:$B$26,0),MATCH(G102,'3.ポイント配分設計画面'!$B$21:$J$21,0))))</f>
        <v/>
      </c>
      <c r="R102" s="221" t="str">
        <f>IF(O102="","",IF(L102="",0,L102*'3.ポイント配分設計画面'!$C$8))</f>
        <v/>
      </c>
      <c r="S102" s="221" t="str">
        <f t="shared" si="29"/>
        <v/>
      </c>
      <c r="T102" s="224" t="str">
        <f t="shared" si="25"/>
        <v/>
      </c>
      <c r="U102" s="225" t="str">
        <f t="shared" si="24"/>
        <v/>
      </c>
      <c r="V102" s="330"/>
      <c r="W102" s="215" t="str">
        <f t="shared" si="26"/>
        <v/>
      </c>
      <c r="X102" s="215" t="str">
        <f t="shared" si="27"/>
        <v/>
      </c>
      <c r="Y102" s="328"/>
      <c r="Z102" s="218" t="str">
        <f t="shared" si="28"/>
        <v/>
      </c>
    </row>
    <row r="103" spans="1:26" x14ac:dyDescent="0.15">
      <c r="A103" s="27" t="str">
        <f t="shared" si="19"/>
        <v/>
      </c>
      <c r="B103" s="322"/>
      <c r="C103" s="322"/>
      <c r="D103" s="323"/>
      <c r="E103" s="323"/>
      <c r="F103" s="322"/>
      <c r="G103" s="322"/>
      <c r="H103" s="324"/>
      <c r="I103" s="324"/>
      <c r="J103" s="211" t="str">
        <f t="shared" si="20"/>
        <v/>
      </c>
      <c r="K103" s="211" t="str">
        <f t="shared" si="21"/>
        <v/>
      </c>
      <c r="L103" s="211" t="str">
        <f t="shared" si="22"/>
        <v/>
      </c>
      <c r="M103" s="211" t="str">
        <f t="shared" si="23"/>
        <v/>
      </c>
      <c r="N103" s="325" t="s">
        <v>50</v>
      </c>
      <c r="O103" s="329"/>
      <c r="P103" s="221" t="str">
        <f>IF($O103="","",INDEX('3.ポイント配分設計画面'!$B$12:$K$17,MATCH(メイン!O103,'3.ポイント配分設計画面'!$B$12:$B$17,0),MATCH(E103,'3.ポイント配分設計画面'!$B$12:$K$12,0)))</f>
        <v/>
      </c>
      <c r="Q103" s="221" t="str">
        <f>IF(O103="","",IF($G103="",0,INDEX('3.ポイント配分設計画面'!$B$21:$J$26,MATCH(メイン!O103,'3.ポイント配分設計画面'!$B$21:$B$26,0),MATCH(G103,'3.ポイント配分設計画面'!$B$21:$J$21,0))))</f>
        <v/>
      </c>
      <c r="R103" s="221" t="str">
        <f>IF(O103="","",IF(L103="",0,L103*'3.ポイント配分設計画面'!$C$8))</f>
        <v/>
      </c>
      <c r="S103" s="221" t="str">
        <f t="shared" si="29"/>
        <v/>
      </c>
      <c r="T103" s="224" t="str">
        <f t="shared" si="25"/>
        <v/>
      </c>
      <c r="U103" s="225" t="str">
        <f t="shared" si="24"/>
        <v/>
      </c>
      <c r="V103" s="330"/>
      <c r="W103" s="215" t="str">
        <f t="shared" si="26"/>
        <v/>
      </c>
      <c r="X103" s="215" t="str">
        <f t="shared" si="27"/>
        <v/>
      </c>
      <c r="Y103" s="328"/>
      <c r="Z103" s="218" t="str">
        <f t="shared" si="28"/>
        <v/>
      </c>
    </row>
    <row r="104" spans="1:26" x14ac:dyDescent="0.15">
      <c r="A104" s="27" t="str">
        <f t="shared" si="19"/>
        <v/>
      </c>
      <c r="B104" s="322"/>
      <c r="C104" s="322"/>
      <c r="D104" s="323"/>
      <c r="E104" s="323"/>
      <c r="F104" s="322"/>
      <c r="G104" s="322"/>
      <c r="H104" s="324"/>
      <c r="I104" s="324"/>
      <c r="J104" s="211" t="str">
        <f t="shared" si="20"/>
        <v/>
      </c>
      <c r="K104" s="211" t="str">
        <f t="shared" si="21"/>
        <v/>
      </c>
      <c r="L104" s="211" t="str">
        <f t="shared" si="22"/>
        <v/>
      </c>
      <c r="M104" s="211" t="str">
        <f t="shared" si="23"/>
        <v/>
      </c>
      <c r="N104" s="325" t="s">
        <v>50</v>
      </c>
      <c r="O104" s="329"/>
      <c r="P104" s="221" t="str">
        <f>IF($O104="","",INDEX('3.ポイント配分設計画面'!$B$12:$K$17,MATCH(メイン!O104,'3.ポイント配分設計画面'!$B$12:$B$17,0),MATCH(E104,'3.ポイント配分設計画面'!$B$12:$K$12,0)))</f>
        <v/>
      </c>
      <c r="Q104" s="221" t="str">
        <f>IF(O104="","",IF($G104="",0,INDEX('3.ポイント配分設計画面'!$B$21:$J$26,MATCH(メイン!O104,'3.ポイント配分設計画面'!$B$21:$B$26,0),MATCH(G104,'3.ポイント配分設計画面'!$B$21:$J$21,0))))</f>
        <v/>
      </c>
      <c r="R104" s="221" t="str">
        <f>IF(O104="","",IF(L104="",0,L104*'3.ポイント配分設計画面'!$C$8))</f>
        <v/>
      </c>
      <c r="S104" s="221" t="str">
        <f t="shared" si="29"/>
        <v/>
      </c>
      <c r="T104" s="224" t="str">
        <f t="shared" si="25"/>
        <v/>
      </c>
      <c r="U104" s="225" t="str">
        <f t="shared" si="24"/>
        <v/>
      </c>
      <c r="V104" s="330"/>
      <c r="W104" s="215" t="str">
        <f t="shared" si="26"/>
        <v/>
      </c>
      <c r="X104" s="215" t="str">
        <f t="shared" si="27"/>
        <v/>
      </c>
      <c r="Y104" s="328"/>
      <c r="Z104" s="218" t="str">
        <f t="shared" si="28"/>
        <v/>
      </c>
    </row>
    <row r="105" spans="1:26" x14ac:dyDescent="0.15">
      <c r="A105" s="27" t="str">
        <f>IF(C105="","",A104+1)</f>
        <v/>
      </c>
      <c r="B105" s="322"/>
      <c r="C105" s="322"/>
      <c r="D105" s="323"/>
      <c r="E105" s="323"/>
      <c r="F105" s="322"/>
      <c r="G105" s="322"/>
      <c r="H105" s="324"/>
      <c r="I105" s="324"/>
      <c r="J105" s="211" t="str">
        <f>IF(H105="","",DATEDIF(H105-1,$J$5,"Y"))</f>
        <v/>
      </c>
      <c r="K105" s="211" t="str">
        <f>IF(H105="","",DATEDIF(H105-1,$J$5,"YM"))</f>
        <v/>
      </c>
      <c r="L105" s="211" t="str">
        <f>IF(I105="","",DATEDIF(I105-1,$J$5,"Y"))</f>
        <v/>
      </c>
      <c r="M105" s="211" t="str">
        <f>IF(I105="","",DATEDIF(I105-1,$J$5,"YM"))</f>
        <v/>
      </c>
      <c r="N105" s="325" t="s">
        <v>50</v>
      </c>
      <c r="O105" s="329"/>
      <c r="P105" s="221" t="str">
        <f>IF($O105="","",INDEX('3.ポイント配分設計画面'!$B$12:$K$17,MATCH(メイン!O105,'3.ポイント配分設計画面'!$B$12:$B$17,0),MATCH(E105,'3.ポイント配分設計画面'!$B$12:$K$12,0)))</f>
        <v/>
      </c>
      <c r="Q105" s="221" t="str">
        <f>IF(O105="","",IF($G105="",0,INDEX('3.ポイント配分設計画面'!$B$21:$J$26,MATCH(メイン!O105,'3.ポイント配分設計画面'!$B$21:$B$26,0),MATCH(G105,'3.ポイント配分設計画面'!$B$21:$J$21,0))))</f>
        <v/>
      </c>
      <c r="R105" s="221" t="str">
        <f>IF(O105="","",IF(L105="",0,L105*'3.ポイント配分設計画面'!$C$8))</f>
        <v/>
      </c>
      <c r="S105" s="221" t="str">
        <f t="shared" si="29"/>
        <v/>
      </c>
      <c r="T105" s="224" t="str">
        <f t="shared" si="25"/>
        <v/>
      </c>
      <c r="U105" s="225" t="str">
        <f>IF(S105="","",T105-N105)</f>
        <v/>
      </c>
      <c r="V105" s="330"/>
      <c r="W105" s="215" t="str">
        <f t="shared" si="26"/>
        <v/>
      </c>
      <c r="X105" s="215" t="str">
        <f t="shared" si="27"/>
        <v/>
      </c>
      <c r="Y105" s="328"/>
      <c r="Z105" s="218" t="str">
        <f t="shared" si="28"/>
        <v/>
      </c>
    </row>
    <row r="106" spans="1:26" x14ac:dyDescent="0.15">
      <c r="A106" s="27" t="str">
        <f>IF(C106="","",A105+1)</f>
        <v/>
      </c>
      <c r="B106" s="322"/>
      <c r="C106" s="322"/>
      <c r="D106" s="323"/>
      <c r="E106" s="323"/>
      <c r="F106" s="322"/>
      <c r="G106" s="322"/>
      <c r="H106" s="324"/>
      <c r="I106" s="324"/>
      <c r="J106" s="211" t="str">
        <f>IF(H106="","",DATEDIF(H106-1,$J$5,"Y"))</f>
        <v/>
      </c>
      <c r="K106" s="211" t="str">
        <f>IF(H106="","",DATEDIF(H106-1,$J$5,"YM"))</f>
        <v/>
      </c>
      <c r="L106" s="211" t="str">
        <f>IF(I106="","",DATEDIF(I106-1,$J$5,"Y"))</f>
        <v/>
      </c>
      <c r="M106" s="211" t="str">
        <f>IF(I106="","",DATEDIF(I106-1,$J$5,"YM"))</f>
        <v/>
      </c>
      <c r="N106" s="325" t="s">
        <v>50</v>
      </c>
      <c r="O106" s="329"/>
      <c r="P106" s="221" t="str">
        <f>IF($O106="","",INDEX('3.ポイント配分設計画面'!$B$12:$K$17,MATCH(メイン!O106,'3.ポイント配分設計画面'!$B$12:$B$17,0),MATCH(E106,'3.ポイント配分設計画面'!$B$12:$K$12,0)))</f>
        <v/>
      </c>
      <c r="Q106" s="221" t="str">
        <f>IF(O106="","",IF($G106="",0,INDEX('3.ポイント配分設計画面'!$B$21:$J$26,MATCH(メイン!O106,'3.ポイント配分設計画面'!$B$21:$B$26,0),MATCH(G106,'3.ポイント配分設計画面'!$B$21:$J$21,0))))</f>
        <v/>
      </c>
      <c r="R106" s="221" t="str">
        <f>IF(O106="","",IF(L106="",0,L106*'3.ポイント配分設計画面'!$C$8))</f>
        <v/>
      </c>
      <c r="S106" s="221" t="str">
        <f t="shared" si="29"/>
        <v/>
      </c>
      <c r="T106" s="224" t="str">
        <f t="shared" ref="T106:T137" si="30">IF(S106="","",ROUNDUP(S106*$T$3,-2))</f>
        <v/>
      </c>
      <c r="U106" s="225" t="str">
        <f>IF(S106="","",T106-N106)</f>
        <v/>
      </c>
      <c r="V106" s="330"/>
      <c r="W106" s="215" t="str">
        <f t="shared" si="26"/>
        <v/>
      </c>
      <c r="X106" s="215" t="str">
        <f t="shared" si="27"/>
        <v/>
      </c>
      <c r="Y106" s="328"/>
      <c r="Z106" s="218" t="str">
        <f t="shared" si="28"/>
        <v/>
      </c>
    </row>
    <row r="107" spans="1:26" x14ac:dyDescent="0.15">
      <c r="A107" s="27" t="str">
        <f>IF(C107="","",A106+1)</f>
        <v/>
      </c>
      <c r="B107" s="322"/>
      <c r="C107" s="322"/>
      <c r="D107" s="323"/>
      <c r="E107" s="323"/>
      <c r="F107" s="322"/>
      <c r="G107" s="322"/>
      <c r="H107" s="324"/>
      <c r="I107" s="324"/>
      <c r="J107" s="211" t="str">
        <f>IF(H107="","",DATEDIF(H107-1,$J$5,"Y"))</f>
        <v/>
      </c>
      <c r="K107" s="211" t="str">
        <f>IF(H107="","",DATEDIF(H107-1,$J$5,"YM"))</f>
        <v/>
      </c>
      <c r="L107" s="211" t="str">
        <f>IF(I107="","",DATEDIF(I107-1,$J$5,"Y"))</f>
        <v/>
      </c>
      <c r="M107" s="211" t="str">
        <f>IF(I107="","",DATEDIF(I107-1,$J$5,"YM"))</f>
        <v/>
      </c>
      <c r="N107" s="325" t="s">
        <v>50</v>
      </c>
      <c r="O107" s="329"/>
      <c r="P107" s="221" t="str">
        <f>IF($O107="","",INDEX('3.ポイント配分設計画面'!$B$12:$K$17,MATCH(メイン!O107,'3.ポイント配分設計画面'!$B$12:$B$17,0),MATCH(E107,'3.ポイント配分設計画面'!$B$12:$K$12,0)))</f>
        <v/>
      </c>
      <c r="Q107" s="221" t="str">
        <f>IF(O107="","",IF($G107="",0,INDEX('3.ポイント配分設計画面'!$B$21:$J$26,MATCH(メイン!O107,'3.ポイント配分設計画面'!$B$21:$B$26,0),MATCH(G107,'3.ポイント配分設計画面'!$B$21:$J$21,0))))</f>
        <v/>
      </c>
      <c r="R107" s="221" t="str">
        <f>IF(O107="","",IF(L107="",0,L107*'3.ポイント配分設計画面'!$C$8))</f>
        <v/>
      </c>
      <c r="S107" s="221" t="str">
        <f t="shared" si="29"/>
        <v/>
      </c>
      <c r="T107" s="224" t="str">
        <f t="shared" si="30"/>
        <v/>
      </c>
      <c r="U107" s="225" t="str">
        <f>IF(S107="","",T107-N107)</f>
        <v/>
      </c>
      <c r="V107" s="330"/>
      <c r="W107" s="215" t="str">
        <f t="shared" si="26"/>
        <v/>
      </c>
      <c r="X107" s="215" t="str">
        <f t="shared" si="27"/>
        <v/>
      </c>
      <c r="Y107" s="328"/>
      <c r="Z107" s="218" t="str">
        <f t="shared" si="28"/>
        <v/>
      </c>
    </row>
    <row r="108" spans="1:26" x14ac:dyDescent="0.15">
      <c r="A108" s="27" t="str">
        <f t="shared" ref="A108:A171" si="31">IF(C108="","",A107+1)</f>
        <v/>
      </c>
      <c r="B108" s="322"/>
      <c r="C108" s="322"/>
      <c r="D108" s="323"/>
      <c r="E108" s="323"/>
      <c r="F108" s="322"/>
      <c r="G108" s="322"/>
      <c r="H108" s="324"/>
      <c r="I108" s="324"/>
      <c r="J108" s="211" t="str">
        <f t="shared" ref="J108:J171" si="32">IF(H108="","",DATEDIF(H108-1,$J$5,"Y"))</f>
        <v/>
      </c>
      <c r="K108" s="211" t="str">
        <f t="shared" ref="K108:K171" si="33">IF(H108="","",DATEDIF(H108-1,$J$5,"YM"))</f>
        <v/>
      </c>
      <c r="L108" s="211" t="str">
        <f t="shared" ref="L108:L171" si="34">IF(I108="","",DATEDIF(I108-1,$J$5,"Y"))</f>
        <v/>
      </c>
      <c r="M108" s="211" t="str">
        <f t="shared" ref="M108:M171" si="35">IF(I108="","",DATEDIF(I108-1,$J$5,"YM"))</f>
        <v/>
      </c>
      <c r="N108" s="325" t="s">
        <v>50</v>
      </c>
      <c r="O108" s="329"/>
      <c r="P108" s="221" t="str">
        <f>IF($O108="","",INDEX('3.ポイント配分設計画面'!$B$12:$K$17,MATCH(メイン!O108,'3.ポイント配分設計画面'!$B$12:$B$17,0),MATCH(E108,'3.ポイント配分設計画面'!$B$12:$K$12,0)))</f>
        <v/>
      </c>
      <c r="Q108" s="221" t="str">
        <f>IF(O108="","",IF($G108="",0,INDEX('3.ポイント配分設計画面'!$B$21:$J$26,MATCH(メイン!O108,'3.ポイント配分設計画面'!$B$21:$B$26,0),MATCH(G108,'3.ポイント配分設計画面'!$B$21:$J$21,0))))</f>
        <v/>
      </c>
      <c r="R108" s="221" t="str">
        <f>IF(O108="","",IF(L108="",0,L108*'3.ポイント配分設計画面'!$C$8))</f>
        <v/>
      </c>
      <c r="S108" s="221" t="str">
        <f t="shared" ref="S108:S171" si="36">IF(O108="","",P108+Q108)</f>
        <v/>
      </c>
      <c r="T108" s="224" t="str">
        <f t="shared" si="30"/>
        <v/>
      </c>
      <c r="U108" s="225" t="str">
        <f t="shared" ref="U108:U171" si="37">IF(S108="","",T108-N108)</f>
        <v/>
      </c>
      <c r="V108" s="330"/>
      <c r="W108" s="215" t="str">
        <f t="shared" ref="W108:W171" si="38">IF(T108="","",T108+V108)</f>
        <v/>
      </c>
      <c r="X108" s="215" t="str">
        <f t="shared" ref="X108:X171" si="39">IF(T108="","",T108-N108)</f>
        <v/>
      </c>
      <c r="Y108" s="328"/>
      <c r="Z108" s="218" t="str">
        <f t="shared" ref="Z108:Z171" si="40">IF(W108="","",W108*(1-Y108))</f>
        <v/>
      </c>
    </row>
    <row r="109" spans="1:26" x14ac:dyDescent="0.15">
      <c r="A109" s="27" t="str">
        <f t="shared" si="31"/>
        <v/>
      </c>
      <c r="B109" s="322"/>
      <c r="C109" s="322"/>
      <c r="D109" s="323"/>
      <c r="E109" s="323"/>
      <c r="F109" s="322"/>
      <c r="G109" s="322"/>
      <c r="H109" s="324"/>
      <c r="I109" s="324"/>
      <c r="J109" s="211" t="str">
        <f t="shared" si="32"/>
        <v/>
      </c>
      <c r="K109" s="211" t="str">
        <f t="shared" si="33"/>
        <v/>
      </c>
      <c r="L109" s="211" t="str">
        <f t="shared" si="34"/>
        <v/>
      </c>
      <c r="M109" s="211" t="str">
        <f t="shared" si="35"/>
        <v/>
      </c>
      <c r="N109" s="325" t="s">
        <v>50</v>
      </c>
      <c r="O109" s="329"/>
      <c r="P109" s="221" t="str">
        <f>IF($O109="","",INDEX('3.ポイント配分設計画面'!$B$12:$K$17,MATCH(メイン!O109,'3.ポイント配分設計画面'!$B$12:$B$17,0),MATCH(E109,'3.ポイント配分設計画面'!$B$12:$K$12,0)))</f>
        <v/>
      </c>
      <c r="Q109" s="221" t="str">
        <f>IF(O109="","",IF($G109="",0,INDEX('3.ポイント配分設計画面'!$B$21:$J$26,MATCH(メイン!O109,'3.ポイント配分設計画面'!$B$21:$B$26,0),MATCH(G109,'3.ポイント配分設計画面'!$B$21:$J$21,0))))</f>
        <v/>
      </c>
      <c r="R109" s="221" t="str">
        <f>IF(O109="","",IF(L109="",0,L109*'3.ポイント配分設計画面'!$C$8))</f>
        <v/>
      </c>
      <c r="S109" s="221" t="str">
        <f t="shared" si="36"/>
        <v/>
      </c>
      <c r="T109" s="224" t="str">
        <f t="shared" si="30"/>
        <v/>
      </c>
      <c r="U109" s="225" t="str">
        <f t="shared" si="37"/>
        <v/>
      </c>
      <c r="V109" s="330"/>
      <c r="W109" s="215" t="str">
        <f t="shared" si="38"/>
        <v/>
      </c>
      <c r="X109" s="215" t="str">
        <f t="shared" si="39"/>
        <v/>
      </c>
      <c r="Y109" s="328"/>
      <c r="Z109" s="218" t="str">
        <f t="shared" si="40"/>
        <v/>
      </c>
    </row>
    <row r="110" spans="1:26" x14ac:dyDescent="0.15">
      <c r="A110" s="27" t="str">
        <f t="shared" si="31"/>
        <v/>
      </c>
      <c r="B110" s="322"/>
      <c r="C110" s="322"/>
      <c r="D110" s="323"/>
      <c r="E110" s="323"/>
      <c r="F110" s="322"/>
      <c r="G110" s="322"/>
      <c r="H110" s="324"/>
      <c r="I110" s="324"/>
      <c r="J110" s="211" t="str">
        <f t="shared" si="32"/>
        <v/>
      </c>
      <c r="K110" s="211" t="str">
        <f t="shared" si="33"/>
        <v/>
      </c>
      <c r="L110" s="211" t="str">
        <f t="shared" si="34"/>
        <v/>
      </c>
      <c r="M110" s="211" t="str">
        <f t="shared" si="35"/>
        <v/>
      </c>
      <c r="N110" s="325" t="s">
        <v>50</v>
      </c>
      <c r="O110" s="329"/>
      <c r="P110" s="221" t="str">
        <f>IF($O110="","",INDEX('3.ポイント配分設計画面'!$B$12:$K$17,MATCH(メイン!O110,'3.ポイント配分設計画面'!$B$12:$B$17,0),MATCH(E110,'3.ポイント配分設計画面'!$B$12:$K$12,0)))</f>
        <v/>
      </c>
      <c r="Q110" s="221" t="str">
        <f>IF(O110="","",IF($G110="",0,INDEX('3.ポイント配分設計画面'!$B$21:$J$26,MATCH(メイン!O110,'3.ポイント配分設計画面'!$B$21:$B$26,0),MATCH(G110,'3.ポイント配分設計画面'!$B$21:$J$21,0))))</f>
        <v/>
      </c>
      <c r="R110" s="221" t="str">
        <f>IF(O110="","",IF(L110="",0,L110*'3.ポイント配分設計画面'!$C$8))</f>
        <v/>
      </c>
      <c r="S110" s="221" t="str">
        <f t="shared" si="36"/>
        <v/>
      </c>
      <c r="T110" s="224" t="str">
        <f t="shared" si="30"/>
        <v/>
      </c>
      <c r="U110" s="225" t="str">
        <f t="shared" si="37"/>
        <v/>
      </c>
      <c r="V110" s="330"/>
      <c r="W110" s="215" t="str">
        <f t="shared" si="38"/>
        <v/>
      </c>
      <c r="X110" s="215" t="str">
        <f t="shared" si="39"/>
        <v/>
      </c>
      <c r="Y110" s="328"/>
      <c r="Z110" s="218" t="str">
        <f t="shared" si="40"/>
        <v/>
      </c>
    </row>
    <row r="111" spans="1:26" x14ac:dyDescent="0.15">
      <c r="A111" s="27" t="str">
        <f t="shared" si="31"/>
        <v/>
      </c>
      <c r="B111" s="322"/>
      <c r="C111" s="322"/>
      <c r="D111" s="323"/>
      <c r="E111" s="323"/>
      <c r="F111" s="322"/>
      <c r="G111" s="322"/>
      <c r="H111" s="324"/>
      <c r="I111" s="324"/>
      <c r="J111" s="211" t="str">
        <f t="shared" si="32"/>
        <v/>
      </c>
      <c r="K111" s="211" t="str">
        <f t="shared" si="33"/>
        <v/>
      </c>
      <c r="L111" s="211" t="str">
        <f t="shared" si="34"/>
        <v/>
      </c>
      <c r="M111" s="211" t="str">
        <f t="shared" si="35"/>
        <v/>
      </c>
      <c r="N111" s="325" t="s">
        <v>50</v>
      </c>
      <c r="O111" s="329"/>
      <c r="P111" s="221" t="str">
        <f>IF($O111="","",INDEX('3.ポイント配分設計画面'!$B$12:$K$17,MATCH(メイン!O111,'3.ポイント配分設計画面'!$B$12:$B$17,0),MATCH(E111,'3.ポイント配分設計画面'!$B$12:$K$12,0)))</f>
        <v/>
      </c>
      <c r="Q111" s="221" t="str">
        <f>IF(O111="","",IF($G111="",0,INDEX('3.ポイント配分設計画面'!$B$21:$J$26,MATCH(メイン!O111,'3.ポイント配分設計画面'!$B$21:$B$26,0),MATCH(G111,'3.ポイント配分設計画面'!$B$21:$J$21,0))))</f>
        <v/>
      </c>
      <c r="R111" s="221" t="str">
        <f>IF(O111="","",IF(L111="",0,L111*'3.ポイント配分設計画面'!$C$8))</f>
        <v/>
      </c>
      <c r="S111" s="221" t="str">
        <f t="shared" si="36"/>
        <v/>
      </c>
      <c r="T111" s="224" t="str">
        <f t="shared" si="30"/>
        <v/>
      </c>
      <c r="U111" s="225" t="str">
        <f t="shared" si="37"/>
        <v/>
      </c>
      <c r="V111" s="330"/>
      <c r="W111" s="215" t="str">
        <f t="shared" si="38"/>
        <v/>
      </c>
      <c r="X111" s="215" t="str">
        <f t="shared" si="39"/>
        <v/>
      </c>
      <c r="Y111" s="328"/>
      <c r="Z111" s="218" t="str">
        <f t="shared" si="40"/>
        <v/>
      </c>
    </row>
    <row r="112" spans="1:26" x14ac:dyDescent="0.15">
      <c r="A112" s="27" t="str">
        <f t="shared" si="31"/>
        <v/>
      </c>
      <c r="B112" s="322"/>
      <c r="C112" s="322"/>
      <c r="D112" s="323"/>
      <c r="E112" s="323"/>
      <c r="F112" s="322"/>
      <c r="G112" s="322"/>
      <c r="H112" s="324"/>
      <c r="I112" s="324"/>
      <c r="J112" s="211" t="str">
        <f t="shared" si="32"/>
        <v/>
      </c>
      <c r="K112" s="211" t="str">
        <f t="shared" si="33"/>
        <v/>
      </c>
      <c r="L112" s="211" t="str">
        <f t="shared" si="34"/>
        <v/>
      </c>
      <c r="M112" s="211" t="str">
        <f t="shared" si="35"/>
        <v/>
      </c>
      <c r="N112" s="325" t="s">
        <v>50</v>
      </c>
      <c r="O112" s="329"/>
      <c r="P112" s="221" t="str">
        <f>IF($O112="","",INDEX('3.ポイント配分設計画面'!$B$12:$K$17,MATCH(メイン!O112,'3.ポイント配分設計画面'!$B$12:$B$17,0),MATCH(E112,'3.ポイント配分設計画面'!$B$12:$K$12,0)))</f>
        <v/>
      </c>
      <c r="Q112" s="221" t="str">
        <f>IF(O112="","",IF($G112="",0,INDEX('3.ポイント配分設計画面'!$B$21:$J$26,MATCH(メイン!O112,'3.ポイント配分設計画面'!$B$21:$B$26,0),MATCH(G112,'3.ポイント配分設計画面'!$B$21:$J$21,0))))</f>
        <v/>
      </c>
      <c r="R112" s="221" t="str">
        <f>IF(O112="","",IF(L112="",0,L112*'3.ポイント配分設計画面'!$C$8))</f>
        <v/>
      </c>
      <c r="S112" s="221" t="str">
        <f t="shared" si="36"/>
        <v/>
      </c>
      <c r="T112" s="224" t="str">
        <f t="shared" si="30"/>
        <v/>
      </c>
      <c r="U112" s="225" t="str">
        <f t="shared" si="37"/>
        <v/>
      </c>
      <c r="V112" s="330"/>
      <c r="W112" s="215" t="str">
        <f t="shared" si="38"/>
        <v/>
      </c>
      <c r="X112" s="215" t="str">
        <f t="shared" si="39"/>
        <v/>
      </c>
      <c r="Y112" s="328"/>
      <c r="Z112" s="218" t="str">
        <f t="shared" si="40"/>
        <v/>
      </c>
    </row>
    <row r="113" spans="1:26" x14ac:dyDescent="0.15">
      <c r="A113" s="27" t="str">
        <f t="shared" si="31"/>
        <v/>
      </c>
      <c r="B113" s="322"/>
      <c r="C113" s="322"/>
      <c r="D113" s="323"/>
      <c r="E113" s="323"/>
      <c r="F113" s="322"/>
      <c r="G113" s="322"/>
      <c r="H113" s="324"/>
      <c r="I113" s="324"/>
      <c r="J113" s="211" t="str">
        <f t="shared" si="32"/>
        <v/>
      </c>
      <c r="K113" s="211" t="str">
        <f t="shared" si="33"/>
        <v/>
      </c>
      <c r="L113" s="211" t="str">
        <f t="shared" si="34"/>
        <v/>
      </c>
      <c r="M113" s="211" t="str">
        <f t="shared" si="35"/>
        <v/>
      </c>
      <c r="N113" s="325" t="s">
        <v>50</v>
      </c>
      <c r="O113" s="329"/>
      <c r="P113" s="221" t="str">
        <f>IF($O113="","",INDEX('3.ポイント配分設計画面'!$B$12:$K$17,MATCH(メイン!O113,'3.ポイント配分設計画面'!$B$12:$B$17,0),MATCH(E113,'3.ポイント配分設計画面'!$B$12:$K$12,0)))</f>
        <v/>
      </c>
      <c r="Q113" s="221" t="str">
        <f>IF(O113="","",IF($G113="",0,INDEX('3.ポイント配分設計画面'!$B$21:$J$26,MATCH(メイン!O113,'3.ポイント配分設計画面'!$B$21:$B$26,0),MATCH(G113,'3.ポイント配分設計画面'!$B$21:$J$21,0))))</f>
        <v/>
      </c>
      <c r="R113" s="221" t="str">
        <f>IF(O113="","",IF(L113="",0,L113*'3.ポイント配分設計画面'!$C$8))</f>
        <v/>
      </c>
      <c r="S113" s="221" t="str">
        <f t="shared" si="36"/>
        <v/>
      </c>
      <c r="T113" s="224" t="str">
        <f t="shared" si="30"/>
        <v/>
      </c>
      <c r="U113" s="225" t="str">
        <f t="shared" si="37"/>
        <v/>
      </c>
      <c r="V113" s="330"/>
      <c r="W113" s="215" t="str">
        <f t="shared" si="38"/>
        <v/>
      </c>
      <c r="X113" s="215" t="str">
        <f t="shared" si="39"/>
        <v/>
      </c>
      <c r="Y113" s="328"/>
      <c r="Z113" s="218" t="str">
        <f t="shared" si="40"/>
        <v/>
      </c>
    </row>
    <row r="114" spans="1:26" x14ac:dyDescent="0.15">
      <c r="A114" s="27" t="str">
        <f t="shared" si="31"/>
        <v/>
      </c>
      <c r="B114" s="322"/>
      <c r="C114" s="322"/>
      <c r="D114" s="323"/>
      <c r="E114" s="323"/>
      <c r="F114" s="322"/>
      <c r="G114" s="322"/>
      <c r="H114" s="324"/>
      <c r="I114" s="324"/>
      <c r="J114" s="211" t="str">
        <f t="shared" si="32"/>
        <v/>
      </c>
      <c r="K114" s="211" t="str">
        <f t="shared" si="33"/>
        <v/>
      </c>
      <c r="L114" s="211" t="str">
        <f t="shared" si="34"/>
        <v/>
      </c>
      <c r="M114" s="211" t="str">
        <f t="shared" si="35"/>
        <v/>
      </c>
      <c r="N114" s="325" t="s">
        <v>50</v>
      </c>
      <c r="O114" s="329"/>
      <c r="P114" s="221" t="str">
        <f>IF($O114="","",INDEX('3.ポイント配分設計画面'!$B$12:$K$17,MATCH(メイン!O114,'3.ポイント配分設計画面'!$B$12:$B$17,0),MATCH(E114,'3.ポイント配分設計画面'!$B$12:$K$12,0)))</f>
        <v/>
      </c>
      <c r="Q114" s="221" t="str">
        <f>IF(O114="","",IF($G114="",0,INDEX('3.ポイント配分設計画面'!$B$21:$J$26,MATCH(メイン!O114,'3.ポイント配分設計画面'!$B$21:$B$26,0),MATCH(G114,'3.ポイント配分設計画面'!$B$21:$J$21,0))))</f>
        <v/>
      </c>
      <c r="R114" s="221" t="str">
        <f>IF(O114="","",IF(L114="",0,L114*'3.ポイント配分設計画面'!$C$8))</f>
        <v/>
      </c>
      <c r="S114" s="221" t="str">
        <f t="shared" si="36"/>
        <v/>
      </c>
      <c r="T114" s="224" t="str">
        <f t="shared" si="30"/>
        <v/>
      </c>
      <c r="U114" s="225" t="str">
        <f t="shared" si="37"/>
        <v/>
      </c>
      <c r="V114" s="330"/>
      <c r="W114" s="215" t="str">
        <f t="shared" si="38"/>
        <v/>
      </c>
      <c r="X114" s="215" t="str">
        <f t="shared" si="39"/>
        <v/>
      </c>
      <c r="Y114" s="328"/>
      <c r="Z114" s="218" t="str">
        <f t="shared" si="40"/>
        <v/>
      </c>
    </row>
    <row r="115" spans="1:26" x14ac:dyDescent="0.15">
      <c r="A115" s="27" t="str">
        <f t="shared" si="31"/>
        <v/>
      </c>
      <c r="B115" s="322"/>
      <c r="C115" s="322"/>
      <c r="D115" s="323"/>
      <c r="E115" s="323"/>
      <c r="F115" s="322"/>
      <c r="G115" s="322"/>
      <c r="H115" s="324"/>
      <c r="I115" s="324"/>
      <c r="J115" s="211" t="str">
        <f t="shared" si="32"/>
        <v/>
      </c>
      <c r="K115" s="211" t="str">
        <f t="shared" si="33"/>
        <v/>
      </c>
      <c r="L115" s="211" t="str">
        <f t="shared" si="34"/>
        <v/>
      </c>
      <c r="M115" s="211" t="str">
        <f t="shared" si="35"/>
        <v/>
      </c>
      <c r="N115" s="325" t="s">
        <v>50</v>
      </c>
      <c r="O115" s="329"/>
      <c r="P115" s="221" t="str">
        <f>IF($O115="","",INDEX('3.ポイント配分設計画面'!$B$12:$K$17,MATCH(メイン!O115,'3.ポイント配分設計画面'!$B$12:$B$17,0),MATCH(E115,'3.ポイント配分設計画面'!$B$12:$K$12,0)))</f>
        <v/>
      </c>
      <c r="Q115" s="221" t="str">
        <f>IF(O115="","",IF($G115="",0,INDEX('3.ポイント配分設計画面'!$B$21:$J$26,MATCH(メイン!O115,'3.ポイント配分設計画面'!$B$21:$B$26,0),MATCH(G115,'3.ポイント配分設計画面'!$B$21:$J$21,0))))</f>
        <v/>
      </c>
      <c r="R115" s="221" t="str">
        <f>IF(O115="","",IF(L115="",0,L115*'3.ポイント配分設計画面'!$C$8))</f>
        <v/>
      </c>
      <c r="S115" s="221" t="str">
        <f t="shared" si="36"/>
        <v/>
      </c>
      <c r="T115" s="224" t="str">
        <f t="shared" si="30"/>
        <v/>
      </c>
      <c r="U115" s="225" t="str">
        <f t="shared" si="37"/>
        <v/>
      </c>
      <c r="V115" s="330"/>
      <c r="W115" s="215" t="str">
        <f t="shared" si="38"/>
        <v/>
      </c>
      <c r="X115" s="215" t="str">
        <f t="shared" si="39"/>
        <v/>
      </c>
      <c r="Y115" s="328"/>
      <c r="Z115" s="218" t="str">
        <f t="shared" si="40"/>
        <v/>
      </c>
    </row>
    <row r="116" spans="1:26" x14ac:dyDescent="0.15">
      <c r="A116" s="27" t="str">
        <f t="shared" si="31"/>
        <v/>
      </c>
      <c r="B116" s="322"/>
      <c r="C116" s="322"/>
      <c r="D116" s="323"/>
      <c r="E116" s="323"/>
      <c r="F116" s="322"/>
      <c r="G116" s="322"/>
      <c r="H116" s="324"/>
      <c r="I116" s="324"/>
      <c r="J116" s="211" t="str">
        <f t="shared" si="32"/>
        <v/>
      </c>
      <c r="K116" s="211" t="str">
        <f t="shared" si="33"/>
        <v/>
      </c>
      <c r="L116" s="211" t="str">
        <f t="shared" si="34"/>
        <v/>
      </c>
      <c r="M116" s="211" t="str">
        <f t="shared" si="35"/>
        <v/>
      </c>
      <c r="N116" s="325" t="s">
        <v>50</v>
      </c>
      <c r="O116" s="329"/>
      <c r="P116" s="221" t="str">
        <f>IF($O116="","",INDEX('3.ポイント配分設計画面'!$B$12:$K$17,MATCH(メイン!O116,'3.ポイント配分設計画面'!$B$12:$B$17,0),MATCH(E116,'3.ポイント配分設計画面'!$B$12:$K$12,0)))</f>
        <v/>
      </c>
      <c r="Q116" s="221" t="str">
        <f>IF(O116="","",IF($G116="",0,INDEX('3.ポイント配分設計画面'!$B$21:$J$26,MATCH(メイン!O116,'3.ポイント配分設計画面'!$B$21:$B$26,0),MATCH(G116,'3.ポイント配分設計画面'!$B$21:$J$21,0))))</f>
        <v/>
      </c>
      <c r="R116" s="221" t="str">
        <f>IF(O116="","",IF(L116="",0,L116*'3.ポイント配分設計画面'!$C$8))</f>
        <v/>
      </c>
      <c r="S116" s="221" t="str">
        <f t="shared" si="36"/>
        <v/>
      </c>
      <c r="T116" s="224" t="str">
        <f t="shared" si="30"/>
        <v/>
      </c>
      <c r="U116" s="225" t="str">
        <f t="shared" si="37"/>
        <v/>
      </c>
      <c r="V116" s="330"/>
      <c r="W116" s="215" t="str">
        <f t="shared" si="38"/>
        <v/>
      </c>
      <c r="X116" s="215" t="str">
        <f t="shared" si="39"/>
        <v/>
      </c>
      <c r="Y116" s="328"/>
      <c r="Z116" s="218" t="str">
        <f t="shared" si="40"/>
        <v/>
      </c>
    </row>
    <row r="117" spans="1:26" x14ac:dyDescent="0.15">
      <c r="A117" s="27" t="str">
        <f t="shared" si="31"/>
        <v/>
      </c>
      <c r="B117" s="322"/>
      <c r="C117" s="322"/>
      <c r="D117" s="323"/>
      <c r="E117" s="323"/>
      <c r="F117" s="322"/>
      <c r="G117" s="322"/>
      <c r="H117" s="324"/>
      <c r="I117" s="324"/>
      <c r="J117" s="211" t="str">
        <f t="shared" si="32"/>
        <v/>
      </c>
      <c r="K117" s="211" t="str">
        <f t="shared" si="33"/>
        <v/>
      </c>
      <c r="L117" s="211" t="str">
        <f t="shared" si="34"/>
        <v/>
      </c>
      <c r="M117" s="211" t="str">
        <f t="shared" si="35"/>
        <v/>
      </c>
      <c r="N117" s="325" t="s">
        <v>50</v>
      </c>
      <c r="O117" s="329"/>
      <c r="P117" s="221" t="str">
        <f>IF($O117="","",INDEX('3.ポイント配分設計画面'!$B$12:$K$17,MATCH(メイン!O117,'3.ポイント配分設計画面'!$B$12:$B$17,0),MATCH(E117,'3.ポイント配分設計画面'!$B$12:$K$12,0)))</f>
        <v/>
      </c>
      <c r="Q117" s="221" t="str">
        <f>IF(O117="","",IF($G117="",0,INDEX('3.ポイント配分設計画面'!$B$21:$J$26,MATCH(メイン!O117,'3.ポイント配分設計画面'!$B$21:$B$26,0),MATCH(G117,'3.ポイント配分設計画面'!$B$21:$J$21,0))))</f>
        <v/>
      </c>
      <c r="R117" s="221" t="str">
        <f>IF(O117="","",IF(L117="",0,L117*'3.ポイント配分設計画面'!$C$8))</f>
        <v/>
      </c>
      <c r="S117" s="221" t="str">
        <f t="shared" si="36"/>
        <v/>
      </c>
      <c r="T117" s="224" t="str">
        <f t="shared" si="30"/>
        <v/>
      </c>
      <c r="U117" s="225" t="str">
        <f t="shared" si="37"/>
        <v/>
      </c>
      <c r="V117" s="330"/>
      <c r="W117" s="215" t="str">
        <f t="shared" si="38"/>
        <v/>
      </c>
      <c r="X117" s="215" t="str">
        <f t="shared" si="39"/>
        <v/>
      </c>
      <c r="Y117" s="328"/>
      <c r="Z117" s="218" t="str">
        <f t="shared" si="40"/>
        <v/>
      </c>
    </row>
    <row r="118" spans="1:26" x14ac:dyDescent="0.15">
      <c r="A118" s="27" t="str">
        <f t="shared" si="31"/>
        <v/>
      </c>
      <c r="B118" s="322"/>
      <c r="C118" s="322"/>
      <c r="D118" s="323"/>
      <c r="E118" s="323"/>
      <c r="F118" s="322"/>
      <c r="G118" s="322"/>
      <c r="H118" s="324"/>
      <c r="I118" s="324"/>
      <c r="J118" s="211" t="str">
        <f t="shared" si="32"/>
        <v/>
      </c>
      <c r="K118" s="211" t="str">
        <f t="shared" si="33"/>
        <v/>
      </c>
      <c r="L118" s="211" t="str">
        <f t="shared" si="34"/>
        <v/>
      </c>
      <c r="M118" s="211" t="str">
        <f t="shared" si="35"/>
        <v/>
      </c>
      <c r="N118" s="325" t="s">
        <v>50</v>
      </c>
      <c r="O118" s="329"/>
      <c r="P118" s="221" t="str">
        <f>IF($O118="","",INDEX('3.ポイント配分設計画面'!$B$12:$K$17,MATCH(メイン!O118,'3.ポイント配分設計画面'!$B$12:$B$17,0),MATCH(E118,'3.ポイント配分設計画面'!$B$12:$K$12,0)))</f>
        <v/>
      </c>
      <c r="Q118" s="221" t="str">
        <f>IF(O118="","",IF($G118="",0,INDEX('3.ポイント配分設計画面'!$B$21:$J$26,MATCH(メイン!O118,'3.ポイント配分設計画面'!$B$21:$B$26,0),MATCH(G118,'3.ポイント配分設計画面'!$B$21:$J$21,0))))</f>
        <v/>
      </c>
      <c r="R118" s="221" t="str">
        <f>IF(O118="","",IF(L118="",0,L118*'3.ポイント配分設計画面'!$C$8))</f>
        <v/>
      </c>
      <c r="S118" s="221" t="str">
        <f t="shared" si="36"/>
        <v/>
      </c>
      <c r="T118" s="224" t="str">
        <f t="shared" si="30"/>
        <v/>
      </c>
      <c r="U118" s="225" t="str">
        <f t="shared" si="37"/>
        <v/>
      </c>
      <c r="V118" s="330"/>
      <c r="W118" s="215" t="str">
        <f t="shared" si="38"/>
        <v/>
      </c>
      <c r="X118" s="215" t="str">
        <f t="shared" si="39"/>
        <v/>
      </c>
      <c r="Y118" s="328"/>
      <c r="Z118" s="218" t="str">
        <f t="shared" si="40"/>
        <v/>
      </c>
    </row>
    <row r="119" spans="1:26" x14ac:dyDescent="0.15">
      <c r="A119" s="27" t="str">
        <f t="shared" si="31"/>
        <v/>
      </c>
      <c r="B119" s="322"/>
      <c r="C119" s="322"/>
      <c r="D119" s="323"/>
      <c r="E119" s="323"/>
      <c r="F119" s="322"/>
      <c r="G119" s="322"/>
      <c r="H119" s="324"/>
      <c r="I119" s="324"/>
      <c r="J119" s="211" t="str">
        <f t="shared" si="32"/>
        <v/>
      </c>
      <c r="K119" s="211" t="str">
        <f t="shared" si="33"/>
        <v/>
      </c>
      <c r="L119" s="211" t="str">
        <f t="shared" si="34"/>
        <v/>
      </c>
      <c r="M119" s="211" t="str">
        <f t="shared" si="35"/>
        <v/>
      </c>
      <c r="N119" s="325" t="s">
        <v>50</v>
      </c>
      <c r="O119" s="329"/>
      <c r="P119" s="221" t="str">
        <f>IF($O119="","",INDEX('3.ポイント配分設計画面'!$B$12:$K$17,MATCH(メイン!O119,'3.ポイント配分設計画面'!$B$12:$B$17,0),MATCH(E119,'3.ポイント配分設計画面'!$B$12:$K$12,0)))</f>
        <v/>
      </c>
      <c r="Q119" s="221" t="str">
        <f>IF(O119="","",IF($G119="",0,INDEX('3.ポイント配分設計画面'!$B$21:$J$26,MATCH(メイン!O119,'3.ポイント配分設計画面'!$B$21:$B$26,0),MATCH(G119,'3.ポイント配分設計画面'!$B$21:$J$21,0))))</f>
        <v/>
      </c>
      <c r="R119" s="221" t="str">
        <f>IF(O119="","",IF(L119="",0,L119*'3.ポイント配分設計画面'!$C$8))</f>
        <v/>
      </c>
      <c r="S119" s="221" t="str">
        <f t="shared" si="36"/>
        <v/>
      </c>
      <c r="T119" s="224" t="str">
        <f t="shared" si="30"/>
        <v/>
      </c>
      <c r="U119" s="225" t="str">
        <f t="shared" si="37"/>
        <v/>
      </c>
      <c r="V119" s="330"/>
      <c r="W119" s="215" t="str">
        <f t="shared" si="38"/>
        <v/>
      </c>
      <c r="X119" s="215" t="str">
        <f t="shared" si="39"/>
        <v/>
      </c>
      <c r="Y119" s="328"/>
      <c r="Z119" s="218" t="str">
        <f t="shared" si="40"/>
        <v/>
      </c>
    </row>
    <row r="120" spans="1:26" x14ac:dyDescent="0.15">
      <c r="A120" s="27" t="str">
        <f t="shared" si="31"/>
        <v/>
      </c>
      <c r="B120" s="322"/>
      <c r="C120" s="322"/>
      <c r="D120" s="323"/>
      <c r="E120" s="323"/>
      <c r="F120" s="322"/>
      <c r="G120" s="322"/>
      <c r="H120" s="324"/>
      <c r="I120" s="324"/>
      <c r="J120" s="211" t="str">
        <f t="shared" si="32"/>
        <v/>
      </c>
      <c r="K120" s="211" t="str">
        <f t="shared" si="33"/>
        <v/>
      </c>
      <c r="L120" s="211" t="str">
        <f t="shared" si="34"/>
        <v/>
      </c>
      <c r="M120" s="211" t="str">
        <f t="shared" si="35"/>
        <v/>
      </c>
      <c r="N120" s="325" t="s">
        <v>50</v>
      </c>
      <c r="O120" s="329"/>
      <c r="P120" s="221" t="str">
        <f>IF($O120="","",INDEX('3.ポイント配分設計画面'!$B$12:$K$17,MATCH(メイン!O120,'3.ポイント配分設計画面'!$B$12:$B$17,0),MATCH(E120,'3.ポイント配分設計画面'!$B$12:$K$12,0)))</f>
        <v/>
      </c>
      <c r="Q120" s="221" t="str">
        <f>IF(O120="","",IF($G120="",0,INDEX('3.ポイント配分設計画面'!$B$21:$J$26,MATCH(メイン!O120,'3.ポイント配分設計画面'!$B$21:$B$26,0),MATCH(G120,'3.ポイント配分設計画面'!$B$21:$J$21,0))))</f>
        <v/>
      </c>
      <c r="R120" s="221" t="str">
        <f>IF(O120="","",IF(L120="",0,L120*'3.ポイント配分設計画面'!$C$8))</f>
        <v/>
      </c>
      <c r="S120" s="221" t="str">
        <f t="shared" si="36"/>
        <v/>
      </c>
      <c r="T120" s="224" t="str">
        <f t="shared" si="30"/>
        <v/>
      </c>
      <c r="U120" s="225" t="str">
        <f t="shared" si="37"/>
        <v/>
      </c>
      <c r="V120" s="330"/>
      <c r="W120" s="215" t="str">
        <f t="shared" si="38"/>
        <v/>
      </c>
      <c r="X120" s="215" t="str">
        <f t="shared" si="39"/>
        <v/>
      </c>
      <c r="Y120" s="328"/>
      <c r="Z120" s="218" t="str">
        <f t="shared" si="40"/>
        <v/>
      </c>
    </row>
    <row r="121" spans="1:26" x14ac:dyDescent="0.15">
      <c r="A121" s="27" t="str">
        <f t="shared" si="31"/>
        <v/>
      </c>
      <c r="B121" s="322"/>
      <c r="C121" s="322"/>
      <c r="D121" s="323"/>
      <c r="E121" s="323"/>
      <c r="F121" s="322"/>
      <c r="G121" s="322"/>
      <c r="H121" s="324"/>
      <c r="I121" s="324"/>
      <c r="J121" s="211" t="str">
        <f t="shared" si="32"/>
        <v/>
      </c>
      <c r="K121" s="211" t="str">
        <f t="shared" si="33"/>
        <v/>
      </c>
      <c r="L121" s="211" t="str">
        <f t="shared" si="34"/>
        <v/>
      </c>
      <c r="M121" s="211" t="str">
        <f t="shared" si="35"/>
        <v/>
      </c>
      <c r="N121" s="325" t="s">
        <v>50</v>
      </c>
      <c r="O121" s="329"/>
      <c r="P121" s="221" t="str">
        <f>IF($O121="","",INDEX('3.ポイント配分設計画面'!$B$12:$K$17,MATCH(メイン!O121,'3.ポイント配分設計画面'!$B$12:$B$17,0),MATCH(E121,'3.ポイント配分設計画面'!$B$12:$K$12,0)))</f>
        <v/>
      </c>
      <c r="Q121" s="221" t="str">
        <f>IF(O121="","",IF($G121="",0,INDEX('3.ポイント配分設計画面'!$B$21:$J$26,MATCH(メイン!O121,'3.ポイント配分設計画面'!$B$21:$B$26,0),MATCH(G121,'3.ポイント配分設計画面'!$B$21:$J$21,0))))</f>
        <v/>
      </c>
      <c r="R121" s="221" t="str">
        <f>IF(O121="","",IF(L121="",0,L121*'3.ポイント配分設計画面'!$C$8))</f>
        <v/>
      </c>
      <c r="S121" s="221" t="str">
        <f t="shared" si="36"/>
        <v/>
      </c>
      <c r="T121" s="224" t="str">
        <f t="shared" si="30"/>
        <v/>
      </c>
      <c r="U121" s="225" t="str">
        <f t="shared" si="37"/>
        <v/>
      </c>
      <c r="V121" s="330"/>
      <c r="W121" s="215" t="str">
        <f t="shared" si="38"/>
        <v/>
      </c>
      <c r="X121" s="215" t="str">
        <f t="shared" si="39"/>
        <v/>
      </c>
      <c r="Y121" s="328"/>
      <c r="Z121" s="218" t="str">
        <f t="shared" si="40"/>
        <v/>
      </c>
    </row>
    <row r="122" spans="1:26" x14ac:dyDescent="0.15">
      <c r="A122" s="27" t="str">
        <f t="shared" si="31"/>
        <v/>
      </c>
      <c r="B122" s="322"/>
      <c r="C122" s="322"/>
      <c r="D122" s="323"/>
      <c r="E122" s="323"/>
      <c r="F122" s="322"/>
      <c r="G122" s="322"/>
      <c r="H122" s="324"/>
      <c r="I122" s="324"/>
      <c r="J122" s="211" t="str">
        <f t="shared" si="32"/>
        <v/>
      </c>
      <c r="K122" s="211" t="str">
        <f t="shared" si="33"/>
        <v/>
      </c>
      <c r="L122" s="211" t="str">
        <f t="shared" si="34"/>
        <v/>
      </c>
      <c r="M122" s="211" t="str">
        <f t="shared" si="35"/>
        <v/>
      </c>
      <c r="N122" s="325" t="s">
        <v>50</v>
      </c>
      <c r="O122" s="329"/>
      <c r="P122" s="221" t="str">
        <f>IF($O122="","",INDEX('3.ポイント配分設計画面'!$B$12:$K$17,MATCH(メイン!O122,'3.ポイント配分設計画面'!$B$12:$B$17,0),MATCH(E122,'3.ポイント配分設計画面'!$B$12:$K$12,0)))</f>
        <v/>
      </c>
      <c r="Q122" s="221" t="str">
        <f>IF(O122="","",IF($G122="",0,INDEX('3.ポイント配分設計画面'!$B$21:$J$26,MATCH(メイン!O122,'3.ポイント配分設計画面'!$B$21:$B$26,0),MATCH(G122,'3.ポイント配分設計画面'!$B$21:$J$21,0))))</f>
        <v/>
      </c>
      <c r="R122" s="221" t="str">
        <f>IF(O122="","",IF(L122="",0,L122*'3.ポイント配分設計画面'!$C$8))</f>
        <v/>
      </c>
      <c r="S122" s="221" t="str">
        <f t="shared" si="36"/>
        <v/>
      </c>
      <c r="T122" s="224" t="str">
        <f t="shared" si="30"/>
        <v/>
      </c>
      <c r="U122" s="225" t="str">
        <f t="shared" si="37"/>
        <v/>
      </c>
      <c r="V122" s="330"/>
      <c r="W122" s="215" t="str">
        <f t="shared" si="38"/>
        <v/>
      </c>
      <c r="X122" s="215" t="str">
        <f t="shared" si="39"/>
        <v/>
      </c>
      <c r="Y122" s="328"/>
      <c r="Z122" s="218" t="str">
        <f t="shared" si="40"/>
        <v/>
      </c>
    </row>
    <row r="123" spans="1:26" x14ac:dyDescent="0.15">
      <c r="A123" s="27" t="str">
        <f t="shared" si="31"/>
        <v/>
      </c>
      <c r="B123" s="322"/>
      <c r="C123" s="322"/>
      <c r="D123" s="323"/>
      <c r="E123" s="323"/>
      <c r="F123" s="322"/>
      <c r="G123" s="322"/>
      <c r="H123" s="324"/>
      <c r="I123" s="324"/>
      <c r="J123" s="211" t="str">
        <f t="shared" si="32"/>
        <v/>
      </c>
      <c r="K123" s="211" t="str">
        <f t="shared" si="33"/>
        <v/>
      </c>
      <c r="L123" s="211" t="str">
        <f t="shared" si="34"/>
        <v/>
      </c>
      <c r="M123" s="211" t="str">
        <f t="shared" si="35"/>
        <v/>
      </c>
      <c r="N123" s="325" t="s">
        <v>50</v>
      </c>
      <c r="O123" s="329"/>
      <c r="P123" s="221" t="str">
        <f>IF($O123="","",INDEX('3.ポイント配分設計画面'!$B$12:$K$17,MATCH(メイン!O123,'3.ポイント配分設計画面'!$B$12:$B$17,0),MATCH(E123,'3.ポイント配分設計画面'!$B$12:$K$12,0)))</f>
        <v/>
      </c>
      <c r="Q123" s="221" t="str">
        <f>IF(O123="","",IF($G123="",0,INDEX('3.ポイント配分設計画面'!$B$21:$J$26,MATCH(メイン!O123,'3.ポイント配分設計画面'!$B$21:$B$26,0),MATCH(G123,'3.ポイント配分設計画面'!$B$21:$J$21,0))))</f>
        <v/>
      </c>
      <c r="R123" s="221" t="str">
        <f>IF(O123="","",IF(L123="",0,L123*'3.ポイント配分設計画面'!$C$8))</f>
        <v/>
      </c>
      <c r="S123" s="221" t="str">
        <f t="shared" si="36"/>
        <v/>
      </c>
      <c r="T123" s="224" t="str">
        <f t="shared" si="30"/>
        <v/>
      </c>
      <c r="U123" s="225" t="str">
        <f t="shared" si="37"/>
        <v/>
      </c>
      <c r="V123" s="330"/>
      <c r="W123" s="215" t="str">
        <f t="shared" si="38"/>
        <v/>
      </c>
      <c r="X123" s="215" t="str">
        <f t="shared" si="39"/>
        <v/>
      </c>
      <c r="Y123" s="328"/>
      <c r="Z123" s="218" t="str">
        <f t="shared" si="40"/>
        <v/>
      </c>
    </row>
    <row r="124" spans="1:26" x14ac:dyDescent="0.15">
      <c r="A124" s="27" t="str">
        <f t="shared" si="31"/>
        <v/>
      </c>
      <c r="B124" s="322"/>
      <c r="C124" s="322"/>
      <c r="D124" s="323"/>
      <c r="E124" s="323"/>
      <c r="F124" s="322"/>
      <c r="G124" s="322"/>
      <c r="H124" s="324"/>
      <c r="I124" s="324"/>
      <c r="J124" s="211" t="str">
        <f t="shared" si="32"/>
        <v/>
      </c>
      <c r="K124" s="211" t="str">
        <f t="shared" si="33"/>
        <v/>
      </c>
      <c r="L124" s="211" t="str">
        <f t="shared" si="34"/>
        <v/>
      </c>
      <c r="M124" s="211" t="str">
        <f t="shared" si="35"/>
        <v/>
      </c>
      <c r="N124" s="325" t="s">
        <v>50</v>
      </c>
      <c r="O124" s="329"/>
      <c r="P124" s="221" t="str">
        <f>IF($O124="","",INDEX('3.ポイント配分設計画面'!$B$12:$K$17,MATCH(メイン!O124,'3.ポイント配分設計画面'!$B$12:$B$17,0),MATCH(E124,'3.ポイント配分設計画面'!$B$12:$K$12,0)))</f>
        <v/>
      </c>
      <c r="Q124" s="221" t="str">
        <f>IF(O124="","",IF($G124="",0,INDEX('3.ポイント配分設計画面'!$B$21:$J$26,MATCH(メイン!O124,'3.ポイント配分設計画面'!$B$21:$B$26,0),MATCH(G124,'3.ポイント配分設計画面'!$B$21:$J$21,0))))</f>
        <v/>
      </c>
      <c r="R124" s="221" t="str">
        <f>IF(O124="","",IF(L124="",0,L124*'3.ポイント配分設計画面'!$C$8))</f>
        <v/>
      </c>
      <c r="S124" s="221" t="str">
        <f t="shared" si="36"/>
        <v/>
      </c>
      <c r="T124" s="224" t="str">
        <f t="shared" si="30"/>
        <v/>
      </c>
      <c r="U124" s="225" t="str">
        <f t="shared" si="37"/>
        <v/>
      </c>
      <c r="V124" s="330"/>
      <c r="W124" s="215" t="str">
        <f t="shared" si="38"/>
        <v/>
      </c>
      <c r="X124" s="215" t="str">
        <f t="shared" si="39"/>
        <v/>
      </c>
      <c r="Y124" s="328"/>
      <c r="Z124" s="218" t="str">
        <f t="shared" si="40"/>
        <v/>
      </c>
    </row>
    <row r="125" spans="1:26" x14ac:dyDescent="0.15">
      <c r="A125" s="27" t="str">
        <f t="shared" si="31"/>
        <v/>
      </c>
      <c r="B125" s="322"/>
      <c r="C125" s="322"/>
      <c r="D125" s="323"/>
      <c r="E125" s="323"/>
      <c r="F125" s="322"/>
      <c r="G125" s="322"/>
      <c r="H125" s="324"/>
      <c r="I125" s="324"/>
      <c r="J125" s="211" t="str">
        <f t="shared" si="32"/>
        <v/>
      </c>
      <c r="K125" s="211" t="str">
        <f t="shared" si="33"/>
        <v/>
      </c>
      <c r="L125" s="211" t="str">
        <f t="shared" si="34"/>
        <v/>
      </c>
      <c r="M125" s="211" t="str">
        <f t="shared" si="35"/>
        <v/>
      </c>
      <c r="N125" s="325" t="s">
        <v>50</v>
      </c>
      <c r="O125" s="329"/>
      <c r="P125" s="221" t="str">
        <f>IF($O125="","",INDEX('3.ポイント配分設計画面'!$B$12:$K$17,MATCH(メイン!O125,'3.ポイント配分設計画面'!$B$12:$B$17,0),MATCH(E125,'3.ポイント配分設計画面'!$B$12:$K$12,0)))</f>
        <v/>
      </c>
      <c r="Q125" s="221" t="str">
        <f>IF(O125="","",IF($G125="",0,INDEX('3.ポイント配分設計画面'!$B$21:$J$26,MATCH(メイン!O125,'3.ポイント配分設計画面'!$B$21:$B$26,0),MATCH(G125,'3.ポイント配分設計画面'!$B$21:$J$21,0))))</f>
        <v/>
      </c>
      <c r="R125" s="221" t="str">
        <f>IF(O125="","",IF(L125="",0,L125*'3.ポイント配分設計画面'!$C$8))</f>
        <v/>
      </c>
      <c r="S125" s="221" t="str">
        <f t="shared" si="36"/>
        <v/>
      </c>
      <c r="T125" s="224" t="str">
        <f t="shared" si="30"/>
        <v/>
      </c>
      <c r="U125" s="225" t="str">
        <f t="shared" si="37"/>
        <v/>
      </c>
      <c r="V125" s="330"/>
      <c r="W125" s="215" t="str">
        <f t="shared" si="38"/>
        <v/>
      </c>
      <c r="X125" s="215" t="str">
        <f t="shared" si="39"/>
        <v/>
      </c>
      <c r="Y125" s="328"/>
      <c r="Z125" s="218" t="str">
        <f t="shared" si="40"/>
        <v/>
      </c>
    </row>
    <row r="126" spans="1:26" x14ac:dyDescent="0.15">
      <c r="A126" s="27" t="str">
        <f t="shared" si="31"/>
        <v/>
      </c>
      <c r="B126" s="322"/>
      <c r="C126" s="322"/>
      <c r="D126" s="323"/>
      <c r="E126" s="323"/>
      <c r="F126" s="322"/>
      <c r="G126" s="322"/>
      <c r="H126" s="324"/>
      <c r="I126" s="324"/>
      <c r="J126" s="211" t="str">
        <f t="shared" si="32"/>
        <v/>
      </c>
      <c r="K126" s="211" t="str">
        <f t="shared" si="33"/>
        <v/>
      </c>
      <c r="L126" s="211" t="str">
        <f t="shared" si="34"/>
        <v/>
      </c>
      <c r="M126" s="211" t="str">
        <f t="shared" si="35"/>
        <v/>
      </c>
      <c r="N126" s="325" t="s">
        <v>50</v>
      </c>
      <c r="O126" s="329"/>
      <c r="P126" s="221" t="str">
        <f>IF($O126="","",INDEX('3.ポイント配分設計画面'!$B$12:$K$17,MATCH(メイン!O126,'3.ポイント配分設計画面'!$B$12:$B$17,0),MATCH(E126,'3.ポイント配分設計画面'!$B$12:$K$12,0)))</f>
        <v/>
      </c>
      <c r="Q126" s="221" t="str">
        <f>IF(O126="","",IF($G126="",0,INDEX('3.ポイント配分設計画面'!$B$21:$J$26,MATCH(メイン!O126,'3.ポイント配分設計画面'!$B$21:$B$26,0),MATCH(G126,'3.ポイント配分設計画面'!$B$21:$J$21,0))))</f>
        <v/>
      </c>
      <c r="R126" s="221" t="str">
        <f>IF(O126="","",IF(L126="",0,L126*'3.ポイント配分設計画面'!$C$8))</f>
        <v/>
      </c>
      <c r="S126" s="221" t="str">
        <f t="shared" si="36"/>
        <v/>
      </c>
      <c r="T126" s="224" t="str">
        <f t="shared" si="30"/>
        <v/>
      </c>
      <c r="U126" s="225" t="str">
        <f t="shared" si="37"/>
        <v/>
      </c>
      <c r="V126" s="330"/>
      <c r="W126" s="215" t="str">
        <f t="shared" si="38"/>
        <v/>
      </c>
      <c r="X126" s="215" t="str">
        <f t="shared" si="39"/>
        <v/>
      </c>
      <c r="Y126" s="328"/>
      <c r="Z126" s="218" t="str">
        <f t="shared" si="40"/>
        <v/>
      </c>
    </row>
    <row r="127" spans="1:26" x14ac:dyDescent="0.15">
      <c r="A127" s="27" t="str">
        <f t="shared" si="31"/>
        <v/>
      </c>
      <c r="B127" s="322"/>
      <c r="C127" s="322"/>
      <c r="D127" s="323"/>
      <c r="E127" s="323"/>
      <c r="F127" s="322"/>
      <c r="G127" s="322"/>
      <c r="H127" s="324"/>
      <c r="I127" s="324"/>
      <c r="J127" s="211" t="str">
        <f t="shared" si="32"/>
        <v/>
      </c>
      <c r="K127" s="211" t="str">
        <f t="shared" si="33"/>
        <v/>
      </c>
      <c r="L127" s="211" t="str">
        <f t="shared" si="34"/>
        <v/>
      </c>
      <c r="M127" s="211" t="str">
        <f t="shared" si="35"/>
        <v/>
      </c>
      <c r="N127" s="325" t="s">
        <v>50</v>
      </c>
      <c r="O127" s="329"/>
      <c r="P127" s="221" t="str">
        <f>IF($O127="","",INDEX('3.ポイント配分設計画面'!$B$12:$K$17,MATCH(メイン!O127,'3.ポイント配分設計画面'!$B$12:$B$17,0),MATCH(E127,'3.ポイント配分設計画面'!$B$12:$K$12,0)))</f>
        <v/>
      </c>
      <c r="Q127" s="221" t="str">
        <f>IF(O127="","",IF($G127="",0,INDEX('3.ポイント配分設計画面'!$B$21:$J$26,MATCH(メイン!O127,'3.ポイント配分設計画面'!$B$21:$B$26,0),MATCH(G127,'3.ポイント配分設計画面'!$B$21:$J$21,0))))</f>
        <v/>
      </c>
      <c r="R127" s="221" t="str">
        <f>IF(O127="","",IF(L127="",0,L127*'3.ポイント配分設計画面'!$C$8))</f>
        <v/>
      </c>
      <c r="S127" s="221" t="str">
        <f t="shared" si="36"/>
        <v/>
      </c>
      <c r="T127" s="224" t="str">
        <f t="shared" si="30"/>
        <v/>
      </c>
      <c r="U127" s="225" t="str">
        <f t="shared" si="37"/>
        <v/>
      </c>
      <c r="V127" s="330"/>
      <c r="W127" s="215" t="str">
        <f t="shared" si="38"/>
        <v/>
      </c>
      <c r="X127" s="215" t="str">
        <f t="shared" si="39"/>
        <v/>
      </c>
      <c r="Y127" s="328"/>
      <c r="Z127" s="218" t="str">
        <f t="shared" si="40"/>
        <v/>
      </c>
    </row>
    <row r="128" spans="1:26" x14ac:dyDescent="0.15">
      <c r="A128" s="27" t="str">
        <f t="shared" si="31"/>
        <v/>
      </c>
      <c r="B128" s="322"/>
      <c r="C128" s="322"/>
      <c r="D128" s="323"/>
      <c r="E128" s="323"/>
      <c r="F128" s="322"/>
      <c r="G128" s="322"/>
      <c r="H128" s="324"/>
      <c r="I128" s="324"/>
      <c r="J128" s="211" t="str">
        <f t="shared" si="32"/>
        <v/>
      </c>
      <c r="K128" s="211" t="str">
        <f t="shared" si="33"/>
        <v/>
      </c>
      <c r="L128" s="211" t="str">
        <f t="shared" si="34"/>
        <v/>
      </c>
      <c r="M128" s="211" t="str">
        <f t="shared" si="35"/>
        <v/>
      </c>
      <c r="N128" s="325" t="s">
        <v>50</v>
      </c>
      <c r="O128" s="329"/>
      <c r="P128" s="221" t="str">
        <f>IF($O128="","",INDEX('3.ポイント配分設計画面'!$B$12:$K$17,MATCH(メイン!O128,'3.ポイント配分設計画面'!$B$12:$B$17,0),MATCH(E128,'3.ポイント配分設計画面'!$B$12:$K$12,0)))</f>
        <v/>
      </c>
      <c r="Q128" s="221" t="str">
        <f>IF(O128="","",IF($G128="",0,INDEX('3.ポイント配分設計画面'!$B$21:$J$26,MATCH(メイン!O128,'3.ポイント配分設計画面'!$B$21:$B$26,0),MATCH(G128,'3.ポイント配分設計画面'!$B$21:$J$21,0))))</f>
        <v/>
      </c>
      <c r="R128" s="221" t="str">
        <f>IF(O128="","",IF(L128="",0,L128*'3.ポイント配分設計画面'!$C$8))</f>
        <v/>
      </c>
      <c r="S128" s="221" t="str">
        <f t="shared" si="36"/>
        <v/>
      </c>
      <c r="T128" s="224" t="str">
        <f t="shared" si="30"/>
        <v/>
      </c>
      <c r="U128" s="225" t="str">
        <f t="shared" si="37"/>
        <v/>
      </c>
      <c r="V128" s="330"/>
      <c r="W128" s="215" t="str">
        <f t="shared" si="38"/>
        <v/>
      </c>
      <c r="X128" s="215" t="str">
        <f t="shared" si="39"/>
        <v/>
      </c>
      <c r="Y128" s="328"/>
      <c r="Z128" s="218" t="str">
        <f t="shared" si="40"/>
        <v/>
      </c>
    </row>
    <row r="129" spans="1:26" x14ac:dyDescent="0.15">
      <c r="A129" s="27" t="str">
        <f t="shared" si="31"/>
        <v/>
      </c>
      <c r="B129" s="322"/>
      <c r="C129" s="322"/>
      <c r="D129" s="323"/>
      <c r="E129" s="323"/>
      <c r="F129" s="322"/>
      <c r="G129" s="322"/>
      <c r="H129" s="324"/>
      <c r="I129" s="324"/>
      <c r="J129" s="211" t="str">
        <f t="shared" si="32"/>
        <v/>
      </c>
      <c r="K129" s="211" t="str">
        <f t="shared" si="33"/>
        <v/>
      </c>
      <c r="L129" s="211" t="str">
        <f t="shared" si="34"/>
        <v/>
      </c>
      <c r="M129" s="211" t="str">
        <f t="shared" si="35"/>
        <v/>
      </c>
      <c r="N129" s="325" t="s">
        <v>50</v>
      </c>
      <c r="O129" s="329"/>
      <c r="P129" s="221" t="str">
        <f>IF($O129="","",INDEX('3.ポイント配分設計画面'!$B$12:$K$17,MATCH(メイン!O129,'3.ポイント配分設計画面'!$B$12:$B$17,0),MATCH(E129,'3.ポイント配分設計画面'!$B$12:$K$12,0)))</f>
        <v/>
      </c>
      <c r="Q129" s="221" t="str">
        <f>IF(O129="","",IF($G129="",0,INDEX('3.ポイント配分設計画面'!$B$21:$J$26,MATCH(メイン!O129,'3.ポイント配分設計画面'!$B$21:$B$26,0),MATCH(G129,'3.ポイント配分設計画面'!$B$21:$J$21,0))))</f>
        <v/>
      </c>
      <c r="R129" s="221" t="str">
        <f>IF(O129="","",IF(L129="",0,L129*'3.ポイント配分設計画面'!$C$8))</f>
        <v/>
      </c>
      <c r="S129" s="221" t="str">
        <f t="shared" si="36"/>
        <v/>
      </c>
      <c r="T129" s="224" t="str">
        <f t="shared" si="30"/>
        <v/>
      </c>
      <c r="U129" s="225" t="str">
        <f t="shared" si="37"/>
        <v/>
      </c>
      <c r="V129" s="330"/>
      <c r="W129" s="215" t="str">
        <f t="shared" si="38"/>
        <v/>
      </c>
      <c r="X129" s="215" t="str">
        <f t="shared" si="39"/>
        <v/>
      </c>
      <c r="Y129" s="328"/>
      <c r="Z129" s="218" t="str">
        <f t="shared" si="40"/>
        <v/>
      </c>
    </row>
    <row r="130" spans="1:26" x14ac:dyDescent="0.15">
      <c r="A130" s="27" t="str">
        <f t="shared" si="31"/>
        <v/>
      </c>
      <c r="B130" s="322"/>
      <c r="C130" s="322"/>
      <c r="D130" s="323"/>
      <c r="E130" s="323"/>
      <c r="F130" s="322"/>
      <c r="G130" s="322"/>
      <c r="H130" s="324"/>
      <c r="I130" s="324"/>
      <c r="J130" s="211" t="str">
        <f t="shared" si="32"/>
        <v/>
      </c>
      <c r="K130" s="211" t="str">
        <f t="shared" si="33"/>
        <v/>
      </c>
      <c r="L130" s="211" t="str">
        <f t="shared" si="34"/>
        <v/>
      </c>
      <c r="M130" s="211" t="str">
        <f t="shared" si="35"/>
        <v/>
      </c>
      <c r="N130" s="325" t="s">
        <v>50</v>
      </c>
      <c r="O130" s="329"/>
      <c r="P130" s="221" t="str">
        <f>IF($O130="","",INDEX('3.ポイント配分設計画面'!$B$12:$K$17,MATCH(メイン!O130,'3.ポイント配分設計画面'!$B$12:$B$17,0),MATCH(E130,'3.ポイント配分設計画面'!$B$12:$K$12,0)))</f>
        <v/>
      </c>
      <c r="Q130" s="221" t="str">
        <f>IF(O130="","",IF($G130="",0,INDEX('3.ポイント配分設計画面'!$B$21:$J$26,MATCH(メイン!O130,'3.ポイント配分設計画面'!$B$21:$B$26,0),MATCH(G130,'3.ポイント配分設計画面'!$B$21:$J$21,0))))</f>
        <v/>
      </c>
      <c r="R130" s="221" t="str">
        <f>IF(O130="","",IF(L130="",0,L130*'3.ポイント配分設計画面'!$C$8))</f>
        <v/>
      </c>
      <c r="S130" s="221" t="str">
        <f t="shared" si="36"/>
        <v/>
      </c>
      <c r="T130" s="224" t="str">
        <f t="shared" si="30"/>
        <v/>
      </c>
      <c r="U130" s="225" t="str">
        <f t="shared" si="37"/>
        <v/>
      </c>
      <c r="V130" s="330"/>
      <c r="W130" s="215" t="str">
        <f t="shared" si="38"/>
        <v/>
      </c>
      <c r="X130" s="215" t="str">
        <f t="shared" si="39"/>
        <v/>
      </c>
      <c r="Y130" s="328"/>
      <c r="Z130" s="218" t="str">
        <f t="shared" si="40"/>
        <v/>
      </c>
    </row>
    <row r="131" spans="1:26" x14ac:dyDescent="0.15">
      <c r="A131" s="27" t="str">
        <f t="shared" si="31"/>
        <v/>
      </c>
      <c r="B131" s="322"/>
      <c r="C131" s="322"/>
      <c r="D131" s="323"/>
      <c r="E131" s="323"/>
      <c r="F131" s="322"/>
      <c r="G131" s="322"/>
      <c r="H131" s="324"/>
      <c r="I131" s="324"/>
      <c r="J131" s="211" t="str">
        <f t="shared" si="32"/>
        <v/>
      </c>
      <c r="K131" s="211" t="str">
        <f t="shared" si="33"/>
        <v/>
      </c>
      <c r="L131" s="211" t="str">
        <f t="shared" si="34"/>
        <v/>
      </c>
      <c r="M131" s="211" t="str">
        <f t="shared" si="35"/>
        <v/>
      </c>
      <c r="N131" s="325" t="s">
        <v>50</v>
      </c>
      <c r="O131" s="329"/>
      <c r="P131" s="221" t="str">
        <f>IF($O131="","",INDEX('3.ポイント配分設計画面'!$B$12:$K$17,MATCH(メイン!O131,'3.ポイント配分設計画面'!$B$12:$B$17,0),MATCH(E131,'3.ポイント配分設計画面'!$B$12:$K$12,0)))</f>
        <v/>
      </c>
      <c r="Q131" s="221" t="str">
        <f>IF(O131="","",IF($G131="",0,INDEX('3.ポイント配分設計画面'!$B$21:$J$26,MATCH(メイン!O131,'3.ポイント配分設計画面'!$B$21:$B$26,0),MATCH(G131,'3.ポイント配分設計画面'!$B$21:$J$21,0))))</f>
        <v/>
      </c>
      <c r="R131" s="221" t="str">
        <f>IF(O131="","",IF(L131="",0,L131*'3.ポイント配分設計画面'!$C$8))</f>
        <v/>
      </c>
      <c r="S131" s="221" t="str">
        <f t="shared" si="36"/>
        <v/>
      </c>
      <c r="T131" s="224" t="str">
        <f t="shared" si="30"/>
        <v/>
      </c>
      <c r="U131" s="225" t="str">
        <f t="shared" si="37"/>
        <v/>
      </c>
      <c r="V131" s="330"/>
      <c r="W131" s="215" t="str">
        <f t="shared" si="38"/>
        <v/>
      </c>
      <c r="X131" s="215" t="str">
        <f t="shared" si="39"/>
        <v/>
      </c>
      <c r="Y131" s="328"/>
      <c r="Z131" s="218" t="str">
        <f t="shared" si="40"/>
        <v/>
      </c>
    </row>
    <row r="132" spans="1:26" x14ac:dyDescent="0.15">
      <c r="A132" s="27" t="str">
        <f t="shared" si="31"/>
        <v/>
      </c>
      <c r="B132" s="322"/>
      <c r="C132" s="322"/>
      <c r="D132" s="323"/>
      <c r="E132" s="323"/>
      <c r="F132" s="322"/>
      <c r="G132" s="322"/>
      <c r="H132" s="324"/>
      <c r="I132" s="324"/>
      <c r="J132" s="211" t="str">
        <f t="shared" si="32"/>
        <v/>
      </c>
      <c r="K132" s="211" t="str">
        <f t="shared" si="33"/>
        <v/>
      </c>
      <c r="L132" s="211" t="str">
        <f t="shared" si="34"/>
        <v/>
      </c>
      <c r="M132" s="211" t="str">
        <f t="shared" si="35"/>
        <v/>
      </c>
      <c r="N132" s="325" t="s">
        <v>50</v>
      </c>
      <c r="O132" s="329"/>
      <c r="P132" s="221" t="str">
        <f>IF($O132="","",INDEX('3.ポイント配分設計画面'!$B$12:$K$17,MATCH(メイン!O132,'3.ポイント配分設計画面'!$B$12:$B$17,0),MATCH(E132,'3.ポイント配分設計画面'!$B$12:$K$12,0)))</f>
        <v/>
      </c>
      <c r="Q132" s="221" t="str">
        <f>IF(O132="","",IF($G132="",0,INDEX('3.ポイント配分設計画面'!$B$21:$J$26,MATCH(メイン!O132,'3.ポイント配分設計画面'!$B$21:$B$26,0),MATCH(G132,'3.ポイント配分設計画面'!$B$21:$J$21,0))))</f>
        <v/>
      </c>
      <c r="R132" s="221" t="str">
        <f>IF(O132="","",IF(L132="",0,L132*'3.ポイント配分設計画面'!$C$8))</f>
        <v/>
      </c>
      <c r="S132" s="221" t="str">
        <f t="shared" si="36"/>
        <v/>
      </c>
      <c r="T132" s="224" t="str">
        <f t="shared" si="30"/>
        <v/>
      </c>
      <c r="U132" s="225" t="str">
        <f t="shared" si="37"/>
        <v/>
      </c>
      <c r="V132" s="330"/>
      <c r="W132" s="215" t="str">
        <f t="shared" si="38"/>
        <v/>
      </c>
      <c r="X132" s="215" t="str">
        <f t="shared" si="39"/>
        <v/>
      </c>
      <c r="Y132" s="328"/>
      <c r="Z132" s="218" t="str">
        <f t="shared" si="40"/>
        <v/>
      </c>
    </row>
    <row r="133" spans="1:26" x14ac:dyDescent="0.15">
      <c r="A133" s="27" t="str">
        <f t="shared" si="31"/>
        <v/>
      </c>
      <c r="B133" s="322"/>
      <c r="C133" s="322"/>
      <c r="D133" s="323"/>
      <c r="E133" s="323"/>
      <c r="F133" s="322"/>
      <c r="G133" s="322"/>
      <c r="H133" s="324"/>
      <c r="I133" s="324"/>
      <c r="J133" s="211" t="str">
        <f t="shared" si="32"/>
        <v/>
      </c>
      <c r="K133" s="211" t="str">
        <f t="shared" si="33"/>
        <v/>
      </c>
      <c r="L133" s="211" t="str">
        <f t="shared" si="34"/>
        <v/>
      </c>
      <c r="M133" s="211" t="str">
        <f t="shared" si="35"/>
        <v/>
      </c>
      <c r="N133" s="325" t="s">
        <v>50</v>
      </c>
      <c r="O133" s="329"/>
      <c r="P133" s="221" t="str">
        <f>IF($O133="","",INDEX('3.ポイント配分設計画面'!$B$12:$K$17,MATCH(メイン!O133,'3.ポイント配分設計画面'!$B$12:$B$17,0),MATCH(E133,'3.ポイント配分設計画面'!$B$12:$K$12,0)))</f>
        <v/>
      </c>
      <c r="Q133" s="221" t="str">
        <f>IF(O133="","",IF($G133="",0,INDEX('3.ポイント配分設計画面'!$B$21:$J$26,MATCH(メイン!O133,'3.ポイント配分設計画面'!$B$21:$B$26,0),MATCH(G133,'3.ポイント配分設計画面'!$B$21:$J$21,0))))</f>
        <v/>
      </c>
      <c r="R133" s="221" t="str">
        <f>IF(O133="","",IF(L133="",0,L133*'3.ポイント配分設計画面'!$C$8))</f>
        <v/>
      </c>
      <c r="S133" s="221" t="str">
        <f t="shared" si="36"/>
        <v/>
      </c>
      <c r="T133" s="224" t="str">
        <f t="shared" si="30"/>
        <v/>
      </c>
      <c r="U133" s="225" t="str">
        <f t="shared" si="37"/>
        <v/>
      </c>
      <c r="V133" s="330"/>
      <c r="W133" s="215" t="str">
        <f t="shared" si="38"/>
        <v/>
      </c>
      <c r="X133" s="215" t="str">
        <f t="shared" si="39"/>
        <v/>
      </c>
      <c r="Y133" s="328"/>
      <c r="Z133" s="218" t="str">
        <f t="shared" si="40"/>
        <v/>
      </c>
    </row>
    <row r="134" spans="1:26" x14ac:dyDescent="0.15">
      <c r="A134" s="27" t="str">
        <f t="shared" si="31"/>
        <v/>
      </c>
      <c r="B134" s="322"/>
      <c r="C134" s="322"/>
      <c r="D134" s="323"/>
      <c r="E134" s="323"/>
      <c r="F134" s="322"/>
      <c r="G134" s="322"/>
      <c r="H134" s="324"/>
      <c r="I134" s="324"/>
      <c r="J134" s="211" t="str">
        <f t="shared" si="32"/>
        <v/>
      </c>
      <c r="K134" s="211" t="str">
        <f t="shared" si="33"/>
        <v/>
      </c>
      <c r="L134" s="211" t="str">
        <f t="shared" si="34"/>
        <v/>
      </c>
      <c r="M134" s="211" t="str">
        <f t="shared" si="35"/>
        <v/>
      </c>
      <c r="N134" s="325" t="s">
        <v>50</v>
      </c>
      <c r="O134" s="329"/>
      <c r="P134" s="221" t="str">
        <f>IF($O134="","",INDEX('3.ポイント配分設計画面'!$B$12:$K$17,MATCH(メイン!O134,'3.ポイント配分設計画面'!$B$12:$B$17,0),MATCH(E134,'3.ポイント配分設計画面'!$B$12:$K$12,0)))</f>
        <v/>
      </c>
      <c r="Q134" s="221" t="str">
        <f>IF(O134="","",IF($G134="",0,INDEX('3.ポイント配分設計画面'!$B$21:$J$26,MATCH(メイン!O134,'3.ポイント配分設計画面'!$B$21:$B$26,0),MATCH(G134,'3.ポイント配分設計画面'!$B$21:$J$21,0))))</f>
        <v/>
      </c>
      <c r="R134" s="221" t="str">
        <f>IF(O134="","",IF(L134="",0,L134*'3.ポイント配分設計画面'!$C$8))</f>
        <v/>
      </c>
      <c r="S134" s="221" t="str">
        <f t="shared" si="36"/>
        <v/>
      </c>
      <c r="T134" s="224" t="str">
        <f t="shared" si="30"/>
        <v/>
      </c>
      <c r="U134" s="225" t="str">
        <f t="shared" si="37"/>
        <v/>
      </c>
      <c r="V134" s="330"/>
      <c r="W134" s="215" t="str">
        <f t="shared" si="38"/>
        <v/>
      </c>
      <c r="X134" s="215" t="str">
        <f t="shared" si="39"/>
        <v/>
      </c>
      <c r="Y134" s="328"/>
      <c r="Z134" s="218" t="str">
        <f t="shared" si="40"/>
        <v/>
      </c>
    </row>
    <row r="135" spans="1:26" x14ac:dyDescent="0.15">
      <c r="A135" s="27" t="str">
        <f t="shared" si="31"/>
        <v/>
      </c>
      <c r="B135" s="322"/>
      <c r="C135" s="322"/>
      <c r="D135" s="323"/>
      <c r="E135" s="323"/>
      <c r="F135" s="322"/>
      <c r="G135" s="322"/>
      <c r="H135" s="324"/>
      <c r="I135" s="324"/>
      <c r="J135" s="211" t="str">
        <f t="shared" si="32"/>
        <v/>
      </c>
      <c r="K135" s="211" t="str">
        <f t="shared" si="33"/>
        <v/>
      </c>
      <c r="L135" s="211" t="str">
        <f t="shared" si="34"/>
        <v/>
      </c>
      <c r="M135" s="211" t="str">
        <f t="shared" si="35"/>
        <v/>
      </c>
      <c r="N135" s="325" t="s">
        <v>50</v>
      </c>
      <c r="O135" s="329"/>
      <c r="P135" s="221" t="str">
        <f>IF($O135="","",INDEX('3.ポイント配分設計画面'!$B$12:$K$17,MATCH(メイン!O135,'3.ポイント配分設計画面'!$B$12:$B$17,0),MATCH(E135,'3.ポイント配分設計画面'!$B$12:$K$12,0)))</f>
        <v/>
      </c>
      <c r="Q135" s="221" t="str">
        <f>IF(O135="","",IF($G135="",0,INDEX('3.ポイント配分設計画面'!$B$21:$J$26,MATCH(メイン!O135,'3.ポイント配分設計画面'!$B$21:$B$26,0),MATCH(G135,'3.ポイント配分設計画面'!$B$21:$J$21,0))))</f>
        <v/>
      </c>
      <c r="R135" s="221" t="str">
        <f>IF(O135="","",IF(L135="",0,L135*'3.ポイント配分設計画面'!$C$8))</f>
        <v/>
      </c>
      <c r="S135" s="221" t="str">
        <f t="shared" si="36"/>
        <v/>
      </c>
      <c r="T135" s="224" t="str">
        <f t="shared" si="30"/>
        <v/>
      </c>
      <c r="U135" s="225" t="str">
        <f t="shared" si="37"/>
        <v/>
      </c>
      <c r="V135" s="330"/>
      <c r="W135" s="215" t="str">
        <f t="shared" si="38"/>
        <v/>
      </c>
      <c r="X135" s="215" t="str">
        <f t="shared" si="39"/>
        <v/>
      </c>
      <c r="Y135" s="328"/>
      <c r="Z135" s="218" t="str">
        <f t="shared" si="40"/>
        <v/>
      </c>
    </row>
    <row r="136" spans="1:26" x14ac:dyDescent="0.15">
      <c r="A136" s="27" t="str">
        <f t="shared" si="31"/>
        <v/>
      </c>
      <c r="B136" s="322"/>
      <c r="C136" s="322"/>
      <c r="D136" s="323"/>
      <c r="E136" s="323"/>
      <c r="F136" s="322"/>
      <c r="G136" s="322"/>
      <c r="H136" s="324"/>
      <c r="I136" s="324"/>
      <c r="J136" s="211" t="str">
        <f t="shared" si="32"/>
        <v/>
      </c>
      <c r="K136" s="211" t="str">
        <f t="shared" si="33"/>
        <v/>
      </c>
      <c r="L136" s="211" t="str">
        <f t="shared" si="34"/>
        <v/>
      </c>
      <c r="M136" s="211" t="str">
        <f t="shared" si="35"/>
        <v/>
      </c>
      <c r="N136" s="325" t="s">
        <v>50</v>
      </c>
      <c r="O136" s="329"/>
      <c r="P136" s="221" t="str">
        <f>IF($O136="","",INDEX('3.ポイント配分設計画面'!$B$12:$K$17,MATCH(メイン!O136,'3.ポイント配分設計画面'!$B$12:$B$17,0),MATCH(E136,'3.ポイント配分設計画面'!$B$12:$K$12,0)))</f>
        <v/>
      </c>
      <c r="Q136" s="221" t="str">
        <f>IF(O136="","",IF($G136="",0,INDEX('3.ポイント配分設計画面'!$B$21:$J$26,MATCH(メイン!O136,'3.ポイント配分設計画面'!$B$21:$B$26,0),MATCH(G136,'3.ポイント配分設計画面'!$B$21:$J$21,0))))</f>
        <v/>
      </c>
      <c r="R136" s="221" t="str">
        <f>IF(O136="","",IF(L136="",0,L136*'3.ポイント配分設計画面'!$C$8))</f>
        <v/>
      </c>
      <c r="S136" s="221" t="str">
        <f t="shared" si="36"/>
        <v/>
      </c>
      <c r="T136" s="224" t="str">
        <f t="shared" si="30"/>
        <v/>
      </c>
      <c r="U136" s="225" t="str">
        <f t="shared" si="37"/>
        <v/>
      </c>
      <c r="V136" s="330"/>
      <c r="W136" s="215" t="str">
        <f t="shared" si="38"/>
        <v/>
      </c>
      <c r="X136" s="215" t="str">
        <f t="shared" si="39"/>
        <v/>
      </c>
      <c r="Y136" s="328"/>
      <c r="Z136" s="218" t="str">
        <f t="shared" si="40"/>
        <v/>
      </c>
    </row>
    <row r="137" spans="1:26" x14ac:dyDescent="0.15">
      <c r="A137" s="27" t="str">
        <f t="shared" si="31"/>
        <v/>
      </c>
      <c r="B137" s="322"/>
      <c r="C137" s="322"/>
      <c r="D137" s="323"/>
      <c r="E137" s="323"/>
      <c r="F137" s="322"/>
      <c r="G137" s="322"/>
      <c r="H137" s="324"/>
      <c r="I137" s="324"/>
      <c r="J137" s="211" t="str">
        <f t="shared" si="32"/>
        <v/>
      </c>
      <c r="K137" s="211" t="str">
        <f t="shared" si="33"/>
        <v/>
      </c>
      <c r="L137" s="211" t="str">
        <f t="shared" si="34"/>
        <v/>
      </c>
      <c r="M137" s="211" t="str">
        <f t="shared" si="35"/>
        <v/>
      </c>
      <c r="N137" s="325" t="s">
        <v>50</v>
      </c>
      <c r="O137" s="329"/>
      <c r="P137" s="221" t="str">
        <f>IF($O137="","",INDEX('3.ポイント配分設計画面'!$B$12:$K$17,MATCH(メイン!O137,'3.ポイント配分設計画面'!$B$12:$B$17,0),MATCH(E137,'3.ポイント配分設計画面'!$B$12:$K$12,0)))</f>
        <v/>
      </c>
      <c r="Q137" s="221" t="str">
        <f>IF(O137="","",IF($G137="",0,INDEX('3.ポイント配分設計画面'!$B$21:$J$26,MATCH(メイン!O137,'3.ポイント配分設計画面'!$B$21:$B$26,0),MATCH(G137,'3.ポイント配分設計画面'!$B$21:$J$21,0))))</f>
        <v/>
      </c>
      <c r="R137" s="221" t="str">
        <f>IF(O137="","",IF(L137="",0,L137*'3.ポイント配分設計画面'!$C$8))</f>
        <v/>
      </c>
      <c r="S137" s="221" t="str">
        <f t="shared" si="36"/>
        <v/>
      </c>
      <c r="T137" s="224" t="str">
        <f t="shared" si="30"/>
        <v/>
      </c>
      <c r="U137" s="225" t="str">
        <f t="shared" si="37"/>
        <v/>
      </c>
      <c r="V137" s="330"/>
      <c r="W137" s="215" t="str">
        <f t="shared" si="38"/>
        <v/>
      </c>
      <c r="X137" s="215" t="str">
        <f t="shared" si="39"/>
        <v/>
      </c>
      <c r="Y137" s="328"/>
      <c r="Z137" s="218" t="str">
        <f t="shared" si="40"/>
        <v/>
      </c>
    </row>
    <row r="138" spans="1:26" x14ac:dyDescent="0.15">
      <c r="A138" s="27" t="str">
        <f t="shared" si="31"/>
        <v/>
      </c>
      <c r="B138" s="322"/>
      <c r="C138" s="322"/>
      <c r="D138" s="323"/>
      <c r="E138" s="323"/>
      <c r="F138" s="322"/>
      <c r="G138" s="322"/>
      <c r="H138" s="324"/>
      <c r="I138" s="324"/>
      <c r="J138" s="211" t="str">
        <f t="shared" si="32"/>
        <v/>
      </c>
      <c r="K138" s="211" t="str">
        <f t="shared" si="33"/>
        <v/>
      </c>
      <c r="L138" s="211" t="str">
        <f t="shared" si="34"/>
        <v/>
      </c>
      <c r="M138" s="211" t="str">
        <f t="shared" si="35"/>
        <v/>
      </c>
      <c r="N138" s="325" t="s">
        <v>50</v>
      </c>
      <c r="O138" s="329"/>
      <c r="P138" s="221" t="str">
        <f>IF($O138="","",INDEX('3.ポイント配分設計画面'!$B$12:$K$17,MATCH(メイン!O138,'3.ポイント配分設計画面'!$B$12:$B$17,0),MATCH(E138,'3.ポイント配分設計画面'!$B$12:$K$12,0)))</f>
        <v/>
      </c>
      <c r="Q138" s="221" t="str">
        <f>IF(O138="","",IF($G138="",0,INDEX('3.ポイント配分設計画面'!$B$21:$J$26,MATCH(メイン!O138,'3.ポイント配分設計画面'!$B$21:$B$26,0),MATCH(G138,'3.ポイント配分設計画面'!$B$21:$J$21,0))))</f>
        <v/>
      </c>
      <c r="R138" s="221" t="str">
        <f>IF(O138="","",IF(L138="",0,L138*'3.ポイント配分設計画面'!$C$8))</f>
        <v/>
      </c>
      <c r="S138" s="221" t="str">
        <f t="shared" si="36"/>
        <v/>
      </c>
      <c r="T138" s="224" t="str">
        <f t="shared" ref="T138:T201" si="41">IF(S138="","",ROUNDUP(S138*$T$3,-2))</f>
        <v/>
      </c>
      <c r="U138" s="225" t="str">
        <f t="shared" si="37"/>
        <v/>
      </c>
      <c r="V138" s="330"/>
      <c r="W138" s="215" t="str">
        <f t="shared" si="38"/>
        <v/>
      </c>
      <c r="X138" s="215" t="str">
        <f t="shared" si="39"/>
        <v/>
      </c>
      <c r="Y138" s="328"/>
      <c r="Z138" s="218" t="str">
        <f t="shared" si="40"/>
        <v/>
      </c>
    </row>
    <row r="139" spans="1:26" x14ac:dyDescent="0.15">
      <c r="A139" s="27" t="str">
        <f t="shared" si="31"/>
        <v/>
      </c>
      <c r="B139" s="322"/>
      <c r="C139" s="322"/>
      <c r="D139" s="323"/>
      <c r="E139" s="323"/>
      <c r="F139" s="322"/>
      <c r="G139" s="322"/>
      <c r="H139" s="324"/>
      <c r="I139" s="324"/>
      <c r="J139" s="211" t="str">
        <f t="shared" si="32"/>
        <v/>
      </c>
      <c r="K139" s="211" t="str">
        <f t="shared" si="33"/>
        <v/>
      </c>
      <c r="L139" s="211" t="str">
        <f t="shared" si="34"/>
        <v/>
      </c>
      <c r="M139" s="211" t="str">
        <f t="shared" si="35"/>
        <v/>
      </c>
      <c r="N139" s="325" t="s">
        <v>50</v>
      </c>
      <c r="O139" s="329"/>
      <c r="P139" s="221" t="str">
        <f>IF($O139="","",INDEX('3.ポイント配分設計画面'!$B$12:$K$17,MATCH(メイン!O139,'3.ポイント配分設計画面'!$B$12:$B$17,0),MATCH(E139,'3.ポイント配分設計画面'!$B$12:$K$12,0)))</f>
        <v/>
      </c>
      <c r="Q139" s="221" t="str">
        <f>IF(O139="","",IF($G139="",0,INDEX('3.ポイント配分設計画面'!$B$21:$J$26,MATCH(メイン!O139,'3.ポイント配分設計画面'!$B$21:$B$26,0),MATCH(G139,'3.ポイント配分設計画面'!$B$21:$J$21,0))))</f>
        <v/>
      </c>
      <c r="R139" s="221" t="str">
        <f>IF(O139="","",IF(L139="",0,L139*'3.ポイント配分設計画面'!$C$8))</f>
        <v/>
      </c>
      <c r="S139" s="221" t="str">
        <f t="shared" si="36"/>
        <v/>
      </c>
      <c r="T139" s="224" t="str">
        <f t="shared" si="41"/>
        <v/>
      </c>
      <c r="U139" s="225" t="str">
        <f t="shared" si="37"/>
        <v/>
      </c>
      <c r="V139" s="330"/>
      <c r="W139" s="215" t="str">
        <f t="shared" si="38"/>
        <v/>
      </c>
      <c r="X139" s="215" t="str">
        <f t="shared" si="39"/>
        <v/>
      </c>
      <c r="Y139" s="328"/>
      <c r="Z139" s="218" t="str">
        <f t="shared" si="40"/>
        <v/>
      </c>
    </row>
    <row r="140" spans="1:26" x14ac:dyDescent="0.15">
      <c r="A140" s="27" t="str">
        <f t="shared" si="31"/>
        <v/>
      </c>
      <c r="B140" s="322"/>
      <c r="C140" s="322"/>
      <c r="D140" s="323"/>
      <c r="E140" s="323"/>
      <c r="F140" s="322"/>
      <c r="G140" s="322"/>
      <c r="H140" s="324"/>
      <c r="I140" s="324"/>
      <c r="J140" s="211" t="str">
        <f t="shared" si="32"/>
        <v/>
      </c>
      <c r="K140" s="211" t="str">
        <f t="shared" si="33"/>
        <v/>
      </c>
      <c r="L140" s="211" t="str">
        <f t="shared" si="34"/>
        <v/>
      </c>
      <c r="M140" s="211" t="str">
        <f t="shared" si="35"/>
        <v/>
      </c>
      <c r="N140" s="325" t="s">
        <v>50</v>
      </c>
      <c r="O140" s="329"/>
      <c r="P140" s="221" t="str">
        <f>IF($O140="","",INDEX('3.ポイント配分設計画面'!$B$12:$K$17,MATCH(メイン!O140,'3.ポイント配分設計画面'!$B$12:$B$17,0),MATCH(E140,'3.ポイント配分設計画面'!$B$12:$K$12,0)))</f>
        <v/>
      </c>
      <c r="Q140" s="221" t="str">
        <f>IF(O140="","",IF($G140="",0,INDEX('3.ポイント配分設計画面'!$B$21:$J$26,MATCH(メイン!O140,'3.ポイント配分設計画面'!$B$21:$B$26,0),MATCH(G140,'3.ポイント配分設計画面'!$B$21:$J$21,0))))</f>
        <v/>
      </c>
      <c r="R140" s="221" t="str">
        <f>IF(O140="","",IF(L140="",0,L140*'3.ポイント配分設計画面'!$C$8))</f>
        <v/>
      </c>
      <c r="S140" s="221" t="str">
        <f t="shared" si="36"/>
        <v/>
      </c>
      <c r="T140" s="224" t="str">
        <f t="shared" si="41"/>
        <v/>
      </c>
      <c r="U140" s="225" t="str">
        <f t="shared" si="37"/>
        <v/>
      </c>
      <c r="V140" s="330"/>
      <c r="W140" s="215" t="str">
        <f t="shared" si="38"/>
        <v/>
      </c>
      <c r="X140" s="215" t="str">
        <f t="shared" si="39"/>
        <v/>
      </c>
      <c r="Y140" s="328"/>
      <c r="Z140" s="218" t="str">
        <f t="shared" si="40"/>
        <v/>
      </c>
    </row>
    <row r="141" spans="1:26" x14ac:dyDescent="0.15">
      <c r="A141" s="27" t="str">
        <f t="shared" si="31"/>
        <v/>
      </c>
      <c r="B141" s="322"/>
      <c r="C141" s="322"/>
      <c r="D141" s="323"/>
      <c r="E141" s="323"/>
      <c r="F141" s="322"/>
      <c r="G141" s="322"/>
      <c r="H141" s="324"/>
      <c r="I141" s="324"/>
      <c r="J141" s="211" t="str">
        <f t="shared" si="32"/>
        <v/>
      </c>
      <c r="K141" s="211" t="str">
        <f t="shared" si="33"/>
        <v/>
      </c>
      <c r="L141" s="211" t="str">
        <f t="shared" si="34"/>
        <v/>
      </c>
      <c r="M141" s="211" t="str">
        <f t="shared" si="35"/>
        <v/>
      </c>
      <c r="N141" s="325" t="s">
        <v>50</v>
      </c>
      <c r="O141" s="329"/>
      <c r="P141" s="221" t="str">
        <f>IF($O141="","",INDEX('3.ポイント配分設計画面'!$B$12:$K$17,MATCH(メイン!O141,'3.ポイント配分設計画面'!$B$12:$B$17,0),MATCH(E141,'3.ポイント配分設計画面'!$B$12:$K$12,0)))</f>
        <v/>
      </c>
      <c r="Q141" s="221" t="str">
        <f>IF(O141="","",IF($G141="",0,INDEX('3.ポイント配分設計画面'!$B$21:$J$26,MATCH(メイン!O141,'3.ポイント配分設計画面'!$B$21:$B$26,0),MATCH(G141,'3.ポイント配分設計画面'!$B$21:$J$21,0))))</f>
        <v/>
      </c>
      <c r="R141" s="221" t="str">
        <f>IF(O141="","",IF(L141="",0,L141*'3.ポイント配分設計画面'!$C$8))</f>
        <v/>
      </c>
      <c r="S141" s="221" t="str">
        <f t="shared" si="36"/>
        <v/>
      </c>
      <c r="T141" s="224" t="str">
        <f t="shared" si="41"/>
        <v/>
      </c>
      <c r="U141" s="225" t="str">
        <f t="shared" si="37"/>
        <v/>
      </c>
      <c r="V141" s="330"/>
      <c r="W141" s="215" t="str">
        <f t="shared" si="38"/>
        <v/>
      </c>
      <c r="X141" s="215" t="str">
        <f t="shared" si="39"/>
        <v/>
      </c>
      <c r="Y141" s="328"/>
      <c r="Z141" s="218" t="str">
        <f t="shared" si="40"/>
        <v/>
      </c>
    </row>
    <row r="142" spans="1:26" x14ac:dyDescent="0.15">
      <c r="A142" s="27" t="str">
        <f t="shared" si="31"/>
        <v/>
      </c>
      <c r="B142" s="322"/>
      <c r="C142" s="322"/>
      <c r="D142" s="323"/>
      <c r="E142" s="323"/>
      <c r="F142" s="322"/>
      <c r="G142" s="322"/>
      <c r="H142" s="324"/>
      <c r="I142" s="324"/>
      <c r="J142" s="211" t="str">
        <f t="shared" si="32"/>
        <v/>
      </c>
      <c r="K142" s="211" t="str">
        <f t="shared" si="33"/>
        <v/>
      </c>
      <c r="L142" s="211" t="str">
        <f t="shared" si="34"/>
        <v/>
      </c>
      <c r="M142" s="211" t="str">
        <f t="shared" si="35"/>
        <v/>
      </c>
      <c r="N142" s="325" t="s">
        <v>50</v>
      </c>
      <c r="O142" s="329"/>
      <c r="P142" s="221" t="str">
        <f>IF($O142="","",INDEX('3.ポイント配分設計画面'!$B$12:$K$17,MATCH(メイン!O142,'3.ポイント配分設計画面'!$B$12:$B$17,0),MATCH(E142,'3.ポイント配分設計画面'!$B$12:$K$12,0)))</f>
        <v/>
      </c>
      <c r="Q142" s="221" t="str">
        <f>IF(O142="","",IF($G142="",0,INDEX('3.ポイント配分設計画面'!$B$21:$J$26,MATCH(メイン!O142,'3.ポイント配分設計画面'!$B$21:$B$26,0),MATCH(G142,'3.ポイント配分設計画面'!$B$21:$J$21,0))))</f>
        <v/>
      </c>
      <c r="R142" s="221" t="str">
        <f>IF(O142="","",IF(L142="",0,L142*'3.ポイント配分設計画面'!$C$8))</f>
        <v/>
      </c>
      <c r="S142" s="221" t="str">
        <f t="shared" si="36"/>
        <v/>
      </c>
      <c r="T142" s="224" t="str">
        <f t="shared" si="41"/>
        <v/>
      </c>
      <c r="U142" s="225" t="str">
        <f t="shared" si="37"/>
        <v/>
      </c>
      <c r="V142" s="330"/>
      <c r="W142" s="215" t="str">
        <f t="shared" si="38"/>
        <v/>
      </c>
      <c r="X142" s="215" t="str">
        <f t="shared" si="39"/>
        <v/>
      </c>
      <c r="Y142" s="328"/>
      <c r="Z142" s="218" t="str">
        <f t="shared" si="40"/>
        <v/>
      </c>
    </row>
    <row r="143" spans="1:26" x14ac:dyDescent="0.15">
      <c r="A143" s="27" t="str">
        <f t="shared" si="31"/>
        <v/>
      </c>
      <c r="B143" s="322"/>
      <c r="C143" s="322"/>
      <c r="D143" s="323"/>
      <c r="E143" s="323"/>
      <c r="F143" s="322"/>
      <c r="G143" s="322"/>
      <c r="H143" s="324"/>
      <c r="I143" s="324"/>
      <c r="J143" s="211" t="str">
        <f t="shared" si="32"/>
        <v/>
      </c>
      <c r="K143" s="211" t="str">
        <f t="shared" si="33"/>
        <v/>
      </c>
      <c r="L143" s="211" t="str">
        <f t="shared" si="34"/>
        <v/>
      </c>
      <c r="M143" s="211" t="str">
        <f t="shared" si="35"/>
        <v/>
      </c>
      <c r="N143" s="325" t="s">
        <v>50</v>
      </c>
      <c r="O143" s="329"/>
      <c r="P143" s="221" t="str">
        <f>IF($O143="","",INDEX('3.ポイント配分設計画面'!$B$12:$K$17,MATCH(メイン!O143,'3.ポイント配分設計画面'!$B$12:$B$17,0),MATCH(E143,'3.ポイント配分設計画面'!$B$12:$K$12,0)))</f>
        <v/>
      </c>
      <c r="Q143" s="221" t="str">
        <f>IF(O143="","",IF($G143="",0,INDEX('3.ポイント配分設計画面'!$B$21:$J$26,MATCH(メイン!O143,'3.ポイント配分設計画面'!$B$21:$B$26,0),MATCH(G143,'3.ポイント配分設計画面'!$B$21:$J$21,0))))</f>
        <v/>
      </c>
      <c r="R143" s="221" t="str">
        <f>IF(O143="","",IF(L143="",0,L143*'3.ポイント配分設計画面'!$C$8))</f>
        <v/>
      </c>
      <c r="S143" s="221" t="str">
        <f t="shared" si="36"/>
        <v/>
      </c>
      <c r="T143" s="224" t="str">
        <f t="shared" si="41"/>
        <v/>
      </c>
      <c r="U143" s="225" t="str">
        <f t="shared" si="37"/>
        <v/>
      </c>
      <c r="V143" s="330"/>
      <c r="W143" s="215" t="str">
        <f t="shared" si="38"/>
        <v/>
      </c>
      <c r="X143" s="215" t="str">
        <f t="shared" si="39"/>
        <v/>
      </c>
      <c r="Y143" s="328"/>
      <c r="Z143" s="218" t="str">
        <f t="shared" si="40"/>
        <v/>
      </c>
    </row>
    <row r="144" spans="1:26" x14ac:dyDescent="0.15">
      <c r="A144" s="27" t="str">
        <f t="shared" si="31"/>
        <v/>
      </c>
      <c r="B144" s="322"/>
      <c r="C144" s="322"/>
      <c r="D144" s="323"/>
      <c r="E144" s="323"/>
      <c r="F144" s="322"/>
      <c r="G144" s="322"/>
      <c r="H144" s="324"/>
      <c r="I144" s="324"/>
      <c r="J144" s="211" t="str">
        <f t="shared" si="32"/>
        <v/>
      </c>
      <c r="K144" s="211" t="str">
        <f t="shared" si="33"/>
        <v/>
      </c>
      <c r="L144" s="211" t="str">
        <f t="shared" si="34"/>
        <v/>
      </c>
      <c r="M144" s="211" t="str">
        <f t="shared" si="35"/>
        <v/>
      </c>
      <c r="N144" s="325" t="s">
        <v>50</v>
      </c>
      <c r="O144" s="329"/>
      <c r="P144" s="221" t="str">
        <f>IF($O144="","",INDEX('3.ポイント配分設計画面'!$B$12:$K$17,MATCH(メイン!O144,'3.ポイント配分設計画面'!$B$12:$B$17,0),MATCH(E144,'3.ポイント配分設計画面'!$B$12:$K$12,0)))</f>
        <v/>
      </c>
      <c r="Q144" s="221" t="str">
        <f>IF(O144="","",IF($G144="",0,INDEX('3.ポイント配分設計画面'!$B$21:$J$26,MATCH(メイン!O144,'3.ポイント配分設計画面'!$B$21:$B$26,0),MATCH(G144,'3.ポイント配分設計画面'!$B$21:$J$21,0))))</f>
        <v/>
      </c>
      <c r="R144" s="221" t="str">
        <f>IF(O144="","",IF(L144="",0,L144*'3.ポイント配分設計画面'!$C$8))</f>
        <v/>
      </c>
      <c r="S144" s="221" t="str">
        <f t="shared" si="36"/>
        <v/>
      </c>
      <c r="T144" s="224" t="str">
        <f t="shared" si="41"/>
        <v/>
      </c>
      <c r="U144" s="225" t="str">
        <f t="shared" si="37"/>
        <v/>
      </c>
      <c r="V144" s="330"/>
      <c r="W144" s="215" t="str">
        <f t="shared" si="38"/>
        <v/>
      </c>
      <c r="X144" s="215" t="str">
        <f t="shared" si="39"/>
        <v/>
      </c>
      <c r="Y144" s="328"/>
      <c r="Z144" s="218" t="str">
        <f t="shared" si="40"/>
        <v/>
      </c>
    </row>
    <row r="145" spans="1:26" x14ac:dyDescent="0.15">
      <c r="A145" s="27" t="str">
        <f t="shared" si="31"/>
        <v/>
      </c>
      <c r="B145" s="322"/>
      <c r="C145" s="322"/>
      <c r="D145" s="323"/>
      <c r="E145" s="323"/>
      <c r="F145" s="322"/>
      <c r="G145" s="322"/>
      <c r="H145" s="324"/>
      <c r="I145" s="324"/>
      <c r="J145" s="211" t="str">
        <f t="shared" si="32"/>
        <v/>
      </c>
      <c r="K145" s="211" t="str">
        <f t="shared" si="33"/>
        <v/>
      </c>
      <c r="L145" s="211" t="str">
        <f t="shared" si="34"/>
        <v/>
      </c>
      <c r="M145" s="211" t="str">
        <f t="shared" si="35"/>
        <v/>
      </c>
      <c r="N145" s="325" t="s">
        <v>50</v>
      </c>
      <c r="O145" s="329"/>
      <c r="P145" s="221" t="str">
        <f>IF($O145="","",INDEX('3.ポイント配分設計画面'!$B$12:$K$17,MATCH(メイン!O145,'3.ポイント配分設計画面'!$B$12:$B$17,0),MATCH(E145,'3.ポイント配分設計画面'!$B$12:$K$12,0)))</f>
        <v/>
      </c>
      <c r="Q145" s="221" t="str">
        <f>IF(O145="","",IF($G145="",0,INDEX('3.ポイント配分設計画面'!$B$21:$J$26,MATCH(メイン!O145,'3.ポイント配分設計画面'!$B$21:$B$26,0),MATCH(G145,'3.ポイント配分設計画面'!$B$21:$J$21,0))))</f>
        <v/>
      </c>
      <c r="R145" s="221" t="str">
        <f>IF(O145="","",IF(L145="",0,L145*'3.ポイント配分設計画面'!$C$8))</f>
        <v/>
      </c>
      <c r="S145" s="221" t="str">
        <f t="shared" si="36"/>
        <v/>
      </c>
      <c r="T145" s="224" t="str">
        <f t="shared" si="41"/>
        <v/>
      </c>
      <c r="U145" s="225" t="str">
        <f t="shared" si="37"/>
        <v/>
      </c>
      <c r="V145" s="330"/>
      <c r="W145" s="215" t="str">
        <f t="shared" si="38"/>
        <v/>
      </c>
      <c r="X145" s="215" t="str">
        <f t="shared" si="39"/>
        <v/>
      </c>
      <c r="Y145" s="328"/>
      <c r="Z145" s="218" t="str">
        <f t="shared" si="40"/>
        <v/>
      </c>
    </row>
    <row r="146" spans="1:26" x14ac:dyDescent="0.15">
      <c r="A146" s="27" t="str">
        <f t="shared" si="31"/>
        <v/>
      </c>
      <c r="B146" s="322"/>
      <c r="C146" s="322"/>
      <c r="D146" s="323"/>
      <c r="E146" s="323"/>
      <c r="F146" s="322"/>
      <c r="G146" s="322"/>
      <c r="H146" s="324"/>
      <c r="I146" s="324"/>
      <c r="J146" s="211" t="str">
        <f t="shared" si="32"/>
        <v/>
      </c>
      <c r="K146" s="211" t="str">
        <f t="shared" si="33"/>
        <v/>
      </c>
      <c r="L146" s="211" t="str">
        <f t="shared" si="34"/>
        <v/>
      </c>
      <c r="M146" s="211" t="str">
        <f t="shared" si="35"/>
        <v/>
      </c>
      <c r="N146" s="325" t="s">
        <v>50</v>
      </c>
      <c r="O146" s="329"/>
      <c r="P146" s="221" t="str">
        <f>IF($O146="","",INDEX('3.ポイント配分設計画面'!$B$12:$K$17,MATCH(メイン!O146,'3.ポイント配分設計画面'!$B$12:$B$17,0),MATCH(E146,'3.ポイント配分設計画面'!$B$12:$K$12,0)))</f>
        <v/>
      </c>
      <c r="Q146" s="221" t="str">
        <f>IF(O146="","",IF($G146="",0,INDEX('3.ポイント配分設計画面'!$B$21:$J$26,MATCH(メイン!O146,'3.ポイント配分設計画面'!$B$21:$B$26,0),MATCH(G146,'3.ポイント配分設計画面'!$B$21:$J$21,0))))</f>
        <v/>
      </c>
      <c r="R146" s="221" t="str">
        <f>IF(O146="","",IF(L146="",0,L146*'3.ポイント配分設計画面'!$C$8))</f>
        <v/>
      </c>
      <c r="S146" s="221" t="str">
        <f t="shared" si="36"/>
        <v/>
      </c>
      <c r="T146" s="224" t="str">
        <f t="shared" si="41"/>
        <v/>
      </c>
      <c r="U146" s="225" t="str">
        <f t="shared" si="37"/>
        <v/>
      </c>
      <c r="V146" s="330"/>
      <c r="W146" s="215" t="str">
        <f t="shared" si="38"/>
        <v/>
      </c>
      <c r="X146" s="215" t="str">
        <f t="shared" si="39"/>
        <v/>
      </c>
      <c r="Y146" s="328"/>
      <c r="Z146" s="218" t="str">
        <f t="shared" si="40"/>
        <v/>
      </c>
    </row>
    <row r="147" spans="1:26" x14ac:dyDescent="0.15">
      <c r="A147" s="27" t="str">
        <f t="shared" si="31"/>
        <v/>
      </c>
      <c r="B147" s="322"/>
      <c r="C147" s="322"/>
      <c r="D147" s="323"/>
      <c r="E147" s="323"/>
      <c r="F147" s="322"/>
      <c r="G147" s="322"/>
      <c r="H147" s="324"/>
      <c r="I147" s="324"/>
      <c r="J147" s="211" t="str">
        <f t="shared" si="32"/>
        <v/>
      </c>
      <c r="K147" s="211" t="str">
        <f t="shared" si="33"/>
        <v/>
      </c>
      <c r="L147" s="211" t="str">
        <f t="shared" si="34"/>
        <v/>
      </c>
      <c r="M147" s="211" t="str">
        <f t="shared" si="35"/>
        <v/>
      </c>
      <c r="N147" s="325" t="s">
        <v>50</v>
      </c>
      <c r="O147" s="329"/>
      <c r="P147" s="221" t="str">
        <f>IF($O147="","",INDEX('3.ポイント配分設計画面'!$B$12:$K$17,MATCH(メイン!O147,'3.ポイント配分設計画面'!$B$12:$B$17,0),MATCH(E147,'3.ポイント配分設計画面'!$B$12:$K$12,0)))</f>
        <v/>
      </c>
      <c r="Q147" s="221" t="str">
        <f>IF(O147="","",IF($G147="",0,INDEX('3.ポイント配分設計画面'!$B$21:$J$26,MATCH(メイン!O147,'3.ポイント配分設計画面'!$B$21:$B$26,0),MATCH(G147,'3.ポイント配分設計画面'!$B$21:$J$21,0))))</f>
        <v/>
      </c>
      <c r="R147" s="221" t="str">
        <f>IF(O147="","",IF(L147="",0,L147*'3.ポイント配分設計画面'!$C$8))</f>
        <v/>
      </c>
      <c r="S147" s="221" t="str">
        <f t="shared" si="36"/>
        <v/>
      </c>
      <c r="T147" s="224" t="str">
        <f t="shared" si="41"/>
        <v/>
      </c>
      <c r="U147" s="225" t="str">
        <f t="shared" si="37"/>
        <v/>
      </c>
      <c r="V147" s="330"/>
      <c r="W147" s="215" t="str">
        <f t="shared" si="38"/>
        <v/>
      </c>
      <c r="X147" s="215" t="str">
        <f t="shared" si="39"/>
        <v/>
      </c>
      <c r="Y147" s="328"/>
      <c r="Z147" s="218" t="str">
        <f t="shared" si="40"/>
        <v/>
      </c>
    </row>
    <row r="148" spans="1:26" x14ac:dyDescent="0.15">
      <c r="A148" s="27" t="str">
        <f t="shared" si="31"/>
        <v/>
      </c>
      <c r="B148" s="322"/>
      <c r="C148" s="322"/>
      <c r="D148" s="323"/>
      <c r="E148" s="323"/>
      <c r="F148" s="322"/>
      <c r="G148" s="322"/>
      <c r="H148" s="324"/>
      <c r="I148" s="324"/>
      <c r="J148" s="211" t="str">
        <f t="shared" si="32"/>
        <v/>
      </c>
      <c r="K148" s="211" t="str">
        <f t="shared" si="33"/>
        <v/>
      </c>
      <c r="L148" s="211" t="str">
        <f t="shared" si="34"/>
        <v/>
      </c>
      <c r="M148" s="211" t="str">
        <f t="shared" si="35"/>
        <v/>
      </c>
      <c r="N148" s="325" t="s">
        <v>50</v>
      </c>
      <c r="O148" s="329"/>
      <c r="P148" s="221" t="str">
        <f>IF($O148="","",INDEX('3.ポイント配分設計画面'!$B$12:$K$17,MATCH(メイン!O148,'3.ポイント配分設計画面'!$B$12:$B$17,0),MATCH(E148,'3.ポイント配分設計画面'!$B$12:$K$12,0)))</f>
        <v/>
      </c>
      <c r="Q148" s="221" t="str">
        <f>IF(O148="","",IF($G148="",0,INDEX('3.ポイント配分設計画面'!$B$21:$J$26,MATCH(メイン!O148,'3.ポイント配分設計画面'!$B$21:$B$26,0),MATCH(G148,'3.ポイント配分設計画面'!$B$21:$J$21,0))))</f>
        <v/>
      </c>
      <c r="R148" s="221" t="str">
        <f>IF(O148="","",IF(L148="",0,L148*'3.ポイント配分設計画面'!$C$8))</f>
        <v/>
      </c>
      <c r="S148" s="221" t="str">
        <f t="shared" si="36"/>
        <v/>
      </c>
      <c r="T148" s="224" t="str">
        <f t="shared" si="41"/>
        <v/>
      </c>
      <c r="U148" s="225" t="str">
        <f t="shared" si="37"/>
        <v/>
      </c>
      <c r="V148" s="330"/>
      <c r="W148" s="215" t="str">
        <f t="shared" si="38"/>
        <v/>
      </c>
      <c r="X148" s="215" t="str">
        <f t="shared" si="39"/>
        <v/>
      </c>
      <c r="Y148" s="328"/>
      <c r="Z148" s="218" t="str">
        <f t="shared" si="40"/>
        <v/>
      </c>
    </row>
    <row r="149" spans="1:26" x14ac:dyDescent="0.15">
      <c r="A149" s="27" t="str">
        <f t="shared" si="31"/>
        <v/>
      </c>
      <c r="B149" s="322"/>
      <c r="C149" s="322"/>
      <c r="D149" s="323"/>
      <c r="E149" s="323"/>
      <c r="F149" s="322"/>
      <c r="G149" s="322"/>
      <c r="H149" s="324"/>
      <c r="I149" s="324"/>
      <c r="J149" s="211" t="str">
        <f t="shared" si="32"/>
        <v/>
      </c>
      <c r="K149" s="211" t="str">
        <f t="shared" si="33"/>
        <v/>
      </c>
      <c r="L149" s="211" t="str">
        <f t="shared" si="34"/>
        <v/>
      </c>
      <c r="M149" s="211" t="str">
        <f t="shared" si="35"/>
        <v/>
      </c>
      <c r="N149" s="325" t="s">
        <v>50</v>
      </c>
      <c r="O149" s="329"/>
      <c r="P149" s="221" t="str">
        <f>IF($O149="","",INDEX('3.ポイント配分設計画面'!$B$12:$K$17,MATCH(メイン!O149,'3.ポイント配分設計画面'!$B$12:$B$17,0),MATCH(E149,'3.ポイント配分設計画面'!$B$12:$K$12,0)))</f>
        <v/>
      </c>
      <c r="Q149" s="221" t="str">
        <f>IF(O149="","",IF($G149="",0,INDEX('3.ポイント配分設計画面'!$B$21:$J$26,MATCH(メイン!O149,'3.ポイント配分設計画面'!$B$21:$B$26,0),MATCH(G149,'3.ポイント配分設計画面'!$B$21:$J$21,0))))</f>
        <v/>
      </c>
      <c r="R149" s="221" t="str">
        <f>IF(O149="","",IF(L149="",0,L149*'3.ポイント配分設計画面'!$C$8))</f>
        <v/>
      </c>
      <c r="S149" s="221" t="str">
        <f t="shared" si="36"/>
        <v/>
      </c>
      <c r="T149" s="224" t="str">
        <f t="shared" si="41"/>
        <v/>
      </c>
      <c r="U149" s="225" t="str">
        <f t="shared" si="37"/>
        <v/>
      </c>
      <c r="V149" s="330"/>
      <c r="W149" s="215" t="str">
        <f t="shared" si="38"/>
        <v/>
      </c>
      <c r="X149" s="215" t="str">
        <f t="shared" si="39"/>
        <v/>
      </c>
      <c r="Y149" s="328"/>
      <c r="Z149" s="218" t="str">
        <f t="shared" si="40"/>
        <v/>
      </c>
    </row>
    <row r="150" spans="1:26" x14ac:dyDescent="0.15">
      <c r="A150" s="27" t="str">
        <f t="shared" si="31"/>
        <v/>
      </c>
      <c r="B150" s="322"/>
      <c r="C150" s="322"/>
      <c r="D150" s="323"/>
      <c r="E150" s="323"/>
      <c r="F150" s="322"/>
      <c r="G150" s="322"/>
      <c r="H150" s="324"/>
      <c r="I150" s="324"/>
      <c r="J150" s="211" t="str">
        <f t="shared" si="32"/>
        <v/>
      </c>
      <c r="K150" s="211" t="str">
        <f t="shared" si="33"/>
        <v/>
      </c>
      <c r="L150" s="211" t="str">
        <f t="shared" si="34"/>
        <v/>
      </c>
      <c r="M150" s="211" t="str">
        <f t="shared" si="35"/>
        <v/>
      </c>
      <c r="N150" s="325" t="s">
        <v>50</v>
      </c>
      <c r="O150" s="329"/>
      <c r="P150" s="221" t="str">
        <f>IF($O150="","",INDEX('3.ポイント配分設計画面'!$B$12:$K$17,MATCH(メイン!O150,'3.ポイント配分設計画面'!$B$12:$B$17,0),MATCH(E150,'3.ポイント配分設計画面'!$B$12:$K$12,0)))</f>
        <v/>
      </c>
      <c r="Q150" s="221" t="str">
        <f>IF(O150="","",IF($G150="",0,INDEX('3.ポイント配分設計画面'!$B$21:$J$26,MATCH(メイン!O150,'3.ポイント配分設計画面'!$B$21:$B$26,0),MATCH(G150,'3.ポイント配分設計画面'!$B$21:$J$21,0))))</f>
        <v/>
      </c>
      <c r="R150" s="221" t="str">
        <f>IF(O150="","",IF(L150="",0,L150*'3.ポイント配分設計画面'!$C$8))</f>
        <v/>
      </c>
      <c r="S150" s="221" t="str">
        <f t="shared" si="36"/>
        <v/>
      </c>
      <c r="T150" s="224" t="str">
        <f t="shared" si="41"/>
        <v/>
      </c>
      <c r="U150" s="225" t="str">
        <f t="shared" si="37"/>
        <v/>
      </c>
      <c r="V150" s="330"/>
      <c r="W150" s="215" t="str">
        <f t="shared" si="38"/>
        <v/>
      </c>
      <c r="X150" s="215" t="str">
        <f t="shared" si="39"/>
        <v/>
      </c>
      <c r="Y150" s="328"/>
      <c r="Z150" s="218" t="str">
        <f t="shared" si="40"/>
        <v/>
      </c>
    </row>
    <row r="151" spans="1:26" x14ac:dyDescent="0.15">
      <c r="A151" s="27" t="str">
        <f t="shared" si="31"/>
        <v/>
      </c>
      <c r="B151" s="322"/>
      <c r="C151" s="322"/>
      <c r="D151" s="323"/>
      <c r="E151" s="323"/>
      <c r="F151" s="322"/>
      <c r="G151" s="322"/>
      <c r="H151" s="324"/>
      <c r="I151" s="324"/>
      <c r="J151" s="211" t="str">
        <f t="shared" si="32"/>
        <v/>
      </c>
      <c r="K151" s="211" t="str">
        <f t="shared" si="33"/>
        <v/>
      </c>
      <c r="L151" s="211" t="str">
        <f t="shared" si="34"/>
        <v/>
      </c>
      <c r="M151" s="211" t="str">
        <f t="shared" si="35"/>
        <v/>
      </c>
      <c r="N151" s="325" t="s">
        <v>50</v>
      </c>
      <c r="O151" s="329"/>
      <c r="P151" s="221" t="str">
        <f>IF($O151="","",INDEX('3.ポイント配分設計画面'!$B$12:$K$17,MATCH(メイン!O151,'3.ポイント配分設計画面'!$B$12:$B$17,0),MATCH(E151,'3.ポイント配分設計画面'!$B$12:$K$12,0)))</f>
        <v/>
      </c>
      <c r="Q151" s="221" t="str">
        <f>IF(O151="","",IF($G151="",0,INDEX('3.ポイント配分設計画面'!$B$21:$J$26,MATCH(メイン!O151,'3.ポイント配分設計画面'!$B$21:$B$26,0),MATCH(G151,'3.ポイント配分設計画面'!$B$21:$J$21,0))))</f>
        <v/>
      </c>
      <c r="R151" s="221" t="str">
        <f>IF(O151="","",IF(L151="",0,L151*'3.ポイント配分設計画面'!$C$8))</f>
        <v/>
      </c>
      <c r="S151" s="221" t="str">
        <f t="shared" si="36"/>
        <v/>
      </c>
      <c r="T151" s="224" t="str">
        <f t="shared" si="41"/>
        <v/>
      </c>
      <c r="U151" s="225" t="str">
        <f t="shared" si="37"/>
        <v/>
      </c>
      <c r="V151" s="330"/>
      <c r="W151" s="215" t="str">
        <f t="shared" si="38"/>
        <v/>
      </c>
      <c r="X151" s="215" t="str">
        <f t="shared" si="39"/>
        <v/>
      </c>
      <c r="Y151" s="328"/>
      <c r="Z151" s="218" t="str">
        <f t="shared" si="40"/>
        <v/>
      </c>
    </row>
    <row r="152" spans="1:26" x14ac:dyDescent="0.15">
      <c r="A152" s="27" t="str">
        <f t="shared" si="31"/>
        <v/>
      </c>
      <c r="B152" s="322"/>
      <c r="C152" s="322"/>
      <c r="D152" s="323"/>
      <c r="E152" s="323"/>
      <c r="F152" s="322"/>
      <c r="G152" s="322"/>
      <c r="H152" s="324"/>
      <c r="I152" s="324"/>
      <c r="J152" s="211" t="str">
        <f t="shared" si="32"/>
        <v/>
      </c>
      <c r="K152" s="211" t="str">
        <f t="shared" si="33"/>
        <v/>
      </c>
      <c r="L152" s="211" t="str">
        <f t="shared" si="34"/>
        <v/>
      </c>
      <c r="M152" s="211" t="str">
        <f t="shared" si="35"/>
        <v/>
      </c>
      <c r="N152" s="325" t="s">
        <v>50</v>
      </c>
      <c r="O152" s="329"/>
      <c r="P152" s="221" t="str">
        <f>IF($O152="","",INDEX('3.ポイント配分設計画面'!$B$12:$K$17,MATCH(メイン!O152,'3.ポイント配分設計画面'!$B$12:$B$17,0),MATCH(E152,'3.ポイント配分設計画面'!$B$12:$K$12,0)))</f>
        <v/>
      </c>
      <c r="Q152" s="221" t="str">
        <f>IF(O152="","",IF($G152="",0,INDEX('3.ポイント配分設計画面'!$B$21:$J$26,MATCH(メイン!O152,'3.ポイント配分設計画面'!$B$21:$B$26,0),MATCH(G152,'3.ポイント配分設計画面'!$B$21:$J$21,0))))</f>
        <v/>
      </c>
      <c r="R152" s="221" t="str">
        <f>IF(O152="","",IF(L152="",0,L152*'3.ポイント配分設計画面'!$C$8))</f>
        <v/>
      </c>
      <c r="S152" s="221" t="str">
        <f t="shared" si="36"/>
        <v/>
      </c>
      <c r="T152" s="224" t="str">
        <f t="shared" si="41"/>
        <v/>
      </c>
      <c r="U152" s="225" t="str">
        <f t="shared" si="37"/>
        <v/>
      </c>
      <c r="V152" s="330"/>
      <c r="W152" s="215" t="str">
        <f t="shared" si="38"/>
        <v/>
      </c>
      <c r="X152" s="215" t="str">
        <f t="shared" si="39"/>
        <v/>
      </c>
      <c r="Y152" s="328"/>
      <c r="Z152" s="218" t="str">
        <f t="shared" si="40"/>
        <v/>
      </c>
    </row>
    <row r="153" spans="1:26" x14ac:dyDescent="0.15">
      <c r="A153" s="27" t="str">
        <f t="shared" si="31"/>
        <v/>
      </c>
      <c r="B153" s="322"/>
      <c r="C153" s="322"/>
      <c r="D153" s="323"/>
      <c r="E153" s="323"/>
      <c r="F153" s="322"/>
      <c r="G153" s="322"/>
      <c r="H153" s="324"/>
      <c r="I153" s="324"/>
      <c r="J153" s="211" t="str">
        <f t="shared" si="32"/>
        <v/>
      </c>
      <c r="K153" s="211" t="str">
        <f t="shared" si="33"/>
        <v/>
      </c>
      <c r="L153" s="211" t="str">
        <f t="shared" si="34"/>
        <v/>
      </c>
      <c r="M153" s="211" t="str">
        <f t="shared" si="35"/>
        <v/>
      </c>
      <c r="N153" s="325" t="s">
        <v>50</v>
      </c>
      <c r="O153" s="329"/>
      <c r="P153" s="221" t="str">
        <f>IF($O153="","",INDEX('3.ポイント配分設計画面'!$B$12:$K$17,MATCH(メイン!O153,'3.ポイント配分設計画面'!$B$12:$B$17,0),MATCH(E153,'3.ポイント配分設計画面'!$B$12:$K$12,0)))</f>
        <v/>
      </c>
      <c r="Q153" s="221" t="str">
        <f>IF(O153="","",IF($G153="",0,INDEX('3.ポイント配分設計画面'!$B$21:$J$26,MATCH(メイン!O153,'3.ポイント配分設計画面'!$B$21:$B$26,0),MATCH(G153,'3.ポイント配分設計画面'!$B$21:$J$21,0))))</f>
        <v/>
      </c>
      <c r="R153" s="221" t="str">
        <f>IF(O153="","",IF(L153="",0,L153*'3.ポイント配分設計画面'!$C$8))</f>
        <v/>
      </c>
      <c r="S153" s="221" t="str">
        <f t="shared" si="36"/>
        <v/>
      </c>
      <c r="T153" s="224" t="str">
        <f t="shared" si="41"/>
        <v/>
      </c>
      <c r="U153" s="225" t="str">
        <f t="shared" si="37"/>
        <v/>
      </c>
      <c r="V153" s="330"/>
      <c r="W153" s="215" t="str">
        <f t="shared" si="38"/>
        <v/>
      </c>
      <c r="X153" s="215" t="str">
        <f t="shared" si="39"/>
        <v/>
      </c>
      <c r="Y153" s="328"/>
      <c r="Z153" s="218" t="str">
        <f t="shared" si="40"/>
        <v/>
      </c>
    </row>
    <row r="154" spans="1:26" x14ac:dyDescent="0.15">
      <c r="A154" s="27" t="str">
        <f t="shared" si="31"/>
        <v/>
      </c>
      <c r="B154" s="322"/>
      <c r="C154" s="322"/>
      <c r="D154" s="323"/>
      <c r="E154" s="323"/>
      <c r="F154" s="322"/>
      <c r="G154" s="322"/>
      <c r="H154" s="324"/>
      <c r="I154" s="324"/>
      <c r="J154" s="211" t="str">
        <f t="shared" si="32"/>
        <v/>
      </c>
      <c r="K154" s="211" t="str">
        <f t="shared" si="33"/>
        <v/>
      </c>
      <c r="L154" s="211" t="str">
        <f t="shared" si="34"/>
        <v/>
      </c>
      <c r="M154" s="211" t="str">
        <f t="shared" si="35"/>
        <v/>
      </c>
      <c r="N154" s="325" t="s">
        <v>50</v>
      </c>
      <c r="O154" s="329"/>
      <c r="P154" s="221" t="str">
        <f>IF($O154="","",INDEX('3.ポイント配分設計画面'!$B$12:$K$17,MATCH(メイン!O154,'3.ポイント配分設計画面'!$B$12:$B$17,0),MATCH(E154,'3.ポイント配分設計画面'!$B$12:$K$12,0)))</f>
        <v/>
      </c>
      <c r="Q154" s="221" t="str">
        <f>IF(O154="","",IF($G154="",0,INDEX('3.ポイント配分設計画面'!$B$21:$J$26,MATCH(メイン!O154,'3.ポイント配分設計画面'!$B$21:$B$26,0),MATCH(G154,'3.ポイント配分設計画面'!$B$21:$J$21,0))))</f>
        <v/>
      </c>
      <c r="R154" s="221" t="str">
        <f>IF(O154="","",IF(L154="",0,L154*'3.ポイント配分設計画面'!$C$8))</f>
        <v/>
      </c>
      <c r="S154" s="221" t="str">
        <f t="shared" si="36"/>
        <v/>
      </c>
      <c r="T154" s="224" t="str">
        <f t="shared" si="41"/>
        <v/>
      </c>
      <c r="U154" s="225" t="str">
        <f t="shared" si="37"/>
        <v/>
      </c>
      <c r="V154" s="330"/>
      <c r="W154" s="215" t="str">
        <f t="shared" si="38"/>
        <v/>
      </c>
      <c r="X154" s="215" t="str">
        <f t="shared" si="39"/>
        <v/>
      </c>
      <c r="Y154" s="328"/>
      <c r="Z154" s="218" t="str">
        <f t="shared" si="40"/>
        <v/>
      </c>
    </row>
    <row r="155" spans="1:26" x14ac:dyDescent="0.15">
      <c r="A155" s="27" t="str">
        <f t="shared" si="31"/>
        <v/>
      </c>
      <c r="B155" s="322"/>
      <c r="C155" s="322"/>
      <c r="D155" s="323"/>
      <c r="E155" s="323"/>
      <c r="F155" s="322"/>
      <c r="G155" s="322"/>
      <c r="H155" s="324"/>
      <c r="I155" s="324"/>
      <c r="J155" s="211" t="str">
        <f t="shared" si="32"/>
        <v/>
      </c>
      <c r="K155" s="211" t="str">
        <f t="shared" si="33"/>
        <v/>
      </c>
      <c r="L155" s="211" t="str">
        <f t="shared" si="34"/>
        <v/>
      </c>
      <c r="M155" s="211" t="str">
        <f t="shared" si="35"/>
        <v/>
      </c>
      <c r="N155" s="325" t="s">
        <v>50</v>
      </c>
      <c r="O155" s="329"/>
      <c r="P155" s="221" t="str">
        <f>IF($O155="","",INDEX('3.ポイント配分設計画面'!$B$12:$K$17,MATCH(メイン!O155,'3.ポイント配分設計画面'!$B$12:$B$17,0),MATCH(E155,'3.ポイント配分設計画面'!$B$12:$K$12,0)))</f>
        <v/>
      </c>
      <c r="Q155" s="221" t="str">
        <f>IF(O155="","",IF($G155="",0,INDEX('3.ポイント配分設計画面'!$B$21:$J$26,MATCH(メイン!O155,'3.ポイント配分設計画面'!$B$21:$B$26,0),MATCH(G155,'3.ポイント配分設計画面'!$B$21:$J$21,0))))</f>
        <v/>
      </c>
      <c r="R155" s="221" t="str">
        <f>IF(O155="","",IF(L155="",0,L155*'3.ポイント配分設計画面'!$C$8))</f>
        <v/>
      </c>
      <c r="S155" s="221" t="str">
        <f t="shared" si="36"/>
        <v/>
      </c>
      <c r="T155" s="224" t="str">
        <f t="shared" si="41"/>
        <v/>
      </c>
      <c r="U155" s="225" t="str">
        <f t="shared" si="37"/>
        <v/>
      </c>
      <c r="V155" s="330"/>
      <c r="W155" s="215" t="str">
        <f t="shared" si="38"/>
        <v/>
      </c>
      <c r="X155" s="215" t="str">
        <f t="shared" si="39"/>
        <v/>
      </c>
      <c r="Y155" s="328"/>
      <c r="Z155" s="218" t="str">
        <f t="shared" si="40"/>
        <v/>
      </c>
    </row>
    <row r="156" spans="1:26" x14ac:dyDescent="0.15">
      <c r="A156" s="27" t="str">
        <f t="shared" si="31"/>
        <v/>
      </c>
      <c r="B156" s="322"/>
      <c r="C156" s="322"/>
      <c r="D156" s="323"/>
      <c r="E156" s="323"/>
      <c r="F156" s="322"/>
      <c r="G156" s="322"/>
      <c r="H156" s="324"/>
      <c r="I156" s="324"/>
      <c r="J156" s="211" t="str">
        <f t="shared" si="32"/>
        <v/>
      </c>
      <c r="K156" s="211" t="str">
        <f t="shared" si="33"/>
        <v/>
      </c>
      <c r="L156" s="211" t="str">
        <f t="shared" si="34"/>
        <v/>
      </c>
      <c r="M156" s="211" t="str">
        <f t="shared" si="35"/>
        <v/>
      </c>
      <c r="N156" s="325" t="s">
        <v>50</v>
      </c>
      <c r="O156" s="329"/>
      <c r="P156" s="221" t="str">
        <f>IF($O156="","",INDEX('3.ポイント配分設計画面'!$B$12:$K$17,MATCH(メイン!O156,'3.ポイント配分設計画面'!$B$12:$B$17,0),MATCH(E156,'3.ポイント配分設計画面'!$B$12:$K$12,0)))</f>
        <v/>
      </c>
      <c r="Q156" s="221" t="str">
        <f>IF(O156="","",IF($G156="",0,INDEX('3.ポイント配分設計画面'!$B$21:$J$26,MATCH(メイン!O156,'3.ポイント配分設計画面'!$B$21:$B$26,0),MATCH(G156,'3.ポイント配分設計画面'!$B$21:$J$21,0))))</f>
        <v/>
      </c>
      <c r="R156" s="221" t="str">
        <f>IF(O156="","",IF(L156="",0,L156*'3.ポイント配分設計画面'!$C$8))</f>
        <v/>
      </c>
      <c r="S156" s="221" t="str">
        <f t="shared" si="36"/>
        <v/>
      </c>
      <c r="T156" s="224" t="str">
        <f t="shared" si="41"/>
        <v/>
      </c>
      <c r="U156" s="225" t="str">
        <f t="shared" si="37"/>
        <v/>
      </c>
      <c r="V156" s="330"/>
      <c r="W156" s="215" t="str">
        <f t="shared" si="38"/>
        <v/>
      </c>
      <c r="X156" s="215" t="str">
        <f t="shared" si="39"/>
        <v/>
      </c>
      <c r="Y156" s="328"/>
      <c r="Z156" s="218" t="str">
        <f t="shared" si="40"/>
        <v/>
      </c>
    </row>
    <row r="157" spans="1:26" x14ac:dyDescent="0.15">
      <c r="A157" s="27" t="str">
        <f t="shared" si="31"/>
        <v/>
      </c>
      <c r="B157" s="322"/>
      <c r="C157" s="322"/>
      <c r="D157" s="323"/>
      <c r="E157" s="323"/>
      <c r="F157" s="322"/>
      <c r="G157" s="322"/>
      <c r="H157" s="324"/>
      <c r="I157" s="324"/>
      <c r="J157" s="211" t="str">
        <f t="shared" si="32"/>
        <v/>
      </c>
      <c r="K157" s="211" t="str">
        <f t="shared" si="33"/>
        <v/>
      </c>
      <c r="L157" s="211" t="str">
        <f t="shared" si="34"/>
        <v/>
      </c>
      <c r="M157" s="211" t="str">
        <f t="shared" si="35"/>
        <v/>
      </c>
      <c r="N157" s="325" t="s">
        <v>50</v>
      </c>
      <c r="O157" s="329"/>
      <c r="P157" s="221" t="str">
        <f>IF($O157="","",INDEX('3.ポイント配分設計画面'!$B$12:$K$17,MATCH(メイン!O157,'3.ポイント配分設計画面'!$B$12:$B$17,0),MATCH(E157,'3.ポイント配分設計画面'!$B$12:$K$12,0)))</f>
        <v/>
      </c>
      <c r="Q157" s="221" t="str">
        <f>IF(O157="","",IF($G157="",0,INDEX('3.ポイント配分設計画面'!$B$21:$J$26,MATCH(メイン!O157,'3.ポイント配分設計画面'!$B$21:$B$26,0),MATCH(G157,'3.ポイント配分設計画面'!$B$21:$J$21,0))))</f>
        <v/>
      </c>
      <c r="R157" s="221" t="str">
        <f>IF(O157="","",IF(L157="",0,L157*'3.ポイント配分設計画面'!$C$8))</f>
        <v/>
      </c>
      <c r="S157" s="221" t="str">
        <f t="shared" si="36"/>
        <v/>
      </c>
      <c r="T157" s="224" t="str">
        <f t="shared" si="41"/>
        <v/>
      </c>
      <c r="U157" s="225" t="str">
        <f t="shared" si="37"/>
        <v/>
      </c>
      <c r="V157" s="330"/>
      <c r="W157" s="215" t="str">
        <f t="shared" si="38"/>
        <v/>
      </c>
      <c r="X157" s="215" t="str">
        <f t="shared" si="39"/>
        <v/>
      </c>
      <c r="Y157" s="328"/>
      <c r="Z157" s="218" t="str">
        <f t="shared" si="40"/>
        <v/>
      </c>
    </row>
    <row r="158" spans="1:26" x14ac:dyDescent="0.15">
      <c r="A158" s="27" t="str">
        <f t="shared" si="31"/>
        <v/>
      </c>
      <c r="B158" s="322"/>
      <c r="C158" s="322"/>
      <c r="D158" s="323"/>
      <c r="E158" s="323"/>
      <c r="F158" s="322"/>
      <c r="G158" s="322"/>
      <c r="H158" s="324"/>
      <c r="I158" s="324"/>
      <c r="J158" s="211" t="str">
        <f t="shared" si="32"/>
        <v/>
      </c>
      <c r="K158" s="211" t="str">
        <f t="shared" si="33"/>
        <v/>
      </c>
      <c r="L158" s="211" t="str">
        <f t="shared" si="34"/>
        <v/>
      </c>
      <c r="M158" s="211" t="str">
        <f t="shared" si="35"/>
        <v/>
      </c>
      <c r="N158" s="325" t="s">
        <v>50</v>
      </c>
      <c r="O158" s="329"/>
      <c r="P158" s="221" t="str">
        <f>IF($O158="","",INDEX('3.ポイント配分設計画面'!$B$12:$K$17,MATCH(メイン!O158,'3.ポイント配分設計画面'!$B$12:$B$17,0),MATCH(E158,'3.ポイント配分設計画面'!$B$12:$K$12,0)))</f>
        <v/>
      </c>
      <c r="Q158" s="221" t="str">
        <f>IF(O158="","",IF($G158="",0,INDEX('3.ポイント配分設計画面'!$B$21:$J$26,MATCH(メイン!O158,'3.ポイント配分設計画面'!$B$21:$B$26,0),MATCH(G158,'3.ポイント配分設計画面'!$B$21:$J$21,0))))</f>
        <v/>
      </c>
      <c r="R158" s="221" t="str">
        <f>IF(O158="","",IF(L158="",0,L158*'3.ポイント配分設計画面'!$C$8))</f>
        <v/>
      </c>
      <c r="S158" s="221" t="str">
        <f t="shared" si="36"/>
        <v/>
      </c>
      <c r="T158" s="224" t="str">
        <f t="shared" si="41"/>
        <v/>
      </c>
      <c r="U158" s="225" t="str">
        <f t="shared" si="37"/>
        <v/>
      </c>
      <c r="V158" s="330"/>
      <c r="W158" s="215" t="str">
        <f t="shared" si="38"/>
        <v/>
      </c>
      <c r="X158" s="215" t="str">
        <f t="shared" si="39"/>
        <v/>
      </c>
      <c r="Y158" s="328"/>
      <c r="Z158" s="218" t="str">
        <f t="shared" si="40"/>
        <v/>
      </c>
    </row>
    <row r="159" spans="1:26" x14ac:dyDescent="0.15">
      <c r="A159" s="27" t="str">
        <f t="shared" si="31"/>
        <v/>
      </c>
      <c r="B159" s="322"/>
      <c r="C159" s="322"/>
      <c r="D159" s="323"/>
      <c r="E159" s="323"/>
      <c r="F159" s="322"/>
      <c r="G159" s="322"/>
      <c r="H159" s="324"/>
      <c r="I159" s="324"/>
      <c r="J159" s="211" t="str">
        <f t="shared" si="32"/>
        <v/>
      </c>
      <c r="K159" s="211" t="str">
        <f t="shared" si="33"/>
        <v/>
      </c>
      <c r="L159" s="211" t="str">
        <f t="shared" si="34"/>
        <v/>
      </c>
      <c r="M159" s="211" t="str">
        <f t="shared" si="35"/>
        <v/>
      </c>
      <c r="N159" s="325" t="s">
        <v>50</v>
      </c>
      <c r="O159" s="329"/>
      <c r="P159" s="221" t="str">
        <f>IF($O159="","",INDEX('3.ポイント配分設計画面'!$B$12:$K$17,MATCH(メイン!O159,'3.ポイント配分設計画面'!$B$12:$B$17,0),MATCH(E159,'3.ポイント配分設計画面'!$B$12:$K$12,0)))</f>
        <v/>
      </c>
      <c r="Q159" s="221" t="str">
        <f>IF(O159="","",IF($G159="",0,INDEX('3.ポイント配分設計画面'!$B$21:$J$26,MATCH(メイン!O159,'3.ポイント配分設計画面'!$B$21:$B$26,0),MATCH(G159,'3.ポイント配分設計画面'!$B$21:$J$21,0))))</f>
        <v/>
      </c>
      <c r="R159" s="221" t="str">
        <f>IF(O159="","",IF(L159="",0,L159*'3.ポイント配分設計画面'!$C$8))</f>
        <v/>
      </c>
      <c r="S159" s="221" t="str">
        <f t="shared" si="36"/>
        <v/>
      </c>
      <c r="T159" s="224" t="str">
        <f t="shared" si="41"/>
        <v/>
      </c>
      <c r="U159" s="225" t="str">
        <f t="shared" si="37"/>
        <v/>
      </c>
      <c r="V159" s="330"/>
      <c r="W159" s="215" t="str">
        <f t="shared" si="38"/>
        <v/>
      </c>
      <c r="X159" s="215" t="str">
        <f t="shared" si="39"/>
        <v/>
      </c>
      <c r="Y159" s="328"/>
      <c r="Z159" s="218" t="str">
        <f t="shared" si="40"/>
        <v/>
      </c>
    </row>
    <row r="160" spans="1:26" x14ac:dyDescent="0.15">
      <c r="A160" s="27" t="str">
        <f t="shared" si="31"/>
        <v/>
      </c>
      <c r="B160" s="322"/>
      <c r="C160" s="322"/>
      <c r="D160" s="323"/>
      <c r="E160" s="323"/>
      <c r="F160" s="322"/>
      <c r="G160" s="322"/>
      <c r="H160" s="324"/>
      <c r="I160" s="324"/>
      <c r="J160" s="211" t="str">
        <f t="shared" si="32"/>
        <v/>
      </c>
      <c r="K160" s="211" t="str">
        <f t="shared" si="33"/>
        <v/>
      </c>
      <c r="L160" s="211" t="str">
        <f t="shared" si="34"/>
        <v/>
      </c>
      <c r="M160" s="211" t="str">
        <f t="shared" si="35"/>
        <v/>
      </c>
      <c r="N160" s="325" t="s">
        <v>50</v>
      </c>
      <c r="O160" s="329"/>
      <c r="P160" s="221" t="str">
        <f>IF($O160="","",INDEX('3.ポイント配分設計画面'!$B$12:$K$17,MATCH(メイン!O160,'3.ポイント配分設計画面'!$B$12:$B$17,0),MATCH(E160,'3.ポイント配分設計画面'!$B$12:$K$12,0)))</f>
        <v/>
      </c>
      <c r="Q160" s="221" t="str">
        <f>IF(O160="","",IF($G160="",0,INDEX('3.ポイント配分設計画面'!$B$21:$J$26,MATCH(メイン!O160,'3.ポイント配分設計画面'!$B$21:$B$26,0),MATCH(G160,'3.ポイント配分設計画面'!$B$21:$J$21,0))))</f>
        <v/>
      </c>
      <c r="R160" s="221" t="str">
        <f>IF(O160="","",IF(L160="",0,L160*'3.ポイント配分設計画面'!$C$8))</f>
        <v/>
      </c>
      <c r="S160" s="221" t="str">
        <f t="shared" si="36"/>
        <v/>
      </c>
      <c r="T160" s="224" t="str">
        <f t="shared" si="41"/>
        <v/>
      </c>
      <c r="U160" s="225" t="str">
        <f t="shared" si="37"/>
        <v/>
      </c>
      <c r="V160" s="330"/>
      <c r="W160" s="215" t="str">
        <f t="shared" si="38"/>
        <v/>
      </c>
      <c r="X160" s="215" t="str">
        <f t="shared" si="39"/>
        <v/>
      </c>
      <c r="Y160" s="328"/>
      <c r="Z160" s="218" t="str">
        <f t="shared" si="40"/>
        <v/>
      </c>
    </row>
    <row r="161" spans="1:26" x14ac:dyDescent="0.15">
      <c r="A161" s="27" t="str">
        <f t="shared" si="31"/>
        <v/>
      </c>
      <c r="B161" s="322"/>
      <c r="C161" s="322"/>
      <c r="D161" s="323"/>
      <c r="E161" s="323"/>
      <c r="F161" s="322"/>
      <c r="G161" s="322"/>
      <c r="H161" s="324"/>
      <c r="I161" s="324"/>
      <c r="J161" s="211" t="str">
        <f t="shared" si="32"/>
        <v/>
      </c>
      <c r="K161" s="211" t="str">
        <f t="shared" si="33"/>
        <v/>
      </c>
      <c r="L161" s="211" t="str">
        <f t="shared" si="34"/>
        <v/>
      </c>
      <c r="M161" s="211" t="str">
        <f t="shared" si="35"/>
        <v/>
      </c>
      <c r="N161" s="325" t="s">
        <v>50</v>
      </c>
      <c r="O161" s="329"/>
      <c r="P161" s="221" t="str">
        <f>IF($O161="","",INDEX('3.ポイント配分設計画面'!$B$12:$K$17,MATCH(メイン!O161,'3.ポイント配分設計画面'!$B$12:$B$17,0),MATCH(E161,'3.ポイント配分設計画面'!$B$12:$K$12,0)))</f>
        <v/>
      </c>
      <c r="Q161" s="221" t="str">
        <f>IF(O161="","",IF($G161="",0,INDEX('3.ポイント配分設計画面'!$B$21:$J$26,MATCH(メイン!O161,'3.ポイント配分設計画面'!$B$21:$B$26,0),MATCH(G161,'3.ポイント配分設計画面'!$B$21:$J$21,0))))</f>
        <v/>
      </c>
      <c r="R161" s="221" t="str">
        <f>IF(O161="","",IF(L161="",0,L161*'3.ポイント配分設計画面'!$C$8))</f>
        <v/>
      </c>
      <c r="S161" s="221" t="str">
        <f t="shared" si="36"/>
        <v/>
      </c>
      <c r="T161" s="224" t="str">
        <f t="shared" si="41"/>
        <v/>
      </c>
      <c r="U161" s="225" t="str">
        <f t="shared" si="37"/>
        <v/>
      </c>
      <c r="V161" s="330"/>
      <c r="W161" s="215" t="str">
        <f t="shared" si="38"/>
        <v/>
      </c>
      <c r="X161" s="215" t="str">
        <f t="shared" si="39"/>
        <v/>
      </c>
      <c r="Y161" s="328"/>
      <c r="Z161" s="218" t="str">
        <f t="shared" si="40"/>
        <v/>
      </c>
    </row>
    <row r="162" spans="1:26" x14ac:dyDescent="0.15">
      <c r="A162" s="27" t="str">
        <f t="shared" si="31"/>
        <v/>
      </c>
      <c r="B162" s="322"/>
      <c r="C162" s="322"/>
      <c r="D162" s="323"/>
      <c r="E162" s="323"/>
      <c r="F162" s="322"/>
      <c r="G162" s="322"/>
      <c r="H162" s="324"/>
      <c r="I162" s="324"/>
      <c r="J162" s="211" t="str">
        <f t="shared" si="32"/>
        <v/>
      </c>
      <c r="K162" s="211" t="str">
        <f t="shared" si="33"/>
        <v/>
      </c>
      <c r="L162" s="211" t="str">
        <f t="shared" si="34"/>
        <v/>
      </c>
      <c r="M162" s="211" t="str">
        <f t="shared" si="35"/>
        <v/>
      </c>
      <c r="N162" s="325" t="s">
        <v>50</v>
      </c>
      <c r="O162" s="329"/>
      <c r="P162" s="221" t="str">
        <f>IF($O162="","",INDEX('3.ポイント配分設計画面'!$B$12:$K$17,MATCH(メイン!O162,'3.ポイント配分設計画面'!$B$12:$B$17,0),MATCH(E162,'3.ポイント配分設計画面'!$B$12:$K$12,0)))</f>
        <v/>
      </c>
      <c r="Q162" s="221" t="str">
        <f>IF(O162="","",IF($G162="",0,INDEX('3.ポイント配分設計画面'!$B$21:$J$26,MATCH(メイン!O162,'3.ポイント配分設計画面'!$B$21:$B$26,0),MATCH(G162,'3.ポイント配分設計画面'!$B$21:$J$21,0))))</f>
        <v/>
      </c>
      <c r="R162" s="221" t="str">
        <f>IF(O162="","",IF(L162="",0,L162*'3.ポイント配分設計画面'!$C$8))</f>
        <v/>
      </c>
      <c r="S162" s="221" t="str">
        <f t="shared" si="36"/>
        <v/>
      </c>
      <c r="T162" s="224" t="str">
        <f t="shared" si="41"/>
        <v/>
      </c>
      <c r="U162" s="225" t="str">
        <f t="shared" si="37"/>
        <v/>
      </c>
      <c r="V162" s="330"/>
      <c r="W162" s="215" t="str">
        <f t="shared" si="38"/>
        <v/>
      </c>
      <c r="X162" s="215" t="str">
        <f t="shared" si="39"/>
        <v/>
      </c>
      <c r="Y162" s="328"/>
      <c r="Z162" s="218" t="str">
        <f t="shared" si="40"/>
        <v/>
      </c>
    </row>
    <row r="163" spans="1:26" x14ac:dyDescent="0.15">
      <c r="A163" s="27" t="str">
        <f t="shared" si="31"/>
        <v/>
      </c>
      <c r="B163" s="322"/>
      <c r="C163" s="322"/>
      <c r="D163" s="323"/>
      <c r="E163" s="323"/>
      <c r="F163" s="322"/>
      <c r="G163" s="322"/>
      <c r="H163" s="324"/>
      <c r="I163" s="324"/>
      <c r="J163" s="211" t="str">
        <f t="shared" si="32"/>
        <v/>
      </c>
      <c r="K163" s="211" t="str">
        <f t="shared" si="33"/>
        <v/>
      </c>
      <c r="L163" s="211" t="str">
        <f t="shared" si="34"/>
        <v/>
      </c>
      <c r="M163" s="211" t="str">
        <f t="shared" si="35"/>
        <v/>
      </c>
      <c r="N163" s="325" t="s">
        <v>50</v>
      </c>
      <c r="O163" s="329"/>
      <c r="P163" s="221" t="str">
        <f>IF($O163="","",INDEX('3.ポイント配分設計画面'!$B$12:$K$17,MATCH(メイン!O163,'3.ポイント配分設計画面'!$B$12:$B$17,0),MATCH(E163,'3.ポイント配分設計画面'!$B$12:$K$12,0)))</f>
        <v/>
      </c>
      <c r="Q163" s="221" t="str">
        <f>IF(O163="","",IF($G163="",0,INDEX('3.ポイント配分設計画面'!$B$21:$J$26,MATCH(メイン!O163,'3.ポイント配分設計画面'!$B$21:$B$26,0),MATCH(G163,'3.ポイント配分設計画面'!$B$21:$J$21,0))))</f>
        <v/>
      </c>
      <c r="R163" s="221" t="str">
        <f>IF(O163="","",IF(L163="",0,L163*'3.ポイント配分設計画面'!$C$8))</f>
        <v/>
      </c>
      <c r="S163" s="221" t="str">
        <f t="shared" si="36"/>
        <v/>
      </c>
      <c r="T163" s="224" t="str">
        <f t="shared" si="41"/>
        <v/>
      </c>
      <c r="U163" s="225" t="str">
        <f t="shared" si="37"/>
        <v/>
      </c>
      <c r="V163" s="330"/>
      <c r="W163" s="215" t="str">
        <f t="shared" si="38"/>
        <v/>
      </c>
      <c r="X163" s="215" t="str">
        <f t="shared" si="39"/>
        <v/>
      </c>
      <c r="Y163" s="328"/>
      <c r="Z163" s="218" t="str">
        <f t="shared" si="40"/>
        <v/>
      </c>
    </row>
    <row r="164" spans="1:26" x14ac:dyDescent="0.15">
      <c r="A164" s="27" t="str">
        <f t="shared" si="31"/>
        <v/>
      </c>
      <c r="B164" s="322"/>
      <c r="C164" s="322"/>
      <c r="D164" s="323"/>
      <c r="E164" s="323"/>
      <c r="F164" s="322"/>
      <c r="G164" s="322"/>
      <c r="H164" s="324"/>
      <c r="I164" s="324"/>
      <c r="J164" s="211" t="str">
        <f t="shared" si="32"/>
        <v/>
      </c>
      <c r="K164" s="211" t="str">
        <f t="shared" si="33"/>
        <v/>
      </c>
      <c r="L164" s="211" t="str">
        <f t="shared" si="34"/>
        <v/>
      </c>
      <c r="M164" s="211" t="str">
        <f t="shared" si="35"/>
        <v/>
      </c>
      <c r="N164" s="325" t="s">
        <v>50</v>
      </c>
      <c r="O164" s="329"/>
      <c r="P164" s="221" t="str">
        <f>IF($O164="","",INDEX('3.ポイント配分設計画面'!$B$12:$K$17,MATCH(メイン!O164,'3.ポイント配分設計画面'!$B$12:$B$17,0),MATCH(E164,'3.ポイント配分設計画面'!$B$12:$K$12,0)))</f>
        <v/>
      </c>
      <c r="Q164" s="221" t="str">
        <f>IF(O164="","",IF($G164="",0,INDEX('3.ポイント配分設計画面'!$B$21:$J$26,MATCH(メイン!O164,'3.ポイント配分設計画面'!$B$21:$B$26,0),MATCH(G164,'3.ポイント配分設計画面'!$B$21:$J$21,0))))</f>
        <v/>
      </c>
      <c r="R164" s="221" t="str">
        <f>IF(O164="","",IF(L164="",0,L164*'3.ポイント配分設計画面'!$C$8))</f>
        <v/>
      </c>
      <c r="S164" s="221" t="str">
        <f t="shared" si="36"/>
        <v/>
      </c>
      <c r="T164" s="224" t="str">
        <f t="shared" si="41"/>
        <v/>
      </c>
      <c r="U164" s="225" t="str">
        <f t="shared" si="37"/>
        <v/>
      </c>
      <c r="V164" s="330"/>
      <c r="W164" s="215" t="str">
        <f t="shared" si="38"/>
        <v/>
      </c>
      <c r="X164" s="215" t="str">
        <f t="shared" si="39"/>
        <v/>
      </c>
      <c r="Y164" s="328"/>
      <c r="Z164" s="218" t="str">
        <f t="shared" si="40"/>
        <v/>
      </c>
    </row>
    <row r="165" spans="1:26" x14ac:dyDescent="0.15">
      <c r="A165" s="27" t="str">
        <f t="shared" si="31"/>
        <v/>
      </c>
      <c r="B165" s="322"/>
      <c r="C165" s="322"/>
      <c r="D165" s="323"/>
      <c r="E165" s="323"/>
      <c r="F165" s="322"/>
      <c r="G165" s="322"/>
      <c r="H165" s="324"/>
      <c r="I165" s="324"/>
      <c r="J165" s="211" t="str">
        <f t="shared" si="32"/>
        <v/>
      </c>
      <c r="K165" s="211" t="str">
        <f t="shared" si="33"/>
        <v/>
      </c>
      <c r="L165" s="211" t="str">
        <f t="shared" si="34"/>
        <v/>
      </c>
      <c r="M165" s="211" t="str">
        <f t="shared" si="35"/>
        <v/>
      </c>
      <c r="N165" s="325" t="s">
        <v>50</v>
      </c>
      <c r="O165" s="329"/>
      <c r="P165" s="221" t="str">
        <f>IF($O165="","",INDEX('3.ポイント配分設計画面'!$B$12:$K$17,MATCH(メイン!O165,'3.ポイント配分設計画面'!$B$12:$B$17,0),MATCH(E165,'3.ポイント配分設計画面'!$B$12:$K$12,0)))</f>
        <v/>
      </c>
      <c r="Q165" s="221" t="str">
        <f>IF(O165="","",IF($G165="",0,INDEX('3.ポイント配分設計画面'!$B$21:$J$26,MATCH(メイン!O165,'3.ポイント配分設計画面'!$B$21:$B$26,0),MATCH(G165,'3.ポイント配分設計画面'!$B$21:$J$21,0))))</f>
        <v/>
      </c>
      <c r="R165" s="221" t="str">
        <f>IF(O165="","",IF(L165="",0,L165*'3.ポイント配分設計画面'!$C$8))</f>
        <v/>
      </c>
      <c r="S165" s="221" t="str">
        <f t="shared" si="36"/>
        <v/>
      </c>
      <c r="T165" s="224" t="str">
        <f t="shared" si="41"/>
        <v/>
      </c>
      <c r="U165" s="225" t="str">
        <f t="shared" si="37"/>
        <v/>
      </c>
      <c r="V165" s="330"/>
      <c r="W165" s="215" t="str">
        <f t="shared" si="38"/>
        <v/>
      </c>
      <c r="X165" s="215" t="str">
        <f t="shared" si="39"/>
        <v/>
      </c>
      <c r="Y165" s="328"/>
      <c r="Z165" s="218" t="str">
        <f t="shared" si="40"/>
        <v/>
      </c>
    </row>
    <row r="166" spans="1:26" x14ac:dyDescent="0.15">
      <c r="A166" s="27" t="str">
        <f t="shared" si="31"/>
        <v/>
      </c>
      <c r="B166" s="322"/>
      <c r="C166" s="322"/>
      <c r="D166" s="323"/>
      <c r="E166" s="323"/>
      <c r="F166" s="322"/>
      <c r="G166" s="322"/>
      <c r="H166" s="324"/>
      <c r="I166" s="324"/>
      <c r="J166" s="211" t="str">
        <f t="shared" si="32"/>
        <v/>
      </c>
      <c r="K166" s="211" t="str">
        <f t="shared" si="33"/>
        <v/>
      </c>
      <c r="L166" s="211" t="str">
        <f t="shared" si="34"/>
        <v/>
      </c>
      <c r="M166" s="211" t="str">
        <f t="shared" si="35"/>
        <v/>
      </c>
      <c r="N166" s="325" t="s">
        <v>50</v>
      </c>
      <c r="O166" s="329"/>
      <c r="P166" s="221" t="str">
        <f>IF($O166="","",INDEX('3.ポイント配分設計画面'!$B$12:$K$17,MATCH(メイン!O166,'3.ポイント配分設計画面'!$B$12:$B$17,0),MATCH(E166,'3.ポイント配分設計画面'!$B$12:$K$12,0)))</f>
        <v/>
      </c>
      <c r="Q166" s="221" t="str">
        <f>IF(O166="","",IF($G166="",0,INDEX('3.ポイント配分設計画面'!$B$21:$J$26,MATCH(メイン!O166,'3.ポイント配分設計画面'!$B$21:$B$26,0),MATCH(G166,'3.ポイント配分設計画面'!$B$21:$J$21,0))))</f>
        <v/>
      </c>
      <c r="R166" s="221" t="str">
        <f>IF(O166="","",IF(L166="",0,L166*'3.ポイント配分設計画面'!$C$8))</f>
        <v/>
      </c>
      <c r="S166" s="221" t="str">
        <f t="shared" si="36"/>
        <v/>
      </c>
      <c r="T166" s="224" t="str">
        <f t="shared" si="41"/>
        <v/>
      </c>
      <c r="U166" s="225" t="str">
        <f t="shared" si="37"/>
        <v/>
      </c>
      <c r="V166" s="330"/>
      <c r="W166" s="215" t="str">
        <f t="shared" si="38"/>
        <v/>
      </c>
      <c r="X166" s="215" t="str">
        <f t="shared" si="39"/>
        <v/>
      </c>
      <c r="Y166" s="328"/>
      <c r="Z166" s="218" t="str">
        <f t="shared" si="40"/>
        <v/>
      </c>
    </row>
    <row r="167" spans="1:26" x14ac:dyDescent="0.15">
      <c r="A167" s="27" t="str">
        <f t="shared" si="31"/>
        <v/>
      </c>
      <c r="B167" s="322"/>
      <c r="C167" s="322"/>
      <c r="D167" s="323"/>
      <c r="E167" s="323"/>
      <c r="F167" s="322"/>
      <c r="G167" s="322"/>
      <c r="H167" s="324"/>
      <c r="I167" s="324"/>
      <c r="J167" s="211" t="str">
        <f t="shared" si="32"/>
        <v/>
      </c>
      <c r="K167" s="211" t="str">
        <f t="shared" si="33"/>
        <v/>
      </c>
      <c r="L167" s="211" t="str">
        <f t="shared" si="34"/>
        <v/>
      </c>
      <c r="M167" s="211" t="str">
        <f t="shared" si="35"/>
        <v/>
      </c>
      <c r="N167" s="325" t="s">
        <v>50</v>
      </c>
      <c r="O167" s="329"/>
      <c r="P167" s="221" t="str">
        <f>IF($O167="","",INDEX('3.ポイント配分設計画面'!$B$12:$K$17,MATCH(メイン!O167,'3.ポイント配分設計画面'!$B$12:$B$17,0),MATCH(E167,'3.ポイント配分設計画面'!$B$12:$K$12,0)))</f>
        <v/>
      </c>
      <c r="Q167" s="221" t="str">
        <f>IF(O167="","",IF($G167="",0,INDEX('3.ポイント配分設計画面'!$B$21:$J$26,MATCH(メイン!O167,'3.ポイント配分設計画面'!$B$21:$B$26,0),MATCH(G167,'3.ポイント配分設計画面'!$B$21:$J$21,0))))</f>
        <v/>
      </c>
      <c r="R167" s="221" t="str">
        <f>IF(O167="","",IF(L167="",0,L167*'3.ポイント配分設計画面'!$C$8))</f>
        <v/>
      </c>
      <c r="S167" s="221" t="str">
        <f t="shared" si="36"/>
        <v/>
      </c>
      <c r="T167" s="224" t="str">
        <f t="shared" si="41"/>
        <v/>
      </c>
      <c r="U167" s="225" t="str">
        <f t="shared" si="37"/>
        <v/>
      </c>
      <c r="V167" s="330"/>
      <c r="W167" s="215" t="str">
        <f t="shared" si="38"/>
        <v/>
      </c>
      <c r="X167" s="215" t="str">
        <f t="shared" si="39"/>
        <v/>
      </c>
      <c r="Y167" s="328"/>
      <c r="Z167" s="218" t="str">
        <f t="shared" si="40"/>
        <v/>
      </c>
    </row>
    <row r="168" spans="1:26" x14ac:dyDescent="0.15">
      <c r="A168" s="27" t="str">
        <f t="shared" si="31"/>
        <v/>
      </c>
      <c r="B168" s="322"/>
      <c r="C168" s="322"/>
      <c r="D168" s="323"/>
      <c r="E168" s="323"/>
      <c r="F168" s="322"/>
      <c r="G168" s="322"/>
      <c r="H168" s="324"/>
      <c r="I168" s="324"/>
      <c r="J168" s="211" t="str">
        <f t="shared" si="32"/>
        <v/>
      </c>
      <c r="K168" s="211" t="str">
        <f t="shared" si="33"/>
        <v/>
      </c>
      <c r="L168" s="211" t="str">
        <f t="shared" si="34"/>
        <v/>
      </c>
      <c r="M168" s="211" t="str">
        <f t="shared" si="35"/>
        <v/>
      </c>
      <c r="N168" s="325" t="s">
        <v>50</v>
      </c>
      <c r="O168" s="329"/>
      <c r="P168" s="221" t="str">
        <f>IF($O168="","",INDEX('3.ポイント配分設計画面'!$B$12:$K$17,MATCH(メイン!O168,'3.ポイント配分設計画面'!$B$12:$B$17,0),MATCH(E168,'3.ポイント配分設計画面'!$B$12:$K$12,0)))</f>
        <v/>
      </c>
      <c r="Q168" s="221" t="str">
        <f>IF(O168="","",IF($G168="",0,INDEX('3.ポイント配分設計画面'!$B$21:$J$26,MATCH(メイン!O168,'3.ポイント配分設計画面'!$B$21:$B$26,0),MATCH(G168,'3.ポイント配分設計画面'!$B$21:$J$21,0))))</f>
        <v/>
      </c>
      <c r="R168" s="221" t="str">
        <f>IF(O168="","",IF(L168="",0,L168*'3.ポイント配分設計画面'!$C$8))</f>
        <v/>
      </c>
      <c r="S168" s="221" t="str">
        <f t="shared" si="36"/>
        <v/>
      </c>
      <c r="T168" s="224" t="str">
        <f t="shared" si="41"/>
        <v/>
      </c>
      <c r="U168" s="225" t="str">
        <f t="shared" si="37"/>
        <v/>
      </c>
      <c r="V168" s="330"/>
      <c r="W168" s="215" t="str">
        <f t="shared" si="38"/>
        <v/>
      </c>
      <c r="X168" s="215" t="str">
        <f t="shared" si="39"/>
        <v/>
      </c>
      <c r="Y168" s="328"/>
      <c r="Z168" s="218" t="str">
        <f t="shared" si="40"/>
        <v/>
      </c>
    </row>
    <row r="169" spans="1:26" x14ac:dyDescent="0.15">
      <c r="A169" s="27" t="str">
        <f t="shared" si="31"/>
        <v/>
      </c>
      <c r="B169" s="322"/>
      <c r="C169" s="322"/>
      <c r="D169" s="323"/>
      <c r="E169" s="323"/>
      <c r="F169" s="322"/>
      <c r="G169" s="322"/>
      <c r="H169" s="324"/>
      <c r="I169" s="324"/>
      <c r="J169" s="211" t="str">
        <f t="shared" si="32"/>
        <v/>
      </c>
      <c r="K169" s="211" t="str">
        <f t="shared" si="33"/>
        <v/>
      </c>
      <c r="L169" s="211" t="str">
        <f t="shared" si="34"/>
        <v/>
      </c>
      <c r="M169" s="211" t="str">
        <f t="shared" si="35"/>
        <v/>
      </c>
      <c r="N169" s="325" t="s">
        <v>50</v>
      </c>
      <c r="O169" s="329"/>
      <c r="P169" s="221" t="str">
        <f>IF($O169="","",INDEX('3.ポイント配分設計画面'!$B$12:$K$17,MATCH(メイン!O169,'3.ポイント配分設計画面'!$B$12:$B$17,0),MATCH(E169,'3.ポイント配分設計画面'!$B$12:$K$12,0)))</f>
        <v/>
      </c>
      <c r="Q169" s="221" t="str">
        <f>IF(O169="","",IF($G169="",0,INDEX('3.ポイント配分設計画面'!$B$21:$J$26,MATCH(メイン!O169,'3.ポイント配分設計画面'!$B$21:$B$26,0),MATCH(G169,'3.ポイント配分設計画面'!$B$21:$J$21,0))))</f>
        <v/>
      </c>
      <c r="R169" s="221" t="str">
        <f>IF(O169="","",IF(L169="",0,L169*'3.ポイント配分設計画面'!$C$8))</f>
        <v/>
      </c>
      <c r="S169" s="221" t="str">
        <f t="shared" si="36"/>
        <v/>
      </c>
      <c r="T169" s="224" t="str">
        <f t="shared" si="41"/>
        <v/>
      </c>
      <c r="U169" s="225" t="str">
        <f t="shared" si="37"/>
        <v/>
      </c>
      <c r="V169" s="330"/>
      <c r="W169" s="215" t="str">
        <f t="shared" si="38"/>
        <v/>
      </c>
      <c r="X169" s="215" t="str">
        <f t="shared" si="39"/>
        <v/>
      </c>
      <c r="Y169" s="328"/>
      <c r="Z169" s="218" t="str">
        <f t="shared" si="40"/>
        <v/>
      </c>
    </row>
    <row r="170" spans="1:26" x14ac:dyDescent="0.15">
      <c r="A170" s="27" t="str">
        <f t="shared" si="31"/>
        <v/>
      </c>
      <c r="B170" s="322"/>
      <c r="C170" s="322"/>
      <c r="D170" s="323"/>
      <c r="E170" s="323"/>
      <c r="F170" s="322"/>
      <c r="G170" s="322"/>
      <c r="H170" s="324"/>
      <c r="I170" s="324"/>
      <c r="J170" s="211" t="str">
        <f t="shared" si="32"/>
        <v/>
      </c>
      <c r="K170" s="211" t="str">
        <f t="shared" si="33"/>
        <v/>
      </c>
      <c r="L170" s="211" t="str">
        <f t="shared" si="34"/>
        <v/>
      </c>
      <c r="M170" s="211" t="str">
        <f t="shared" si="35"/>
        <v/>
      </c>
      <c r="N170" s="325" t="s">
        <v>50</v>
      </c>
      <c r="O170" s="329"/>
      <c r="P170" s="221" t="str">
        <f>IF($O170="","",INDEX('3.ポイント配分設計画面'!$B$12:$K$17,MATCH(メイン!O170,'3.ポイント配分設計画面'!$B$12:$B$17,0),MATCH(E170,'3.ポイント配分設計画面'!$B$12:$K$12,0)))</f>
        <v/>
      </c>
      <c r="Q170" s="221" t="str">
        <f>IF(O170="","",IF($G170="",0,INDEX('3.ポイント配分設計画面'!$B$21:$J$26,MATCH(メイン!O170,'3.ポイント配分設計画面'!$B$21:$B$26,0),MATCH(G170,'3.ポイント配分設計画面'!$B$21:$J$21,0))))</f>
        <v/>
      </c>
      <c r="R170" s="221" t="str">
        <f>IF(O170="","",IF(L170="",0,L170*'3.ポイント配分設計画面'!$C$8))</f>
        <v/>
      </c>
      <c r="S170" s="221" t="str">
        <f t="shared" si="36"/>
        <v/>
      </c>
      <c r="T170" s="224" t="str">
        <f t="shared" si="41"/>
        <v/>
      </c>
      <c r="U170" s="225" t="str">
        <f t="shared" si="37"/>
        <v/>
      </c>
      <c r="V170" s="330"/>
      <c r="W170" s="215" t="str">
        <f t="shared" si="38"/>
        <v/>
      </c>
      <c r="X170" s="215" t="str">
        <f t="shared" si="39"/>
        <v/>
      </c>
      <c r="Y170" s="328"/>
      <c r="Z170" s="218" t="str">
        <f t="shared" si="40"/>
        <v/>
      </c>
    </row>
    <row r="171" spans="1:26" x14ac:dyDescent="0.15">
      <c r="A171" s="27" t="str">
        <f t="shared" si="31"/>
        <v/>
      </c>
      <c r="B171" s="322"/>
      <c r="C171" s="322"/>
      <c r="D171" s="323"/>
      <c r="E171" s="323"/>
      <c r="F171" s="322"/>
      <c r="G171" s="322"/>
      <c r="H171" s="324"/>
      <c r="I171" s="324"/>
      <c r="J171" s="211" t="str">
        <f t="shared" si="32"/>
        <v/>
      </c>
      <c r="K171" s="211" t="str">
        <f t="shared" si="33"/>
        <v/>
      </c>
      <c r="L171" s="211" t="str">
        <f t="shared" si="34"/>
        <v/>
      </c>
      <c r="M171" s="211" t="str">
        <f t="shared" si="35"/>
        <v/>
      </c>
      <c r="N171" s="325" t="s">
        <v>50</v>
      </c>
      <c r="O171" s="329"/>
      <c r="P171" s="221" t="str">
        <f>IF($O171="","",INDEX('3.ポイント配分設計画面'!$B$12:$K$17,MATCH(メイン!O171,'3.ポイント配分設計画面'!$B$12:$B$17,0),MATCH(E171,'3.ポイント配分設計画面'!$B$12:$K$12,0)))</f>
        <v/>
      </c>
      <c r="Q171" s="221" t="str">
        <f>IF(O171="","",IF($G171="",0,INDEX('3.ポイント配分設計画面'!$B$21:$J$26,MATCH(メイン!O171,'3.ポイント配分設計画面'!$B$21:$B$26,0),MATCH(G171,'3.ポイント配分設計画面'!$B$21:$J$21,0))))</f>
        <v/>
      </c>
      <c r="R171" s="221" t="str">
        <f>IF(O171="","",IF(L171="",0,L171*'3.ポイント配分設計画面'!$C$8))</f>
        <v/>
      </c>
      <c r="S171" s="221" t="str">
        <f t="shared" si="36"/>
        <v/>
      </c>
      <c r="T171" s="224" t="str">
        <f t="shared" si="41"/>
        <v/>
      </c>
      <c r="U171" s="225" t="str">
        <f t="shared" si="37"/>
        <v/>
      </c>
      <c r="V171" s="330"/>
      <c r="W171" s="215" t="str">
        <f t="shared" si="38"/>
        <v/>
      </c>
      <c r="X171" s="215" t="str">
        <f t="shared" si="39"/>
        <v/>
      </c>
      <c r="Y171" s="328"/>
      <c r="Z171" s="218" t="str">
        <f t="shared" si="40"/>
        <v/>
      </c>
    </row>
    <row r="172" spans="1:26" x14ac:dyDescent="0.15">
      <c r="A172" s="27" t="str">
        <f t="shared" ref="A172:A235" si="42">IF(C172="","",A171+1)</f>
        <v/>
      </c>
      <c r="B172" s="322"/>
      <c r="C172" s="322"/>
      <c r="D172" s="323"/>
      <c r="E172" s="323"/>
      <c r="F172" s="322"/>
      <c r="G172" s="322"/>
      <c r="H172" s="324"/>
      <c r="I172" s="324"/>
      <c r="J172" s="211" t="str">
        <f t="shared" ref="J172:J203" si="43">IF(H172="","",DATEDIF(H172-1,$J$5,"Y"))</f>
        <v/>
      </c>
      <c r="K172" s="211" t="str">
        <f t="shared" ref="K172:K235" si="44">IF(H172="","",DATEDIF(H172-1,$J$5,"YM"))</f>
        <v/>
      </c>
      <c r="L172" s="211" t="str">
        <f t="shared" ref="L172:L235" si="45">IF(I172="","",DATEDIF(I172-1,$J$5,"Y"))</f>
        <v/>
      </c>
      <c r="M172" s="211" t="str">
        <f t="shared" ref="M172:M235" si="46">IF(I172="","",DATEDIF(I172-1,$J$5,"YM"))</f>
        <v/>
      </c>
      <c r="N172" s="325" t="s">
        <v>50</v>
      </c>
      <c r="O172" s="329"/>
      <c r="P172" s="221" t="str">
        <f>IF($O172="","",INDEX('3.ポイント配分設計画面'!$B$12:$K$17,MATCH(メイン!O172,'3.ポイント配分設計画面'!$B$12:$B$17,0),MATCH(E172,'3.ポイント配分設計画面'!$B$12:$K$12,0)))</f>
        <v/>
      </c>
      <c r="Q172" s="221" t="str">
        <f>IF(O172="","",IF($G172="",0,INDEX('3.ポイント配分設計画面'!$B$21:$J$26,MATCH(メイン!O172,'3.ポイント配分設計画面'!$B$21:$B$26,0),MATCH(G172,'3.ポイント配分設計画面'!$B$21:$J$21,0))))</f>
        <v/>
      </c>
      <c r="R172" s="221" t="str">
        <f>IF(O172="","",IF(L172="",0,L172*'3.ポイント配分設計画面'!$C$8))</f>
        <v/>
      </c>
      <c r="S172" s="221" t="str">
        <f t="shared" ref="S172:S235" si="47">IF(O172="","",P172+Q172)</f>
        <v/>
      </c>
      <c r="T172" s="224" t="str">
        <f t="shared" si="41"/>
        <v/>
      </c>
      <c r="U172" s="225" t="str">
        <f t="shared" ref="U172:U235" si="48">IF(S172="","",T172-N172)</f>
        <v/>
      </c>
      <c r="V172" s="330"/>
      <c r="W172" s="215" t="str">
        <f t="shared" ref="W172:W235" si="49">IF(T172="","",T172+V172)</f>
        <v/>
      </c>
      <c r="X172" s="215" t="str">
        <f t="shared" ref="X172:X235" si="50">IF(T172="","",T172-N172)</f>
        <v/>
      </c>
      <c r="Y172" s="328"/>
      <c r="Z172" s="218" t="str">
        <f t="shared" ref="Z172:Z235" si="51">IF(W172="","",W172*(1-Y172))</f>
        <v/>
      </c>
    </row>
    <row r="173" spans="1:26" x14ac:dyDescent="0.15">
      <c r="A173" s="27" t="str">
        <f t="shared" si="42"/>
        <v/>
      </c>
      <c r="B173" s="322"/>
      <c r="C173" s="322"/>
      <c r="D173" s="323"/>
      <c r="E173" s="323"/>
      <c r="F173" s="322"/>
      <c r="G173" s="322"/>
      <c r="H173" s="324"/>
      <c r="I173" s="324"/>
      <c r="J173" s="211" t="str">
        <f t="shared" si="43"/>
        <v/>
      </c>
      <c r="K173" s="211" t="str">
        <f t="shared" si="44"/>
        <v/>
      </c>
      <c r="L173" s="211" t="str">
        <f t="shared" si="45"/>
        <v/>
      </c>
      <c r="M173" s="211" t="str">
        <f t="shared" si="46"/>
        <v/>
      </c>
      <c r="N173" s="325" t="s">
        <v>50</v>
      </c>
      <c r="O173" s="329"/>
      <c r="P173" s="221" t="str">
        <f>IF($O173="","",INDEX('3.ポイント配分設計画面'!$B$12:$K$17,MATCH(メイン!O173,'3.ポイント配分設計画面'!$B$12:$B$17,0),MATCH(E173,'3.ポイント配分設計画面'!$B$12:$K$12,0)))</f>
        <v/>
      </c>
      <c r="Q173" s="221" t="str">
        <f>IF(O173="","",IF($G173="",0,INDEX('3.ポイント配分設計画面'!$B$21:$J$26,MATCH(メイン!O173,'3.ポイント配分設計画面'!$B$21:$B$26,0),MATCH(G173,'3.ポイント配分設計画面'!$B$21:$J$21,0))))</f>
        <v/>
      </c>
      <c r="R173" s="221" t="str">
        <f>IF(O173="","",IF(L173="",0,L173*'3.ポイント配分設計画面'!$C$8))</f>
        <v/>
      </c>
      <c r="S173" s="221" t="str">
        <f t="shared" si="47"/>
        <v/>
      </c>
      <c r="T173" s="224" t="str">
        <f t="shared" si="41"/>
        <v/>
      </c>
      <c r="U173" s="225" t="str">
        <f t="shared" si="48"/>
        <v/>
      </c>
      <c r="V173" s="330"/>
      <c r="W173" s="215" t="str">
        <f t="shared" si="49"/>
        <v/>
      </c>
      <c r="X173" s="215" t="str">
        <f t="shared" si="50"/>
        <v/>
      </c>
      <c r="Y173" s="328"/>
      <c r="Z173" s="218" t="str">
        <f t="shared" si="51"/>
        <v/>
      </c>
    </row>
    <row r="174" spans="1:26" x14ac:dyDescent="0.15">
      <c r="A174" s="27" t="str">
        <f t="shared" si="42"/>
        <v/>
      </c>
      <c r="B174" s="322"/>
      <c r="C174" s="322"/>
      <c r="D174" s="323"/>
      <c r="E174" s="323"/>
      <c r="F174" s="322"/>
      <c r="G174" s="322"/>
      <c r="H174" s="324"/>
      <c r="I174" s="324"/>
      <c r="J174" s="211" t="str">
        <f t="shared" si="43"/>
        <v/>
      </c>
      <c r="K174" s="211" t="str">
        <f t="shared" si="44"/>
        <v/>
      </c>
      <c r="L174" s="211" t="str">
        <f t="shared" si="45"/>
        <v/>
      </c>
      <c r="M174" s="211" t="str">
        <f t="shared" si="46"/>
        <v/>
      </c>
      <c r="N174" s="325" t="s">
        <v>50</v>
      </c>
      <c r="O174" s="329"/>
      <c r="P174" s="221" t="str">
        <f>IF($O174="","",INDEX('3.ポイント配分設計画面'!$B$12:$K$17,MATCH(メイン!O174,'3.ポイント配分設計画面'!$B$12:$B$17,0),MATCH(E174,'3.ポイント配分設計画面'!$B$12:$K$12,0)))</f>
        <v/>
      </c>
      <c r="Q174" s="221" t="str">
        <f>IF(O174="","",IF($G174="",0,INDEX('3.ポイント配分設計画面'!$B$21:$J$26,MATCH(メイン!O174,'3.ポイント配分設計画面'!$B$21:$B$26,0),MATCH(G174,'3.ポイント配分設計画面'!$B$21:$J$21,0))))</f>
        <v/>
      </c>
      <c r="R174" s="221" t="str">
        <f>IF(O174="","",IF(L174="",0,L174*'3.ポイント配分設計画面'!$C$8))</f>
        <v/>
      </c>
      <c r="S174" s="221" t="str">
        <f t="shared" si="47"/>
        <v/>
      </c>
      <c r="T174" s="224" t="str">
        <f t="shared" si="41"/>
        <v/>
      </c>
      <c r="U174" s="225" t="str">
        <f t="shared" si="48"/>
        <v/>
      </c>
      <c r="V174" s="330"/>
      <c r="W174" s="215" t="str">
        <f t="shared" si="49"/>
        <v/>
      </c>
      <c r="X174" s="215" t="str">
        <f t="shared" si="50"/>
        <v/>
      </c>
      <c r="Y174" s="328"/>
      <c r="Z174" s="218" t="str">
        <f t="shared" si="51"/>
        <v/>
      </c>
    </row>
    <row r="175" spans="1:26" x14ac:dyDescent="0.15">
      <c r="A175" s="27" t="str">
        <f t="shared" si="42"/>
        <v/>
      </c>
      <c r="B175" s="322"/>
      <c r="C175" s="322"/>
      <c r="D175" s="323"/>
      <c r="E175" s="323"/>
      <c r="F175" s="322"/>
      <c r="G175" s="322"/>
      <c r="H175" s="324"/>
      <c r="I175" s="324"/>
      <c r="J175" s="211" t="str">
        <f t="shared" si="43"/>
        <v/>
      </c>
      <c r="K175" s="211" t="str">
        <f t="shared" si="44"/>
        <v/>
      </c>
      <c r="L175" s="211" t="str">
        <f t="shared" si="45"/>
        <v/>
      </c>
      <c r="M175" s="211" t="str">
        <f t="shared" si="46"/>
        <v/>
      </c>
      <c r="N175" s="325" t="s">
        <v>50</v>
      </c>
      <c r="O175" s="329"/>
      <c r="P175" s="221" t="str">
        <f>IF($O175="","",INDEX('3.ポイント配分設計画面'!$B$12:$K$17,MATCH(メイン!O175,'3.ポイント配分設計画面'!$B$12:$B$17,0),MATCH(E175,'3.ポイント配分設計画面'!$B$12:$K$12,0)))</f>
        <v/>
      </c>
      <c r="Q175" s="221" t="str">
        <f>IF(O175="","",IF($G175="",0,INDEX('3.ポイント配分設計画面'!$B$21:$J$26,MATCH(メイン!O175,'3.ポイント配分設計画面'!$B$21:$B$26,0),MATCH(G175,'3.ポイント配分設計画面'!$B$21:$J$21,0))))</f>
        <v/>
      </c>
      <c r="R175" s="221" t="str">
        <f>IF(O175="","",IF(L175="",0,L175*'3.ポイント配分設計画面'!$C$8))</f>
        <v/>
      </c>
      <c r="S175" s="221" t="str">
        <f t="shared" si="47"/>
        <v/>
      </c>
      <c r="T175" s="224" t="str">
        <f t="shared" si="41"/>
        <v/>
      </c>
      <c r="U175" s="225" t="str">
        <f t="shared" si="48"/>
        <v/>
      </c>
      <c r="V175" s="330"/>
      <c r="W175" s="215" t="str">
        <f t="shared" si="49"/>
        <v/>
      </c>
      <c r="X175" s="215" t="str">
        <f t="shared" si="50"/>
        <v/>
      </c>
      <c r="Y175" s="328"/>
      <c r="Z175" s="218" t="str">
        <f t="shared" si="51"/>
        <v/>
      </c>
    </row>
    <row r="176" spans="1:26" x14ac:dyDescent="0.15">
      <c r="A176" s="27" t="str">
        <f t="shared" si="42"/>
        <v/>
      </c>
      <c r="B176" s="322"/>
      <c r="C176" s="322"/>
      <c r="D176" s="323"/>
      <c r="E176" s="323"/>
      <c r="F176" s="322"/>
      <c r="G176" s="322"/>
      <c r="H176" s="324"/>
      <c r="I176" s="324"/>
      <c r="J176" s="211" t="str">
        <f t="shared" si="43"/>
        <v/>
      </c>
      <c r="K176" s="211" t="str">
        <f t="shared" si="44"/>
        <v/>
      </c>
      <c r="L176" s="211" t="str">
        <f t="shared" si="45"/>
        <v/>
      </c>
      <c r="M176" s="211" t="str">
        <f t="shared" si="46"/>
        <v/>
      </c>
      <c r="N176" s="325" t="s">
        <v>50</v>
      </c>
      <c r="O176" s="329"/>
      <c r="P176" s="221" t="str">
        <f>IF($O176="","",INDEX('3.ポイント配分設計画面'!$B$12:$K$17,MATCH(メイン!O176,'3.ポイント配分設計画面'!$B$12:$B$17,0),MATCH(E176,'3.ポイント配分設計画面'!$B$12:$K$12,0)))</f>
        <v/>
      </c>
      <c r="Q176" s="221" t="str">
        <f>IF(O176="","",IF($G176="",0,INDEX('3.ポイント配分設計画面'!$B$21:$J$26,MATCH(メイン!O176,'3.ポイント配分設計画面'!$B$21:$B$26,0),MATCH(G176,'3.ポイント配分設計画面'!$B$21:$J$21,0))))</f>
        <v/>
      </c>
      <c r="R176" s="221" t="str">
        <f>IF(O176="","",IF(L176="",0,L176*'3.ポイント配分設計画面'!$C$8))</f>
        <v/>
      </c>
      <c r="S176" s="221" t="str">
        <f t="shared" si="47"/>
        <v/>
      </c>
      <c r="T176" s="224" t="str">
        <f t="shared" si="41"/>
        <v/>
      </c>
      <c r="U176" s="225" t="str">
        <f t="shared" si="48"/>
        <v/>
      </c>
      <c r="V176" s="330"/>
      <c r="W176" s="215" t="str">
        <f t="shared" si="49"/>
        <v/>
      </c>
      <c r="X176" s="215" t="str">
        <f t="shared" si="50"/>
        <v/>
      </c>
      <c r="Y176" s="328"/>
      <c r="Z176" s="218" t="str">
        <f t="shared" si="51"/>
        <v/>
      </c>
    </row>
    <row r="177" spans="1:26" x14ac:dyDescent="0.15">
      <c r="A177" s="27" t="str">
        <f t="shared" si="42"/>
        <v/>
      </c>
      <c r="B177" s="322"/>
      <c r="C177" s="322"/>
      <c r="D177" s="323"/>
      <c r="E177" s="323"/>
      <c r="F177" s="322"/>
      <c r="G177" s="322"/>
      <c r="H177" s="324"/>
      <c r="I177" s="324"/>
      <c r="J177" s="211" t="str">
        <f t="shared" si="43"/>
        <v/>
      </c>
      <c r="K177" s="211" t="str">
        <f t="shared" si="44"/>
        <v/>
      </c>
      <c r="L177" s="211" t="str">
        <f t="shared" si="45"/>
        <v/>
      </c>
      <c r="M177" s="211" t="str">
        <f t="shared" si="46"/>
        <v/>
      </c>
      <c r="N177" s="325" t="s">
        <v>50</v>
      </c>
      <c r="O177" s="329"/>
      <c r="P177" s="221" t="str">
        <f>IF($O177="","",INDEX('3.ポイント配分設計画面'!$B$12:$K$17,MATCH(メイン!O177,'3.ポイント配分設計画面'!$B$12:$B$17,0),MATCH(E177,'3.ポイント配分設計画面'!$B$12:$K$12,0)))</f>
        <v/>
      </c>
      <c r="Q177" s="221" t="str">
        <f>IF(O177="","",IF($G177="",0,INDEX('3.ポイント配分設計画面'!$B$21:$J$26,MATCH(メイン!O177,'3.ポイント配分設計画面'!$B$21:$B$26,0),MATCH(G177,'3.ポイント配分設計画面'!$B$21:$J$21,0))))</f>
        <v/>
      </c>
      <c r="R177" s="221" t="str">
        <f>IF(O177="","",IF(L177="",0,L177*'3.ポイント配分設計画面'!$C$8))</f>
        <v/>
      </c>
      <c r="S177" s="221" t="str">
        <f t="shared" si="47"/>
        <v/>
      </c>
      <c r="T177" s="224" t="str">
        <f t="shared" si="41"/>
        <v/>
      </c>
      <c r="U177" s="225" t="str">
        <f t="shared" si="48"/>
        <v/>
      </c>
      <c r="V177" s="330"/>
      <c r="W177" s="215" t="str">
        <f t="shared" si="49"/>
        <v/>
      </c>
      <c r="X177" s="215" t="str">
        <f t="shared" si="50"/>
        <v/>
      </c>
      <c r="Y177" s="328"/>
      <c r="Z177" s="218" t="str">
        <f t="shared" si="51"/>
        <v/>
      </c>
    </row>
    <row r="178" spans="1:26" x14ac:dyDescent="0.15">
      <c r="A178" s="27" t="str">
        <f t="shared" si="42"/>
        <v/>
      </c>
      <c r="B178" s="322"/>
      <c r="C178" s="322"/>
      <c r="D178" s="323"/>
      <c r="E178" s="323"/>
      <c r="F178" s="322"/>
      <c r="G178" s="322"/>
      <c r="H178" s="324"/>
      <c r="I178" s="324"/>
      <c r="J178" s="211" t="str">
        <f t="shared" si="43"/>
        <v/>
      </c>
      <c r="K178" s="211" t="str">
        <f t="shared" si="44"/>
        <v/>
      </c>
      <c r="L178" s="211" t="str">
        <f t="shared" si="45"/>
        <v/>
      </c>
      <c r="M178" s="211" t="str">
        <f t="shared" si="46"/>
        <v/>
      </c>
      <c r="N178" s="325" t="s">
        <v>50</v>
      </c>
      <c r="O178" s="329"/>
      <c r="P178" s="221" t="str">
        <f>IF($O178="","",INDEX('3.ポイント配分設計画面'!$B$12:$K$17,MATCH(メイン!O178,'3.ポイント配分設計画面'!$B$12:$B$17,0),MATCH(E178,'3.ポイント配分設計画面'!$B$12:$K$12,0)))</f>
        <v/>
      </c>
      <c r="Q178" s="221" t="str">
        <f>IF(O178="","",IF($G178="",0,INDEX('3.ポイント配分設計画面'!$B$21:$J$26,MATCH(メイン!O178,'3.ポイント配分設計画面'!$B$21:$B$26,0),MATCH(G178,'3.ポイント配分設計画面'!$B$21:$J$21,0))))</f>
        <v/>
      </c>
      <c r="R178" s="221" t="str">
        <f>IF(O178="","",IF(L178="",0,L178*'3.ポイント配分設計画面'!$C$8))</f>
        <v/>
      </c>
      <c r="S178" s="221" t="str">
        <f t="shared" si="47"/>
        <v/>
      </c>
      <c r="T178" s="224" t="str">
        <f t="shared" si="41"/>
        <v/>
      </c>
      <c r="U178" s="225" t="str">
        <f t="shared" si="48"/>
        <v/>
      </c>
      <c r="V178" s="330"/>
      <c r="W178" s="215" t="str">
        <f t="shared" si="49"/>
        <v/>
      </c>
      <c r="X178" s="215" t="str">
        <f t="shared" si="50"/>
        <v/>
      </c>
      <c r="Y178" s="328"/>
      <c r="Z178" s="218" t="str">
        <f t="shared" si="51"/>
        <v/>
      </c>
    </row>
    <row r="179" spans="1:26" x14ac:dyDescent="0.15">
      <c r="A179" s="27" t="str">
        <f t="shared" si="42"/>
        <v/>
      </c>
      <c r="B179" s="322"/>
      <c r="C179" s="322"/>
      <c r="D179" s="323"/>
      <c r="E179" s="323"/>
      <c r="F179" s="322"/>
      <c r="G179" s="322"/>
      <c r="H179" s="324"/>
      <c r="I179" s="324"/>
      <c r="J179" s="211" t="str">
        <f t="shared" si="43"/>
        <v/>
      </c>
      <c r="K179" s="211" t="str">
        <f t="shared" si="44"/>
        <v/>
      </c>
      <c r="L179" s="211" t="str">
        <f t="shared" si="45"/>
        <v/>
      </c>
      <c r="M179" s="211" t="str">
        <f t="shared" si="46"/>
        <v/>
      </c>
      <c r="N179" s="325" t="s">
        <v>50</v>
      </c>
      <c r="O179" s="329"/>
      <c r="P179" s="221" t="str">
        <f>IF($O179="","",INDEX('3.ポイント配分設計画面'!$B$12:$K$17,MATCH(メイン!O179,'3.ポイント配分設計画面'!$B$12:$B$17,0),MATCH(E179,'3.ポイント配分設計画面'!$B$12:$K$12,0)))</f>
        <v/>
      </c>
      <c r="Q179" s="221" t="str">
        <f>IF(O179="","",IF($G179="",0,INDEX('3.ポイント配分設計画面'!$B$21:$J$26,MATCH(メイン!O179,'3.ポイント配分設計画面'!$B$21:$B$26,0),MATCH(G179,'3.ポイント配分設計画面'!$B$21:$J$21,0))))</f>
        <v/>
      </c>
      <c r="R179" s="221" t="str">
        <f>IF(O179="","",IF(L179="",0,L179*'3.ポイント配分設計画面'!$C$8))</f>
        <v/>
      </c>
      <c r="S179" s="221" t="str">
        <f t="shared" si="47"/>
        <v/>
      </c>
      <c r="T179" s="224" t="str">
        <f t="shared" si="41"/>
        <v/>
      </c>
      <c r="U179" s="225" t="str">
        <f t="shared" si="48"/>
        <v/>
      </c>
      <c r="V179" s="330"/>
      <c r="W179" s="215" t="str">
        <f t="shared" si="49"/>
        <v/>
      </c>
      <c r="X179" s="215" t="str">
        <f t="shared" si="50"/>
        <v/>
      </c>
      <c r="Y179" s="328"/>
      <c r="Z179" s="218" t="str">
        <f t="shared" si="51"/>
        <v/>
      </c>
    </row>
    <row r="180" spans="1:26" x14ac:dyDescent="0.15">
      <c r="A180" s="27" t="str">
        <f t="shared" si="42"/>
        <v/>
      </c>
      <c r="B180" s="322"/>
      <c r="C180" s="322"/>
      <c r="D180" s="323"/>
      <c r="E180" s="323"/>
      <c r="F180" s="322"/>
      <c r="G180" s="322"/>
      <c r="H180" s="324"/>
      <c r="I180" s="324"/>
      <c r="J180" s="211" t="str">
        <f t="shared" si="43"/>
        <v/>
      </c>
      <c r="K180" s="211" t="str">
        <f t="shared" si="44"/>
        <v/>
      </c>
      <c r="L180" s="211" t="str">
        <f t="shared" si="45"/>
        <v/>
      </c>
      <c r="M180" s="211" t="str">
        <f t="shared" si="46"/>
        <v/>
      </c>
      <c r="N180" s="325" t="s">
        <v>50</v>
      </c>
      <c r="O180" s="329"/>
      <c r="P180" s="221" t="str">
        <f>IF($O180="","",INDEX('3.ポイント配分設計画面'!$B$12:$K$17,MATCH(メイン!O180,'3.ポイント配分設計画面'!$B$12:$B$17,0),MATCH(E180,'3.ポイント配分設計画面'!$B$12:$K$12,0)))</f>
        <v/>
      </c>
      <c r="Q180" s="221" t="str">
        <f>IF(O180="","",IF($G180="",0,INDEX('3.ポイント配分設計画面'!$B$21:$J$26,MATCH(メイン!O180,'3.ポイント配分設計画面'!$B$21:$B$26,0),MATCH(G180,'3.ポイント配分設計画面'!$B$21:$J$21,0))))</f>
        <v/>
      </c>
      <c r="R180" s="221" t="str">
        <f>IF(O180="","",IF(L180="",0,L180*'3.ポイント配分設計画面'!$C$8))</f>
        <v/>
      </c>
      <c r="S180" s="221" t="str">
        <f t="shared" si="47"/>
        <v/>
      </c>
      <c r="T180" s="224" t="str">
        <f t="shared" si="41"/>
        <v/>
      </c>
      <c r="U180" s="225" t="str">
        <f t="shared" si="48"/>
        <v/>
      </c>
      <c r="V180" s="330"/>
      <c r="W180" s="215" t="str">
        <f t="shared" si="49"/>
        <v/>
      </c>
      <c r="X180" s="215" t="str">
        <f t="shared" si="50"/>
        <v/>
      </c>
      <c r="Y180" s="328"/>
      <c r="Z180" s="218" t="str">
        <f t="shared" si="51"/>
        <v/>
      </c>
    </row>
    <row r="181" spans="1:26" x14ac:dyDescent="0.15">
      <c r="A181" s="27" t="str">
        <f t="shared" si="42"/>
        <v/>
      </c>
      <c r="B181" s="322"/>
      <c r="C181" s="322"/>
      <c r="D181" s="323"/>
      <c r="E181" s="323"/>
      <c r="F181" s="322"/>
      <c r="G181" s="322"/>
      <c r="H181" s="324"/>
      <c r="I181" s="324"/>
      <c r="J181" s="211" t="str">
        <f t="shared" si="43"/>
        <v/>
      </c>
      <c r="K181" s="211" t="str">
        <f t="shared" si="44"/>
        <v/>
      </c>
      <c r="L181" s="211" t="str">
        <f t="shared" si="45"/>
        <v/>
      </c>
      <c r="M181" s="211" t="str">
        <f t="shared" si="46"/>
        <v/>
      </c>
      <c r="N181" s="325" t="s">
        <v>50</v>
      </c>
      <c r="O181" s="329"/>
      <c r="P181" s="221" t="str">
        <f>IF($O181="","",INDEX('3.ポイント配分設計画面'!$B$12:$K$17,MATCH(メイン!O181,'3.ポイント配分設計画面'!$B$12:$B$17,0),MATCH(E181,'3.ポイント配分設計画面'!$B$12:$K$12,0)))</f>
        <v/>
      </c>
      <c r="Q181" s="221" t="str">
        <f>IF(O181="","",IF($G181="",0,INDEX('3.ポイント配分設計画面'!$B$21:$J$26,MATCH(メイン!O181,'3.ポイント配分設計画面'!$B$21:$B$26,0),MATCH(G181,'3.ポイント配分設計画面'!$B$21:$J$21,0))))</f>
        <v/>
      </c>
      <c r="R181" s="221" t="str">
        <f>IF(O181="","",IF(L181="",0,L181*'3.ポイント配分設計画面'!$C$8))</f>
        <v/>
      </c>
      <c r="S181" s="221" t="str">
        <f t="shared" si="47"/>
        <v/>
      </c>
      <c r="T181" s="224" t="str">
        <f t="shared" si="41"/>
        <v/>
      </c>
      <c r="U181" s="225" t="str">
        <f t="shared" si="48"/>
        <v/>
      </c>
      <c r="V181" s="330"/>
      <c r="W181" s="215" t="str">
        <f t="shared" si="49"/>
        <v/>
      </c>
      <c r="X181" s="215" t="str">
        <f t="shared" si="50"/>
        <v/>
      </c>
      <c r="Y181" s="328"/>
      <c r="Z181" s="218" t="str">
        <f t="shared" si="51"/>
        <v/>
      </c>
    </row>
    <row r="182" spans="1:26" x14ac:dyDescent="0.15">
      <c r="A182" s="27" t="str">
        <f t="shared" si="42"/>
        <v/>
      </c>
      <c r="B182" s="322"/>
      <c r="C182" s="322"/>
      <c r="D182" s="323"/>
      <c r="E182" s="323"/>
      <c r="F182" s="322"/>
      <c r="G182" s="322"/>
      <c r="H182" s="324"/>
      <c r="I182" s="324"/>
      <c r="J182" s="211" t="str">
        <f t="shared" si="43"/>
        <v/>
      </c>
      <c r="K182" s="211" t="str">
        <f t="shared" si="44"/>
        <v/>
      </c>
      <c r="L182" s="211" t="str">
        <f t="shared" si="45"/>
        <v/>
      </c>
      <c r="M182" s="211" t="str">
        <f t="shared" si="46"/>
        <v/>
      </c>
      <c r="N182" s="325" t="s">
        <v>50</v>
      </c>
      <c r="O182" s="329"/>
      <c r="P182" s="221" t="str">
        <f>IF($O182="","",INDEX('3.ポイント配分設計画面'!$B$12:$K$17,MATCH(メイン!O182,'3.ポイント配分設計画面'!$B$12:$B$17,0),MATCH(E182,'3.ポイント配分設計画面'!$B$12:$K$12,0)))</f>
        <v/>
      </c>
      <c r="Q182" s="221" t="str">
        <f>IF(O182="","",IF($G182="",0,INDEX('3.ポイント配分設計画面'!$B$21:$J$26,MATCH(メイン!O182,'3.ポイント配分設計画面'!$B$21:$B$26,0),MATCH(G182,'3.ポイント配分設計画面'!$B$21:$J$21,0))))</f>
        <v/>
      </c>
      <c r="R182" s="221" t="str">
        <f>IF(O182="","",IF(L182="",0,L182*'3.ポイント配分設計画面'!$C$8))</f>
        <v/>
      </c>
      <c r="S182" s="221" t="str">
        <f t="shared" si="47"/>
        <v/>
      </c>
      <c r="T182" s="224" t="str">
        <f t="shared" si="41"/>
        <v/>
      </c>
      <c r="U182" s="225" t="str">
        <f t="shared" si="48"/>
        <v/>
      </c>
      <c r="V182" s="330"/>
      <c r="W182" s="215" t="str">
        <f t="shared" si="49"/>
        <v/>
      </c>
      <c r="X182" s="215" t="str">
        <f t="shared" si="50"/>
        <v/>
      </c>
      <c r="Y182" s="328"/>
      <c r="Z182" s="218" t="str">
        <f t="shared" si="51"/>
        <v/>
      </c>
    </row>
    <row r="183" spans="1:26" x14ac:dyDescent="0.15">
      <c r="A183" s="27" t="str">
        <f t="shared" si="42"/>
        <v/>
      </c>
      <c r="B183" s="322"/>
      <c r="C183" s="322"/>
      <c r="D183" s="323"/>
      <c r="E183" s="323"/>
      <c r="F183" s="322"/>
      <c r="G183" s="322"/>
      <c r="H183" s="324"/>
      <c r="I183" s="324"/>
      <c r="J183" s="211" t="str">
        <f t="shared" si="43"/>
        <v/>
      </c>
      <c r="K183" s="211" t="str">
        <f t="shared" si="44"/>
        <v/>
      </c>
      <c r="L183" s="211" t="str">
        <f t="shared" si="45"/>
        <v/>
      </c>
      <c r="M183" s="211" t="str">
        <f t="shared" si="46"/>
        <v/>
      </c>
      <c r="N183" s="325" t="s">
        <v>50</v>
      </c>
      <c r="O183" s="329"/>
      <c r="P183" s="221" t="str">
        <f>IF($O183="","",INDEX('3.ポイント配分設計画面'!$B$12:$K$17,MATCH(メイン!O183,'3.ポイント配分設計画面'!$B$12:$B$17,0),MATCH(E183,'3.ポイント配分設計画面'!$B$12:$K$12,0)))</f>
        <v/>
      </c>
      <c r="Q183" s="221" t="str">
        <f>IF(O183="","",IF($G183="",0,INDEX('3.ポイント配分設計画面'!$B$21:$J$26,MATCH(メイン!O183,'3.ポイント配分設計画面'!$B$21:$B$26,0),MATCH(G183,'3.ポイント配分設計画面'!$B$21:$J$21,0))))</f>
        <v/>
      </c>
      <c r="R183" s="221" t="str">
        <f>IF(O183="","",IF(L183="",0,L183*'3.ポイント配分設計画面'!$C$8))</f>
        <v/>
      </c>
      <c r="S183" s="221" t="str">
        <f t="shared" si="47"/>
        <v/>
      </c>
      <c r="T183" s="224" t="str">
        <f t="shared" si="41"/>
        <v/>
      </c>
      <c r="U183" s="225" t="str">
        <f t="shared" si="48"/>
        <v/>
      </c>
      <c r="V183" s="330"/>
      <c r="W183" s="215" t="str">
        <f t="shared" si="49"/>
        <v/>
      </c>
      <c r="X183" s="215" t="str">
        <f t="shared" si="50"/>
        <v/>
      </c>
      <c r="Y183" s="328"/>
      <c r="Z183" s="218" t="str">
        <f t="shared" si="51"/>
        <v/>
      </c>
    </row>
    <row r="184" spans="1:26" x14ac:dyDescent="0.15">
      <c r="A184" s="27" t="str">
        <f t="shared" si="42"/>
        <v/>
      </c>
      <c r="B184" s="322"/>
      <c r="C184" s="322"/>
      <c r="D184" s="323"/>
      <c r="E184" s="323"/>
      <c r="F184" s="322"/>
      <c r="G184" s="322"/>
      <c r="H184" s="324"/>
      <c r="I184" s="324"/>
      <c r="J184" s="211" t="str">
        <f t="shared" si="43"/>
        <v/>
      </c>
      <c r="K184" s="211" t="str">
        <f t="shared" si="44"/>
        <v/>
      </c>
      <c r="L184" s="211" t="str">
        <f t="shared" si="45"/>
        <v/>
      </c>
      <c r="M184" s="211" t="str">
        <f t="shared" si="46"/>
        <v/>
      </c>
      <c r="N184" s="325" t="s">
        <v>50</v>
      </c>
      <c r="O184" s="329"/>
      <c r="P184" s="221" t="str">
        <f>IF($O184="","",INDEX('3.ポイント配分設計画面'!$B$12:$K$17,MATCH(メイン!O184,'3.ポイント配分設計画面'!$B$12:$B$17,0),MATCH(E184,'3.ポイント配分設計画面'!$B$12:$K$12,0)))</f>
        <v/>
      </c>
      <c r="Q184" s="221" t="str">
        <f>IF(O184="","",IF($G184="",0,INDEX('3.ポイント配分設計画面'!$B$21:$J$26,MATCH(メイン!O184,'3.ポイント配分設計画面'!$B$21:$B$26,0),MATCH(G184,'3.ポイント配分設計画面'!$B$21:$J$21,0))))</f>
        <v/>
      </c>
      <c r="R184" s="221" t="str">
        <f>IF(O184="","",IF(L184="",0,L184*'3.ポイント配分設計画面'!$C$8))</f>
        <v/>
      </c>
      <c r="S184" s="221" t="str">
        <f t="shared" si="47"/>
        <v/>
      </c>
      <c r="T184" s="224" t="str">
        <f t="shared" si="41"/>
        <v/>
      </c>
      <c r="U184" s="225" t="str">
        <f t="shared" si="48"/>
        <v/>
      </c>
      <c r="V184" s="330"/>
      <c r="W184" s="215" t="str">
        <f t="shared" si="49"/>
        <v/>
      </c>
      <c r="X184" s="215" t="str">
        <f t="shared" si="50"/>
        <v/>
      </c>
      <c r="Y184" s="328"/>
      <c r="Z184" s="218" t="str">
        <f t="shared" si="51"/>
        <v/>
      </c>
    </row>
    <row r="185" spans="1:26" x14ac:dyDescent="0.15">
      <c r="A185" s="27" t="str">
        <f t="shared" si="42"/>
        <v/>
      </c>
      <c r="B185" s="322"/>
      <c r="C185" s="322"/>
      <c r="D185" s="323"/>
      <c r="E185" s="323"/>
      <c r="F185" s="322"/>
      <c r="G185" s="322"/>
      <c r="H185" s="324"/>
      <c r="I185" s="324"/>
      <c r="J185" s="211" t="str">
        <f t="shared" si="43"/>
        <v/>
      </c>
      <c r="K185" s="211" t="str">
        <f t="shared" si="44"/>
        <v/>
      </c>
      <c r="L185" s="211" t="str">
        <f t="shared" si="45"/>
        <v/>
      </c>
      <c r="M185" s="211" t="str">
        <f t="shared" si="46"/>
        <v/>
      </c>
      <c r="N185" s="325" t="s">
        <v>50</v>
      </c>
      <c r="O185" s="329"/>
      <c r="P185" s="221" t="str">
        <f>IF($O185="","",INDEX('3.ポイント配分設計画面'!$B$12:$K$17,MATCH(メイン!O185,'3.ポイント配分設計画面'!$B$12:$B$17,0),MATCH(E185,'3.ポイント配分設計画面'!$B$12:$K$12,0)))</f>
        <v/>
      </c>
      <c r="Q185" s="221" t="str">
        <f>IF(O185="","",IF($G185="",0,INDEX('3.ポイント配分設計画面'!$B$21:$J$26,MATCH(メイン!O185,'3.ポイント配分設計画面'!$B$21:$B$26,0),MATCH(G185,'3.ポイント配分設計画面'!$B$21:$J$21,0))))</f>
        <v/>
      </c>
      <c r="R185" s="221" t="str">
        <f>IF(O185="","",IF(L185="",0,L185*'3.ポイント配分設計画面'!$C$8))</f>
        <v/>
      </c>
      <c r="S185" s="221" t="str">
        <f t="shared" si="47"/>
        <v/>
      </c>
      <c r="T185" s="224" t="str">
        <f t="shared" si="41"/>
        <v/>
      </c>
      <c r="U185" s="225" t="str">
        <f t="shared" si="48"/>
        <v/>
      </c>
      <c r="V185" s="330"/>
      <c r="W185" s="215" t="str">
        <f t="shared" si="49"/>
        <v/>
      </c>
      <c r="X185" s="215" t="str">
        <f t="shared" si="50"/>
        <v/>
      </c>
      <c r="Y185" s="328"/>
      <c r="Z185" s="218" t="str">
        <f t="shared" si="51"/>
        <v/>
      </c>
    </row>
    <row r="186" spans="1:26" x14ac:dyDescent="0.15">
      <c r="A186" s="27" t="str">
        <f t="shared" si="42"/>
        <v/>
      </c>
      <c r="B186" s="322"/>
      <c r="C186" s="322"/>
      <c r="D186" s="323"/>
      <c r="E186" s="323"/>
      <c r="F186" s="322"/>
      <c r="G186" s="322"/>
      <c r="H186" s="324"/>
      <c r="I186" s="324"/>
      <c r="J186" s="211" t="str">
        <f t="shared" si="43"/>
        <v/>
      </c>
      <c r="K186" s="211" t="str">
        <f t="shared" si="44"/>
        <v/>
      </c>
      <c r="L186" s="211" t="str">
        <f t="shared" si="45"/>
        <v/>
      </c>
      <c r="M186" s="211" t="str">
        <f t="shared" si="46"/>
        <v/>
      </c>
      <c r="N186" s="325" t="s">
        <v>50</v>
      </c>
      <c r="O186" s="329"/>
      <c r="P186" s="221" t="str">
        <f>IF($O186="","",INDEX('3.ポイント配分設計画面'!$B$12:$K$17,MATCH(メイン!O186,'3.ポイント配分設計画面'!$B$12:$B$17,0),MATCH(E186,'3.ポイント配分設計画面'!$B$12:$K$12,0)))</f>
        <v/>
      </c>
      <c r="Q186" s="221" t="str">
        <f>IF(O186="","",IF($G186="",0,INDEX('3.ポイント配分設計画面'!$B$21:$J$26,MATCH(メイン!O186,'3.ポイント配分設計画面'!$B$21:$B$26,0),MATCH(G186,'3.ポイント配分設計画面'!$B$21:$J$21,0))))</f>
        <v/>
      </c>
      <c r="R186" s="221" t="str">
        <f>IF(O186="","",IF(L186="",0,L186*'3.ポイント配分設計画面'!$C$8))</f>
        <v/>
      </c>
      <c r="S186" s="221" t="str">
        <f t="shared" si="47"/>
        <v/>
      </c>
      <c r="T186" s="224" t="str">
        <f t="shared" si="41"/>
        <v/>
      </c>
      <c r="U186" s="225" t="str">
        <f t="shared" si="48"/>
        <v/>
      </c>
      <c r="V186" s="330"/>
      <c r="W186" s="215" t="str">
        <f t="shared" si="49"/>
        <v/>
      </c>
      <c r="X186" s="215" t="str">
        <f t="shared" si="50"/>
        <v/>
      </c>
      <c r="Y186" s="328"/>
      <c r="Z186" s="218" t="str">
        <f t="shared" si="51"/>
        <v/>
      </c>
    </row>
    <row r="187" spans="1:26" x14ac:dyDescent="0.15">
      <c r="A187" s="27" t="str">
        <f t="shared" si="42"/>
        <v/>
      </c>
      <c r="B187" s="322"/>
      <c r="C187" s="322"/>
      <c r="D187" s="323"/>
      <c r="E187" s="323"/>
      <c r="F187" s="322"/>
      <c r="G187" s="322"/>
      <c r="H187" s="324"/>
      <c r="I187" s="324"/>
      <c r="J187" s="211" t="str">
        <f t="shared" si="43"/>
        <v/>
      </c>
      <c r="K187" s="211" t="str">
        <f t="shared" si="44"/>
        <v/>
      </c>
      <c r="L187" s="211" t="str">
        <f t="shared" si="45"/>
        <v/>
      </c>
      <c r="M187" s="211" t="str">
        <f t="shared" si="46"/>
        <v/>
      </c>
      <c r="N187" s="325" t="s">
        <v>50</v>
      </c>
      <c r="O187" s="329"/>
      <c r="P187" s="221" t="str">
        <f>IF($O187="","",INDEX('3.ポイント配分設計画面'!$B$12:$K$17,MATCH(メイン!O187,'3.ポイント配分設計画面'!$B$12:$B$17,0),MATCH(E187,'3.ポイント配分設計画面'!$B$12:$K$12,0)))</f>
        <v/>
      </c>
      <c r="Q187" s="221" t="str">
        <f>IF(O187="","",IF($G187="",0,INDEX('3.ポイント配分設計画面'!$B$21:$J$26,MATCH(メイン!O187,'3.ポイント配分設計画面'!$B$21:$B$26,0),MATCH(G187,'3.ポイント配分設計画面'!$B$21:$J$21,0))))</f>
        <v/>
      </c>
      <c r="R187" s="221" t="str">
        <f>IF(O187="","",IF(L187="",0,L187*'3.ポイント配分設計画面'!$C$8))</f>
        <v/>
      </c>
      <c r="S187" s="221" t="str">
        <f t="shared" si="47"/>
        <v/>
      </c>
      <c r="T187" s="224" t="str">
        <f t="shared" si="41"/>
        <v/>
      </c>
      <c r="U187" s="225" t="str">
        <f t="shared" si="48"/>
        <v/>
      </c>
      <c r="V187" s="330"/>
      <c r="W187" s="215" t="str">
        <f t="shared" si="49"/>
        <v/>
      </c>
      <c r="X187" s="215" t="str">
        <f t="shared" si="50"/>
        <v/>
      </c>
      <c r="Y187" s="328"/>
      <c r="Z187" s="218" t="str">
        <f t="shared" si="51"/>
        <v/>
      </c>
    </row>
    <row r="188" spans="1:26" x14ac:dyDescent="0.15">
      <c r="A188" s="27" t="str">
        <f t="shared" si="42"/>
        <v/>
      </c>
      <c r="B188" s="322"/>
      <c r="C188" s="322"/>
      <c r="D188" s="323"/>
      <c r="E188" s="323"/>
      <c r="F188" s="322"/>
      <c r="G188" s="322"/>
      <c r="H188" s="324"/>
      <c r="I188" s="324"/>
      <c r="J188" s="211" t="str">
        <f t="shared" si="43"/>
        <v/>
      </c>
      <c r="K188" s="211" t="str">
        <f t="shared" si="44"/>
        <v/>
      </c>
      <c r="L188" s="211" t="str">
        <f t="shared" si="45"/>
        <v/>
      </c>
      <c r="M188" s="211" t="str">
        <f t="shared" si="46"/>
        <v/>
      </c>
      <c r="N188" s="325" t="s">
        <v>50</v>
      </c>
      <c r="O188" s="329"/>
      <c r="P188" s="221" t="str">
        <f>IF($O188="","",INDEX('3.ポイント配分設計画面'!$B$12:$K$17,MATCH(メイン!O188,'3.ポイント配分設計画面'!$B$12:$B$17,0),MATCH(E188,'3.ポイント配分設計画面'!$B$12:$K$12,0)))</f>
        <v/>
      </c>
      <c r="Q188" s="221" t="str">
        <f>IF(O188="","",IF($G188="",0,INDEX('3.ポイント配分設計画面'!$B$21:$J$26,MATCH(メイン!O188,'3.ポイント配分設計画面'!$B$21:$B$26,0),MATCH(G188,'3.ポイント配分設計画面'!$B$21:$J$21,0))))</f>
        <v/>
      </c>
      <c r="R188" s="221" t="str">
        <f>IF(O188="","",IF(L188="",0,L188*'3.ポイント配分設計画面'!$C$8))</f>
        <v/>
      </c>
      <c r="S188" s="221" t="str">
        <f t="shared" si="47"/>
        <v/>
      </c>
      <c r="T188" s="224" t="str">
        <f t="shared" si="41"/>
        <v/>
      </c>
      <c r="U188" s="225" t="str">
        <f t="shared" si="48"/>
        <v/>
      </c>
      <c r="V188" s="330"/>
      <c r="W188" s="215" t="str">
        <f t="shared" si="49"/>
        <v/>
      </c>
      <c r="X188" s="215" t="str">
        <f t="shared" si="50"/>
        <v/>
      </c>
      <c r="Y188" s="328"/>
      <c r="Z188" s="218" t="str">
        <f t="shared" si="51"/>
        <v/>
      </c>
    </row>
    <row r="189" spans="1:26" x14ac:dyDescent="0.15">
      <c r="A189" s="27" t="str">
        <f t="shared" si="42"/>
        <v/>
      </c>
      <c r="B189" s="322"/>
      <c r="C189" s="322"/>
      <c r="D189" s="323"/>
      <c r="E189" s="323"/>
      <c r="F189" s="322"/>
      <c r="G189" s="322"/>
      <c r="H189" s="324"/>
      <c r="I189" s="324"/>
      <c r="J189" s="211" t="str">
        <f t="shared" si="43"/>
        <v/>
      </c>
      <c r="K189" s="211" t="str">
        <f t="shared" si="44"/>
        <v/>
      </c>
      <c r="L189" s="211" t="str">
        <f t="shared" si="45"/>
        <v/>
      </c>
      <c r="M189" s="211" t="str">
        <f t="shared" si="46"/>
        <v/>
      </c>
      <c r="N189" s="325" t="s">
        <v>50</v>
      </c>
      <c r="O189" s="329"/>
      <c r="P189" s="221" t="str">
        <f>IF($O189="","",INDEX('3.ポイント配分設計画面'!$B$12:$K$17,MATCH(メイン!O189,'3.ポイント配分設計画面'!$B$12:$B$17,0),MATCH(E189,'3.ポイント配分設計画面'!$B$12:$K$12,0)))</f>
        <v/>
      </c>
      <c r="Q189" s="221" t="str">
        <f>IF(O189="","",IF($G189="",0,INDEX('3.ポイント配分設計画面'!$B$21:$J$26,MATCH(メイン!O189,'3.ポイント配分設計画面'!$B$21:$B$26,0),MATCH(G189,'3.ポイント配分設計画面'!$B$21:$J$21,0))))</f>
        <v/>
      </c>
      <c r="R189" s="221" t="str">
        <f>IF(O189="","",IF(L189="",0,L189*'3.ポイント配分設計画面'!$C$8))</f>
        <v/>
      </c>
      <c r="S189" s="221" t="str">
        <f t="shared" si="47"/>
        <v/>
      </c>
      <c r="T189" s="224" t="str">
        <f t="shared" si="41"/>
        <v/>
      </c>
      <c r="U189" s="225" t="str">
        <f t="shared" si="48"/>
        <v/>
      </c>
      <c r="V189" s="330"/>
      <c r="W189" s="215" t="str">
        <f t="shared" si="49"/>
        <v/>
      </c>
      <c r="X189" s="215" t="str">
        <f t="shared" si="50"/>
        <v/>
      </c>
      <c r="Y189" s="328"/>
      <c r="Z189" s="218" t="str">
        <f t="shared" si="51"/>
        <v/>
      </c>
    </row>
    <row r="190" spans="1:26" x14ac:dyDescent="0.15">
      <c r="A190" s="27" t="str">
        <f t="shared" si="42"/>
        <v/>
      </c>
      <c r="B190" s="322"/>
      <c r="C190" s="322"/>
      <c r="D190" s="323"/>
      <c r="E190" s="323"/>
      <c r="F190" s="322"/>
      <c r="G190" s="322"/>
      <c r="H190" s="324"/>
      <c r="I190" s="324"/>
      <c r="J190" s="211" t="str">
        <f t="shared" si="43"/>
        <v/>
      </c>
      <c r="K190" s="211" t="str">
        <f t="shared" si="44"/>
        <v/>
      </c>
      <c r="L190" s="211" t="str">
        <f t="shared" si="45"/>
        <v/>
      </c>
      <c r="M190" s="211" t="str">
        <f t="shared" si="46"/>
        <v/>
      </c>
      <c r="N190" s="325" t="s">
        <v>50</v>
      </c>
      <c r="O190" s="329"/>
      <c r="P190" s="221" t="str">
        <f>IF($O190="","",INDEX('3.ポイント配分設計画面'!$B$12:$K$17,MATCH(メイン!O190,'3.ポイント配分設計画面'!$B$12:$B$17,0),MATCH(E190,'3.ポイント配分設計画面'!$B$12:$K$12,0)))</f>
        <v/>
      </c>
      <c r="Q190" s="221" t="str">
        <f>IF(O190="","",IF($G190="",0,INDEX('3.ポイント配分設計画面'!$B$21:$J$26,MATCH(メイン!O190,'3.ポイント配分設計画面'!$B$21:$B$26,0),MATCH(G190,'3.ポイント配分設計画面'!$B$21:$J$21,0))))</f>
        <v/>
      </c>
      <c r="R190" s="221" t="str">
        <f>IF(O190="","",IF(L190="",0,L190*'3.ポイント配分設計画面'!$C$8))</f>
        <v/>
      </c>
      <c r="S190" s="221" t="str">
        <f t="shared" si="47"/>
        <v/>
      </c>
      <c r="T190" s="224" t="str">
        <f t="shared" si="41"/>
        <v/>
      </c>
      <c r="U190" s="225" t="str">
        <f t="shared" si="48"/>
        <v/>
      </c>
      <c r="V190" s="330"/>
      <c r="W190" s="215" t="str">
        <f t="shared" si="49"/>
        <v/>
      </c>
      <c r="X190" s="215" t="str">
        <f t="shared" si="50"/>
        <v/>
      </c>
      <c r="Y190" s="328"/>
      <c r="Z190" s="218" t="str">
        <f t="shared" si="51"/>
        <v/>
      </c>
    </row>
    <row r="191" spans="1:26" x14ac:dyDescent="0.15">
      <c r="A191" s="27" t="str">
        <f t="shared" si="42"/>
        <v/>
      </c>
      <c r="B191" s="322"/>
      <c r="C191" s="322"/>
      <c r="D191" s="323"/>
      <c r="E191" s="323"/>
      <c r="F191" s="322"/>
      <c r="G191" s="322"/>
      <c r="H191" s="324"/>
      <c r="I191" s="324"/>
      <c r="J191" s="211" t="str">
        <f t="shared" si="43"/>
        <v/>
      </c>
      <c r="K191" s="211" t="str">
        <f t="shared" si="44"/>
        <v/>
      </c>
      <c r="L191" s="211" t="str">
        <f t="shared" si="45"/>
        <v/>
      </c>
      <c r="M191" s="211" t="str">
        <f t="shared" si="46"/>
        <v/>
      </c>
      <c r="N191" s="325" t="s">
        <v>50</v>
      </c>
      <c r="O191" s="329"/>
      <c r="P191" s="221" t="str">
        <f>IF($O191="","",INDEX('3.ポイント配分設計画面'!$B$12:$K$17,MATCH(メイン!O191,'3.ポイント配分設計画面'!$B$12:$B$17,0),MATCH(E191,'3.ポイント配分設計画面'!$B$12:$K$12,0)))</f>
        <v/>
      </c>
      <c r="Q191" s="221" t="str">
        <f>IF(O191="","",IF($G191="",0,INDEX('3.ポイント配分設計画面'!$B$21:$J$26,MATCH(メイン!O191,'3.ポイント配分設計画面'!$B$21:$B$26,0),MATCH(G191,'3.ポイント配分設計画面'!$B$21:$J$21,0))))</f>
        <v/>
      </c>
      <c r="R191" s="221" t="str">
        <f>IF(O191="","",IF(L191="",0,L191*'3.ポイント配分設計画面'!$C$8))</f>
        <v/>
      </c>
      <c r="S191" s="221" t="str">
        <f t="shared" si="47"/>
        <v/>
      </c>
      <c r="T191" s="224" t="str">
        <f t="shared" si="41"/>
        <v/>
      </c>
      <c r="U191" s="225" t="str">
        <f t="shared" si="48"/>
        <v/>
      </c>
      <c r="V191" s="330"/>
      <c r="W191" s="215" t="str">
        <f t="shared" si="49"/>
        <v/>
      </c>
      <c r="X191" s="215" t="str">
        <f t="shared" si="50"/>
        <v/>
      </c>
      <c r="Y191" s="328"/>
      <c r="Z191" s="218" t="str">
        <f t="shared" si="51"/>
        <v/>
      </c>
    </row>
    <row r="192" spans="1:26" x14ac:dyDescent="0.15">
      <c r="A192" s="27" t="str">
        <f t="shared" si="42"/>
        <v/>
      </c>
      <c r="B192" s="322"/>
      <c r="C192" s="322"/>
      <c r="D192" s="323"/>
      <c r="E192" s="323"/>
      <c r="F192" s="322"/>
      <c r="G192" s="322"/>
      <c r="H192" s="324"/>
      <c r="I192" s="324"/>
      <c r="J192" s="211" t="str">
        <f t="shared" si="43"/>
        <v/>
      </c>
      <c r="K192" s="211" t="str">
        <f t="shared" si="44"/>
        <v/>
      </c>
      <c r="L192" s="211" t="str">
        <f t="shared" si="45"/>
        <v/>
      </c>
      <c r="M192" s="211" t="str">
        <f t="shared" si="46"/>
        <v/>
      </c>
      <c r="N192" s="325" t="s">
        <v>50</v>
      </c>
      <c r="O192" s="329"/>
      <c r="P192" s="221" t="str">
        <f>IF($O192="","",INDEX('3.ポイント配分設計画面'!$B$12:$K$17,MATCH(メイン!O192,'3.ポイント配分設計画面'!$B$12:$B$17,0),MATCH(E192,'3.ポイント配分設計画面'!$B$12:$K$12,0)))</f>
        <v/>
      </c>
      <c r="Q192" s="221" t="str">
        <f>IF(O192="","",IF($G192="",0,INDEX('3.ポイント配分設計画面'!$B$21:$J$26,MATCH(メイン!O192,'3.ポイント配分設計画面'!$B$21:$B$26,0),MATCH(G192,'3.ポイント配分設計画面'!$B$21:$J$21,0))))</f>
        <v/>
      </c>
      <c r="R192" s="221" t="str">
        <f>IF(O192="","",IF(L192="",0,L192*'3.ポイント配分設計画面'!$C$8))</f>
        <v/>
      </c>
      <c r="S192" s="221" t="str">
        <f t="shared" si="47"/>
        <v/>
      </c>
      <c r="T192" s="224" t="str">
        <f t="shared" si="41"/>
        <v/>
      </c>
      <c r="U192" s="225" t="str">
        <f t="shared" si="48"/>
        <v/>
      </c>
      <c r="V192" s="330"/>
      <c r="W192" s="215" t="str">
        <f t="shared" si="49"/>
        <v/>
      </c>
      <c r="X192" s="215" t="str">
        <f t="shared" si="50"/>
        <v/>
      </c>
      <c r="Y192" s="328"/>
      <c r="Z192" s="218" t="str">
        <f t="shared" si="51"/>
        <v/>
      </c>
    </row>
    <row r="193" spans="1:26" x14ac:dyDescent="0.15">
      <c r="A193" s="27" t="str">
        <f t="shared" si="42"/>
        <v/>
      </c>
      <c r="B193" s="322"/>
      <c r="C193" s="322"/>
      <c r="D193" s="323"/>
      <c r="E193" s="323"/>
      <c r="F193" s="322"/>
      <c r="G193" s="322"/>
      <c r="H193" s="324"/>
      <c r="I193" s="324"/>
      <c r="J193" s="211" t="str">
        <f t="shared" si="43"/>
        <v/>
      </c>
      <c r="K193" s="211" t="str">
        <f t="shared" si="44"/>
        <v/>
      </c>
      <c r="L193" s="211" t="str">
        <f t="shared" si="45"/>
        <v/>
      </c>
      <c r="M193" s="211" t="str">
        <f t="shared" si="46"/>
        <v/>
      </c>
      <c r="N193" s="325" t="s">
        <v>50</v>
      </c>
      <c r="O193" s="329"/>
      <c r="P193" s="221" t="str">
        <f>IF($O193="","",INDEX('3.ポイント配分設計画面'!$B$12:$K$17,MATCH(メイン!O193,'3.ポイント配分設計画面'!$B$12:$B$17,0),MATCH(E193,'3.ポイント配分設計画面'!$B$12:$K$12,0)))</f>
        <v/>
      </c>
      <c r="Q193" s="221" t="str">
        <f>IF(O193="","",IF($G193="",0,INDEX('3.ポイント配分設計画面'!$B$21:$J$26,MATCH(メイン!O193,'3.ポイント配分設計画面'!$B$21:$B$26,0),MATCH(G193,'3.ポイント配分設計画面'!$B$21:$J$21,0))))</f>
        <v/>
      </c>
      <c r="R193" s="221" t="str">
        <f>IF(O193="","",IF(L193="",0,L193*'3.ポイント配分設計画面'!$C$8))</f>
        <v/>
      </c>
      <c r="S193" s="221" t="str">
        <f t="shared" si="47"/>
        <v/>
      </c>
      <c r="T193" s="224" t="str">
        <f t="shared" si="41"/>
        <v/>
      </c>
      <c r="U193" s="225" t="str">
        <f t="shared" si="48"/>
        <v/>
      </c>
      <c r="V193" s="330"/>
      <c r="W193" s="215" t="str">
        <f t="shared" si="49"/>
        <v/>
      </c>
      <c r="X193" s="215" t="str">
        <f t="shared" si="50"/>
        <v/>
      </c>
      <c r="Y193" s="328"/>
      <c r="Z193" s="218" t="str">
        <f t="shared" si="51"/>
        <v/>
      </c>
    </row>
    <row r="194" spans="1:26" x14ac:dyDescent="0.15">
      <c r="A194" s="27" t="str">
        <f t="shared" si="42"/>
        <v/>
      </c>
      <c r="B194" s="322"/>
      <c r="C194" s="322"/>
      <c r="D194" s="323"/>
      <c r="E194" s="323"/>
      <c r="F194" s="322"/>
      <c r="G194" s="322"/>
      <c r="H194" s="324"/>
      <c r="I194" s="324"/>
      <c r="J194" s="211" t="str">
        <f t="shared" si="43"/>
        <v/>
      </c>
      <c r="K194" s="211" t="str">
        <f t="shared" si="44"/>
        <v/>
      </c>
      <c r="L194" s="211" t="str">
        <f t="shared" si="45"/>
        <v/>
      </c>
      <c r="M194" s="211" t="str">
        <f t="shared" si="46"/>
        <v/>
      </c>
      <c r="N194" s="325" t="s">
        <v>50</v>
      </c>
      <c r="O194" s="329"/>
      <c r="P194" s="221" t="str">
        <f>IF($O194="","",INDEX('3.ポイント配分設計画面'!$B$12:$K$17,MATCH(メイン!O194,'3.ポイント配分設計画面'!$B$12:$B$17,0),MATCH(E194,'3.ポイント配分設計画面'!$B$12:$K$12,0)))</f>
        <v/>
      </c>
      <c r="Q194" s="221" t="str">
        <f>IF(O194="","",IF($G194="",0,INDEX('3.ポイント配分設計画面'!$B$21:$J$26,MATCH(メイン!O194,'3.ポイント配分設計画面'!$B$21:$B$26,0),MATCH(G194,'3.ポイント配分設計画面'!$B$21:$J$21,0))))</f>
        <v/>
      </c>
      <c r="R194" s="221" t="str">
        <f>IF(O194="","",IF(L194="",0,L194*'3.ポイント配分設計画面'!$C$8))</f>
        <v/>
      </c>
      <c r="S194" s="221" t="str">
        <f t="shared" si="47"/>
        <v/>
      </c>
      <c r="T194" s="224" t="str">
        <f t="shared" si="41"/>
        <v/>
      </c>
      <c r="U194" s="225" t="str">
        <f t="shared" si="48"/>
        <v/>
      </c>
      <c r="V194" s="330"/>
      <c r="W194" s="215" t="str">
        <f t="shared" si="49"/>
        <v/>
      </c>
      <c r="X194" s="215" t="str">
        <f t="shared" si="50"/>
        <v/>
      </c>
      <c r="Y194" s="328"/>
      <c r="Z194" s="218" t="str">
        <f t="shared" si="51"/>
        <v/>
      </c>
    </row>
    <row r="195" spans="1:26" x14ac:dyDescent="0.15">
      <c r="A195" s="27" t="str">
        <f t="shared" si="42"/>
        <v/>
      </c>
      <c r="B195" s="322"/>
      <c r="C195" s="322"/>
      <c r="D195" s="323"/>
      <c r="E195" s="323"/>
      <c r="F195" s="322"/>
      <c r="G195" s="322"/>
      <c r="H195" s="324"/>
      <c r="I195" s="324"/>
      <c r="J195" s="211" t="str">
        <f t="shared" si="43"/>
        <v/>
      </c>
      <c r="K195" s="211" t="str">
        <f t="shared" si="44"/>
        <v/>
      </c>
      <c r="L195" s="211" t="str">
        <f t="shared" si="45"/>
        <v/>
      </c>
      <c r="M195" s="211" t="str">
        <f t="shared" si="46"/>
        <v/>
      </c>
      <c r="N195" s="325" t="s">
        <v>50</v>
      </c>
      <c r="O195" s="329"/>
      <c r="P195" s="221" t="str">
        <f>IF($O195="","",INDEX('3.ポイント配分設計画面'!$B$12:$K$17,MATCH(メイン!O195,'3.ポイント配分設計画面'!$B$12:$B$17,0),MATCH(E195,'3.ポイント配分設計画面'!$B$12:$K$12,0)))</f>
        <v/>
      </c>
      <c r="Q195" s="221" t="str">
        <f>IF(O195="","",IF($G195="",0,INDEX('3.ポイント配分設計画面'!$B$21:$J$26,MATCH(メイン!O195,'3.ポイント配分設計画面'!$B$21:$B$26,0),MATCH(G195,'3.ポイント配分設計画面'!$B$21:$J$21,0))))</f>
        <v/>
      </c>
      <c r="R195" s="221" t="str">
        <f>IF(O195="","",IF(L195="",0,L195*'3.ポイント配分設計画面'!$C$8))</f>
        <v/>
      </c>
      <c r="S195" s="221" t="str">
        <f t="shared" si="47"/>
        <v/>
      </c>
      <c r="T195" s="224" t="str">
        <f t="shared" si="41"/>
        <v/>
      </c>
      <c r="U195" s="225" t="str">
        <f t="shared" si="48"/>
        <v/>
      </c>
      <c r="V195" s="330"/>
      <c r="W195" s="215" t="str">
        <f t="shared" si="49"/>
        <v/>
      </c>
      <c r="X195" s="215" t="str">
        <f t="shared" si="50"/>
        <v/>
      </c>
      <c r="Y195" s="328"/>
      <c r="Z195" s="218" t="str">
        <f t="shared" si="51"/>
        <v/>
      </c>
    </row>
    <row r="196" spans="1:26" x14ac:dyDescent="0.15">
      <c r="A196" s="27" t="str">
        <f t="shared" si="42"/>
        <v/>
      </c>
      <c r="B196" s="322"/>
      <c r="C196" s="322"/>
      <c r="D196" s="323"/>
      <c r="E196" s="323"/>
      <c r="F196" s="322"/>
      <c r="G196" s="322"/>
      <c r="H196" s="324"/>
      <c r="I196" s="324"/>
      <c r="J196" s="211" t="str">
        <f t="shared" si="43"/>
        <v/>
      </c>
      <c r="K196" s="211" t="str">
        <f t="shared" si="44"/>
        <v/>
      </c>
      <c r="L196" s="211" t="str">
        <f t="shared" si="45"/>
        <v/>
      </c>
      <c r="M196" s="211" t="str">
        <f t="shared" si="46"/>
        <v/>
      </c>
      <c r="N196" s="325" t="s">
        <v>50</v>
      </c>
      <c r="O196" s="329"/>
      <c r="P196" s="221" t="str">
        <f>IF($O196="","",INDEX('3.ポイント配分設計画面'!$B$12:$K$17,MATCH(メイン!O196,'3.ポイント配分設計画面'!$B$12:$B$17,0),MATCH(E196,'3.ポイント配分設計画面'!$B$12:$K$12,0)))</f>
        <v/>
      </c>
      <c r="Q196" s="221" t="str">
        <f>IF(O196="","",IF($G196="",0,INDEX('3.ポイント配分設計画面'!$B$21:$J$26,MATCH(メイン!O196,'3.ポイント配分設計画面'!$B$21:$B$26,0),MATCH(G196,'3.ポイント配分設計画面'!$B$21:$J$21,0))))</f>
        <v/>
      </c>
      <c r="R196" s="221" t="str">
        <f>IF(O196="","",IF(L196="",0,L196*'3.ポイント配分設計画面'!$C$8))</f>
        <v/>
      </c>
      <c r="S196" s="221" t="str">
        <f t="shared" si="47"/>
        <v/>
      </c>
      <c r="T196" s="224" t="str">
        <f t="shared" si="41"/>
        <v/>
      </c>
      <c r="U196" s="225" t="str">
        <f t="shared" si="48"/>
        <v/>
      </c>
      <c r="V196" s="330"/>
      <c r="W196" s="215" t="str">
        <f t="shared" si="49"/>
        <v/>
      </c>
      <c r="X196" s="215" t="str">
        <f t="shared" si="50"/>
        <v/>
      </c>
      <c r="Y196" s="328"/>
      <c r="Z196" s="218" t="str">
        <f t="shared" si="51"/>
        <v/>
      </c>
    </row>
    <row r="197" spans="1:26" x14ac:dyDescent="0.15">
      <c r="A197" s="27" t="str">
        <f t="shared" si="42"/>
        <v/>
      </c>
      <c r="B197" s="322"/>
      <c r="C197" s="322"/>
      <c r="D197" s="323"/>
      <c r="E197" s="323"/>
      <c r="F197" s="322"/>
      <c r="G197" s="322"/>
      <c r="H197" s="324"/>
      <c r="I197" s="324"/>
      <c r="J197" s="211" t="str">
        <f t="shared" si="43"/>
        <v/>
      </c>
      <c r="K197" s="211" t="str">
        <f t="shared" si="44"/>
        <v/>
      </c>
      <c r="L197" s="211" t="str">
        <f t="shared" si="45"/>
        <v/>
      </c>
      <c r="M197" s="211" t="str">
        <f t="shared" si="46"/>
        <v/>
      </c>
      <c r="N197" s="325" t="s">
        <v>50</v>
      </c>
      <c r="O197" s="329"/>
      <c r="P197" s="221" t="str">
        <f>IF($O197="","",INDEX('3.ポイント配分設計画面'!$B$12:$K$17,MATCH(メイン!O197,'3.ポイント配分設計画面'!$B$12:$B$17,0),MATCH(E197,'3.ポイント配分設計画面'!$B$12:$K$12,0)))</f>
        <v/>
      </c>
      <c r="Q197" s="221" t="str">
        <f>IF(O197="","",IF($G197="",0,INDEX('3.ポイント配分設計画面'!$B$21:$J$26,MATCH(メイン!O197,'3.ポイント配分設計画面'!$B$21:$B$26,0),MATCH(G197,'3.ポイント配分設計画面'!$B$21:$J$21,0))))</f>
        <v/>
      </c>
      <c r="R197" s="221" t="str">
        <f>IF(O197="","",IF(L197="",0,L197*'3.ポイント配分設計画面'!$C$8))</f>
        <v/>
      </c>
      <c r="S197" s="221" t="str">
        <f t="shared" si="47"/>
        <v/>
      </c>
      <c r="T197" s="224" t="str">
        <f t="shared" si="41"/>
        <v/>
      </c>
      <c r="U197" s="225" t="str">
        <f t="shared" si="48"/>
        <v/>
      </c>
      <c r="V197" s="330"/>
      <c r="W197" s="215" t="str">
        <f t="shared" si="49"/>
        <v/>
      </c>
      <c r="X197" s="215" t="str">
        <f t="shared" si="50"/>
        <v/>
      </c>
      <c r="Y197" s="328"/>
      <c r="Z197" s="218" t="str">
        <f t="shared" si="51"/>
        <v/>
      </c>
    </row>
    <row r="198" spans="1:26" x14ac:dyDescent="0.15">
      <c r="A198" s="27" t="str">
        <f t="shared" si="42"/>
        <v/>
      </c>
      <c r="B198" s="322"/>
      <c r="C198" s="322"/>
      <c r="D198" s="323"/>
      <c r="E198" s="323"/>
      <c r="F198" s="322"/>
      <c r="G198" s="322"/>
      <c r="H198" s="324"/>
      <c r="I198" s="324"/>
      <c r="J198" s="211" t="str">
        <f t="shared" si="43"/>
        <v/>
      </c>
      <c r="K198" s="211" t="str">
        <f t="shared" si="44"/>
        <v/>
      </c>
      <c r="L198" s="211" t="str">
        <f t="shared" si="45"/>
        <v/>
      </c>
      <c r="M198" s="211" t="str">
        <f t="shared" si="46"/>
        <v/>
      </c>
      <c r="N198" s="325" t="s">
        <v>50</v>
      </c>
      <c r="O198" s="329"/>
      <c r="P198" s="221" t="str">
        <f>IF($O198="","",INDEX('3.ポイント配分設計画面'!$B$12:$K$17,MATCH(メイン!O198,'3.ポイント配分設計画面'!$B$12:$B$17,0),MATCH(E198,'3.ポイント配分設計画面'!$B$12:$K$12,0)))</f>
        <v/>
      </c>
      <c r="Q198" s="221" t="str">
        <f>IF(O198="","",IF($G198="",0,INDEX('3.ポイント配分設計画面'!$B$21:$J$26,MATCH(メイン!O198,'3.ポイント配分設計画面'!$B$21:$B$26,0),MATCH(G198,'3.ポイント配分設計画面'!$B$21:$J$21,0))))</f>
        <v/>
      </c>
      <c r="R198" s="221" t="str">
        <f>IF(O198="","",IF(L198="",0,L198*'3.ポイント配分設計画面'!$C$8))</f>
        <v/>
      </c>
      <c r="S198" s="221" t="str">
        <f t="shared" si="47"/>
        <v/>
      </c>
      <c r="T198" s="224" t="str">
        <f t="shared" si="41"/>
        <v/>
      </c>
      <c r="U198" s="225" t="str">
        <f t="shared" si="48"/>
        <v/>
      </c>
      <c r="V198" s="330"/>
      <c r="W198" s="215" t="str">
        <f t="shared" si="49"/>
        <v/>
      </c>
      <c r="X198" s="215" t="str">
        <f t="shared" si="50"/>
        <v/>
      </c>
      <c r="Y198" s="328"/>
      <c r="Z198" s="218" t="str">
        <f t="shared" si="51"/>
        <v/>
      </c>
    </row>
    <row r="199" spans="1:26" x14ac:dyDescent="0.15">
      <c r="A199" s="27" t="str">
        <f t="shared" si="42"/>
        <v/>
      </c>
      <c r="B199" s="322"/>
      <c r="C199" s="322"/>
      <c r="D199" s="323"/>
      <c r="E199" s="323"/>
      <c r="F199" s="322"/>
      <c r="G199" s="322"/>
      <c r="H199" s="324"/>
      <c r="I199" s="324"/>
      <c r="J199" s="211" t="str">
        <f t="shared" si="43"/>
        <v/>
      </c>
      <c r="K199" s="211" t="str">
        <f t="shared" si="44"/>
        <v/>
      </c>
      <c r="L199" s="211" t="str">
        <f t="shared" si="45"/>
        <v/>
      </c>
      <c r="M199" s="211" t="str">
        <f t="shared" si="46"/>
        <v/>
      </c>
      <c r="N199" s="325" t="s">
        <v>50</v>
      </c>
      <c r="O199" s="329"/>
      <c r="P199" s="221" t="str">
        <f>IF($O199="","",INDEX('3.ポイント配分設計画面'!$B$12:$K$17,MATCH(メイン!O199,'3.ポイント配分設計画面'!$B$12:$B$17,0),MATCH(E199,'3.ポイント配分設計画面'!$B$12:$K$12,0)))</f>
        <v/>
      </c>
      <c r="Q199" s="221" t="str">
        <f>IF(O199="","",IF($G199="",0,INDEX('3.ポイント配分設計画面'!$B$21:$J$26,MATCH(メイン!O199,'3.ポイント配分設計画面'!$B$21:$B$26,0),MATCH(G199,'3.ポイント配分設計画面'!$B$21:$J$21,0))))</f>
        <v/>
      </c>
      <c r="R199" s="221" t="str">
        <f>IF(O199="","",IF(L199="",0,L199*'3.ポイント配分設計画面'!$C$8))</f>
        <v/>
      </c>
      <c r="S199" s="221" t="str">
        <f t="shared" si="47"/>
        <v/>
      </c>
      <c r="T199" s="224" t="str">
        <f t="shared" si="41"/>
        <v/>
      </c>
      <c r="U199" s="225" t="str">
        <f t="shared" si="48"/>
        <v/>
      </c>
      <c r="V199" s="330"/>
      <c r="W199" s="215" t="str">
        <f t="shared" si="49"/>
        <v/>
      </c>
      <c r="X199" s="215" t="str">
        <f t="shared" si="50"/>
        <v/>
      </c>
      <c r="Y199" s="328"/>
      <c r="Z199" s="218" t="str">
        <f t="shared" si="51"/>
        <v/>
      </c>
    </row>
    <row r="200" spans="1:26" x14ac:dyDescent="0.15">
      <c r="A200" s="27" t="str">
        <f t="shared" si="42"/>
        <v/>
      </c>
      <c r="B200" s="322"/>
      <c r="C200" s="322"/>
      <c r="D200" s="323"/>
      <c r="E200" s="323"/>
      <c r="F200" s="322"/>
      <c r="G200" s="322"/>
      <c r="H200" s="324"/>
      <c r="I200" s="324"/>
      <c r="J200" s="211" t="str">
        <f t="shared" si="43"/>
        <v/>
      </c>
      <c r="K200" s="211" t="str">
        <f t="shared" si="44"/>
        <v/>
      </c>
      <c r="L200" s="211" t="str">
        <f t="shared" si="45"/>
        <v/>
      </c>
      <c r="M200" s="211" t="str">
        <f t="shared" si="46"/>
        <v/>
      </c>
      <c r="N200" s="325" t="s">
        <v>50</v>
      </c>
      <c r="O200" s="329"/>
      <c r="P200" s="221" t="str">
        <f>IF($O200="","",INDEX('3.ポイント配分設計画面'!$B$12:$K$17,MATCH(メイン!O200,'3.ポイント配分設計画面'!$B$12:$B$17,0),MATCH(E200,'3.ポイント配分設計画面'!$B$12:$K$12,0)))</f>
        <v/>
      </c>
      <c r="Q200" s="221" t="str">
        <f>IF(O200="","",IF($G200="",0,INDEX('3.ポイント配分設計画面'!$B$21:$J$26,MATCH(メイン!O200,'3.ポイント配分設計画面'!$B$21:$B$26,0),MATCH(G200,'3.ポイント配分設計画面'!$B$21:$J$21,0))))</f>
        <v/>
      </c>
      <c r="R200" s="221" t="str">
        <f>IF(O200="","",IF(L200="",0,L200*'3.ポイント配分設計画面'!$C$8))</f>
        <v/>
      </c>
      <c r="S200" s="221" t="str">
        <f t="shared" si="47"/>
        <v/>
      </c>
      <c r="T200" s="224" t="str">
        <f t="shared" si="41"/>
        <v/>
      </c>
      <c r="U200" s="225" t="str">
        <f t="shared" si="48"/>
        <v/>
      </c>
      <c r="V200" s="330"/>
      <c r="W200" s="215" t="str">
        <f t="shared" si="49"/>
        <v/>
      </c>
      <c r="X200" s="215" t="str">
        <f t="shared" si="50"/>
        <v/>
      </c>
      <c r="Y200" s="328"/>
      <c r="Z200" s="218" t="str">
        <f t="shared" si="51"/>
        <v/>
      </c>
    </row>
    <row r="201" spans="1:26" x14ac:dyDescent="0.15">
      <c r="A201" s="27" t="str">
        <f t="shared" si="42"/>
        <v/>
      </c>
      <c r="B201" s="322"/>
      <c r="C201" s="322"/>
      <c r="D201" s="323"/>
      <c r="E201" s="323"/>
      <c r="F201" s="322"/>
      <c r="G201" s="322"/>
      <c r="H201" s="324"/>
      <c r="I201" s="324"/>
      <c r="J201" s="211" t="str">
        <f t="shared" si="43"/>
        <v/>
      </c>
      <c r="K201" s="211" t="str">
        <f t="shared" si="44"/>
        <v/>
      </c>
      <c r="L201" s="211" t="str">
        <f t="shared" si="45"/>
        <v/>
      </c>
      <c r="M201" s="211" t="str">
        <f t="shared" si="46"/>
        <v/>
      </c>
      <c r="N201" s="325" t="s">
        <v>50</v>
      </c>
      <c r="O201" s="329"/>
      <c r="P201" s="221" t="str">
        <f>IF($O201="","",INDEX('3.ポイント配分設計画面'!$B$12:$K$17,MATCH(メイン!O201,'3.ポイント配分設計画面'!$B$12:$B$17,0),MATCH(E201,'3.ポイント配分設計画面'!$B$12:$K$12,0)))</f>
        <v/>
      </c>
      <c r="Q201" s="221" t="str">
        <f>IF(O201="","",IF($G201="",0,INDEX('3.ポイント配分設計画面'!$B$21:$J$26,MATCH(メイン!O201,'3.ポイント配分設計画面'!$B$21:$B$26,0),MATCH(G201,'3.ポイント配分設計画面'!$B$21:$J$21,0))))</f>
        <v/>
      </c>
      <c r="R201" s="221" t="str">
        <f>IF(O201="","",IF(L201="",0,L201*'3.ポイント配分設計画面'!$C$8))</f>
        <v/>
      </c>
      <c r="S201" s="221" t="str">
        <f t="shared" si="47"/>
        <v/>
      </c>
      <c r="T201" s="224" t="str">
        <f t="shared" si="41"/>
        <v/>
      </c>
      <c r="U201" s="225" t="str">
        <f t="shared" si="48"/>
        <v/>
      </c>
      <c r="V201" s="330"/>
      <c r="W201" s="215" t="str">
        <f t="shared" si="49"/>
        <v/>
      </c>
      <c r="X201" s="215" t="str">
        <f t="shared" si="50"/>
        <v/>
      </c>
      <c r="Y201" s="328"/>
      <c r="Z201" s="218" t="str">
        <f t="shared" si="51"/>
        <v/>
      </c>
    </row>
    <row r="202" spans="1:26" x14ac:dyDescent="0.15">
      <c r="A202" s="27" t="str">
        <f t="shared" si="42"/>
        <v/>
      </c>
      <c r="B202" s="322"/>
      <c r="C202" s="322"/>
      <c r="D202" s="323"/>
      <c r="E202" s="323"/>
      <c r="F202" s="322"/>
      <c r="G202" s="322"/>
      <c r="H202" s="324"/>
      <c r="I202" s="324"/>
      <c r="J202" s="211" t="str">
        <f t="shared" si="43"/>
        <v/>
      </c>
      <c r="K202" s="211" t="str">
        <f t="shared" si="44"/>
        <v/>
      </c>
      <c r="L202" s="211" t="str">
        <f t="shared" si="45"/>
        <v/>
      </c>
      <c r="M202" s="211" t="str">
        <f t="shared" si="46"/>
        <v/>
      </c>
      <c r="N202" s="325" t="s">
        <v>50</v>
      </c>
      <c r="O202" s="329"/>
      <c r="P202" s="221" t="str">
        <f>IF($O202="","",INDEX('3.ポイント配分設計画面'!$B$12:$K$17,MATCH(メイン!O202,'3.ポイント配分設計画面'!$B$12:$B$17,0),MATCH(E202,'3.ポイント配分設計画面'!$B$12:$K$12,0)))</f>
        <v/>
      </c>
      <c r="Q202" s="221" t="str">
        <f>IF(O202="","",IF($G202="",0,INDEX('3.ポイント配分設計画面'!$B$21:$J$26,MATCH(メイン!O202,'3.ポイント配分設計画面'!$B$21:$B$26,0),MATCH(G202,'3.ポイント配分設計画面'!$B$21:$J$21,0))))</f>
        <v/>
      </c>
      <c r="R202" s="221" t="str">
        <f>IF(O202="","",IF(L202="",0,L202*'3.ポイント配分設計画面'!$C$8))</f>
        <v/>
      </c>
      <c r="S202" s="221" t="str">
        <f t="shared" si="47"/>
        <v/>
      </c>
      <c r="T202" s="224" t="str">
        <f t="shared" ref="T202:T258" si="52">IF(S202="","",ROUNDUP(S202*$T$3,-2))</f>
        <v/>
      </c>
      <c r="U202" s="225" t="str">
        <f t="shared" si="48"/>
        <v/>
      </c>
      <c r="V202" s="330"/>
      <c r="W202" s="215" t="str">
        <f t="shared" si="49"/>
        <v/>
      </c>
      <c r="X202" s="215" t="str">
        <f t="shared" si="50"/>
        <v/>
      </c>
      <c r="Y202" s="328"/>
      <c r="Z202" s="218" t="str">
        <f t="shared" si="51"/>
        <v/>
      </c>
    </row>
    <row r="203" spans="1:26" x14ac:dyDescent="0.15">
      <c r="A203" s="27" t="str">
        <f t="shared" si="42"/>
        <v/>
      </c>
      <c r="B203" s="322"/>
      <c r="C203" s="322"/>
      <c r="D203" s="323"/>
      <c r="E203" s="323"/>
      <c r="F203" s="322"/>
      <c r="G203" s="322"/>
      <c r="H203" s="324"/>
      <c r="I203" s="324"/>
      <c r="J203" s="211" t="str">
        <f t="shared" si="43"/>
        <v/>
      </c>
      <c r="K203" s="211" t="str">
        <f t="shared" si="44"/>
        <v/>
      </c>
      <c r="L203" s="211" t="str">
        <f t="shared" si="45"/>
        <v/>
      </c>
      <c r="M203" s="211" t="str">
        <f t="shared" si="46"/>
        <v/>
      </c>
      <c r="N203" s="325" t="s">
        <v>50</v>
      </c>
      <c r="O203" s="329"/>
      <c r="P203" s="221" t="str">
        <f>IF($O203="","",INDEX('3.ポイント配分設計画面'!$B$12:$K$17,MATCH(メイン!O203,'3.ポイント配分設計画面'!$B$12:$B$17,0),MATCH(E203,'3.ポイント配分設計画面'!$B$12:$K$12,0)))</f>
        <v/>
      </c>
      <c r="Q203" s="221" t="str">
        <f>IF(O203="","",IF($G203="",0,INDEX('3.ポイント配分設計画面'!$B$21:$J$26,MATCH(メイン!O203,'3.ポイント配分設計画面'!$B$21:$B$26,0),MATCH(G203,'3.ポイント配分設計画面'!$B$21:$J$21,0))))</f>
        <v/>
      </c>
      <c r="R203" s="221" t="str">
        <f>IF(O203="","",IF(L203="",0,L203*'3.ポイント配分設計画面'!$C$8))</f>
        <v/>
      </c>
      <c r="S203" s="221" t="str">
        <f t="shared" si="47"/>
        <v/>
      </c>
      <c r="T203" s="224" t="str">
        <f t="shared" si="52"/>
        <v/>
      </c>
      <c r="U203" s="225" t="str">
        <f t="shared" si="48"/>
        <v/>
      </c>
      <c r="V203" s="330"/>
      <c r="W203" s="215" t="str">
        <f t="shared" si="49"/>
        <v/>
      </c>
      <c r="X203" s="215" t="str">
        <f t="shared" si="50"/>
        <v/>
      </c>
      <c r="Y203" s="328"/>
      <c r="Z203" s="218" t="str">
        <f t="shared" si="51"/>
        <v/>
      </c>
    </row>
    <row r="204" spans="1:26" x14ac:dyDescent="0.15">
      <c r="A204" s="27" t="str">
        <f t="shared" si="42"/>
        <v/>
      </c>
      <c r="B204" s="322"/>
      <c r="C204" s="322"/>
      <c r="D204" s="323"/>
      <c r="E204" s="323"/>
      <c r="F204" s="322"/>
      <c r="G204" s="322"/>
      <c r="H204" s="324"/>
      <c r="I204" s="324"/>
      <c r="J204" s="211" t="str">
        <f t="shared" ref="J204:J235" si="53">IF(H204="","",DATEDIF(H204-1,$J$5,"Y"))</f>
        <v/>
      </c>
      <c r="K204" s="211" t="str">
        <f t="shared" si="44"/>
        <v/>
      </c>
      <c r="L204" s="211" t="str">
        <f t="shared" si="45"/>
        <v/>
      </c>
      <c r="M204" s="211" t="str">
        <f t="shared" si="46"/>
        <v/>
      </c>
      <c r="N204" s="325" t="s">
        <v>50</v>
      </c>
      <c r="O204" s="329"/>
      <c r="P204" s="221" t="str">
        <f>IF($O204="","",INDEX('3.ポイント配分設計画面'!$B$12:$K$17,MATCH(メイン!O204,'3.ポイント配分設計画面'!$B$12:$B$17,0),MATCH(E204,'3.ポイント配分設計画面'!$B$12:$K$12,0)))</f>
        <v/>
      </c>
      <c r="Q204" s="221" t="str">
        <f>IF(O204="","",IF($G204="",0,INDEX('3.ポイント配分設計画面'!$B$21:$J$26,MATCH(メイン!O204,'3.ポイント配分設計画面'!$B$21:$B$26,0),MATCH(G204,'3.ポイント配分設計画面'!$B$21:$J$21,0))))</f>
        <v/>
      </c>
      <c r="R204" s="221" t="str">
        <f>IF(O204="","",IF(L204="",0,L204*'3.ポイント配分設計画面'!$C$8))</f>
        <v/>
      </c>
      <c r="S204" s="221" t="str">
        <f t="shared" si="47"/>
        <v/>
      </c>
      <c r="T204" s="224" t="str">
        <f t="shared" si="52"/>
        <v/>
      </c>
      <c r="U204" s="225" t="str">
        <f t="shared" si="48"/>
        <v/>
      </c>
      <c r="V204" s="330"/>
      <c r="W204" s="215" t="str">
        <f t="shared" si="49"/>
        <v/>
      </c>
      <c r="X204" s="215" t="str">
        <f t="shared" si="50"/>
        <v/>
      </c>
      <c r="Y204" s="328"/>
      <c r="Z204" s="218" t="str">
        <f t="shared" si="51"/>
        <v/>
      </c>
    </row>
    <row r="205" spans="1:26" x14ac:dyDescent="0.15">
      <c r="A205" s="27" t="str">
        <f t="shared" si="42"/>
        <v/>
      </c>
      <c r="B205" s="322"/>
      <c r="C205" s="322"/>
      <c r="D205" s="323"/>
      <c r="E205" s="323"/>
      <c r="F205" s="322"/>
      <c r="G205" s="322"/>
      <c r="H205" s="324"/>
      <c r="I205" s="324"/>
      <c r="J205" s="211" t="str">
        <f t="shared" si="53"/>
        <v/>
      </c>
      <c r="K205" s="211" t="str">
        <f t="shared" si="44"/>
        <v/>
      </c>
      <c r="L205" s="211" t="str">
        <f t="shared" si="45"/>
        <v/>
      </c>
      <c r="M205" s="211" t="str">
        <f t="shared" si="46"/>
        <v/>
      </c>
      <c r="N205" s="325" t="s">
        <v>50</v>
      </c>
      <c r="O205" s="329"/>
      <c r="P205" s="221" t="str">
        <f>IF($O205="","",INDEX('3.ポイント配分設計画面'!$B$12:$K$17,MATCH(メイン!O205,'3.ポイント配分設計画面'!$B$12:$B$17,0),MATCH(E205,'3.ポイント配分設計画面'!$B$12:$K$12,0)))</f>
        <v/>
      </c>
      <c r="Q205" s="221" t="str">
        <f>IF(O205="","",IF($G205="",0,INDEX('3.ポイント配分設計画面'!$B$21:$J$26,MATCH(メイン!O205,'3.ポイント配分設計画面'!$B$21:$B$26,0),MATCH(G205,'3.ポイント配分設計画面'!$B$21:$J$21,0))))</f>
        <v/>
      </c>
      <c r="R205" s="221" t="str">
        <f>IF(O205="","",IF(L205="",0,L205*'3.ポイント配分設計画面'!$C$8))</f>
        <v/>
      </c>
      <c r="S205" s="221" t="str">
        <f t="shared" si="47"/>
        <v/>
      </c>
      <c r="T205" s="224" t="str">
        <f t="shared" si="52"/>
        <v/>
      </c>
      <c r="U205" s="225" t="str">
        <f t="shared" si="48"/>
        <v/>
      </c>
      <c r="V205" s="330"/>
      <c r="W205" s="215" t="str">
        <f t="shared" si="49"/>
        <v/>
      </c>
      <c r="X205" s="215" t="str">
        <f t="shared" si="50"/>
        <v/>
      </c>
      <c r="Y205" s="328"/>
      <c r="Z205" s="218" t="str">
        <f t="shared" si="51"/>
        <v/>
      </c>
    </row>
    <row r="206" spans="1:26" x14ac:dyDescent="0.15">
      <c r="A206" s="27" t="str">
        <f t="shared" si="42"/>
        <v/>
      </c>
      <c r="B206" s="322"/>
      <c r="C206" s="322"/>
      <c r="D206" s="323"/>
      <c r="E206" s="323"/>
      <c r="F206" s="322"/>
      <c r="G206" s="322"/>
      <c r="H206" s="324"/>
      <c r="I206" s="324"/>
      <c r="J206" s="211" t="str">
        <f t="shared" si="53"/>
        <v/>
      </c>
      <c r="K206" s="211" t="str">
        <f t="shared" si="44"/>
        <v/>
      </c>
      <c r="L206" s="211" t="str">
        <f t="shared" si="45"/>
        <v/>
      </c>
      <c r="M206" s="211" t="str">
        <f t="shared" si="46"/>
        <v/>
      </c>
      <c r="N206" s="325" t="s">
        <v>50</v>
      </c>
      <c r="O206" s="329"/>
      <c r="P206" s="221" t="str">
        <f>IF($O206="","",INDEX('3.ポイント配分設計画面'!$B$12:$K$17,MATCH(メイン!O206,'3.ポイント配分設計画面'!$B$12:$B$17,0),MATCH(E206,'3.ポイント配分設計画面'!$B$12:$K$12,0)))</f>
        <v/>
      </c>
      <c r="Q206" s="221" t="str">
        <f>IF(O206="","",IF($G206="",0,INDEX('3.ポイント配分設計画面'!$B$21:$J$26,MATCH(メイン!O206,'3.ポイント配分設計画面'!$B$21:$B$26,0),MATCH(G206,'3.ポイント配分設計画面'!$B$21:$J$21,0))))</f>
        <v/>
      </c>
      <c r="R206" s="221" t="str">
        <f>IF(O206="","",IF(L206="",0,L206*'3.ポイント配分設計画面'!$C$8))</f>
        <v/>
      </c>
      <c r="S206" s="221" t="str">
        <f t="shared" si="47"/>
        <v/>
      </c>
      <c r="T206" s="224" t="str">
        <f t="shared" si="52"/>
        <v/>
      </c>
      <c r="U206" s="225" t="str">
        <f t="shared" si="48"/>
        <v/>
      </c>
      <c r="V206" s="330"/>
      <c r="W206" s="215" t="str">
        <f t="shared" si="49"/>
        <v/>
      </c>
      <c r="X206" s="215" t="str">
        <f t="shared" si="50"/>
        <v/>
      </c>
      <c r="Y206" s="328"/>
      <c r="Z206" s="218" t="str">
        <f t="shared" si="51"/>
        <v/>
      </c>
    </row>
    <row r="207" spans="1:26" x14ac:dyDescent="0.15">
      <c r="A207" s="27" t="str">
        <f t="shared" si="42"/>
        <v/>
      </c>
      <c r="B207" s="322"/>
      <c r="C207" s="322"/>
      <c r="D207" s="323"/>
      <c r="E207" s="323"/>
      <c r="F207" s="322"/>
      <c r="G207" s="322"/>
      <c r="H207" s="324"/>
      <c r="I207" s="324"/>
      <c r="J207" s="211" t="str">
        <f t="shared" si="53"/>
        <v/>
      </c>
      <c r="K207" s="211" t="str">
        <f t="shared" si="44"/>
        <v/>
      </c>
      <c r="L207" s="211" t="str">
        <f t="shared" si="45"/>
        <v/>
      </c>
      <c r="M207" s="211" t="str">
        <f t="shared" si="46"/>
        <v/>
      </c>
      <c r="N207" s="325" t="s">
        <v>50</v>
      </c>
      <c r="O207" s="329"/>
      <c r="P207" s="221" t="str">
        <f>IF($O207="","",INDEX('3.ポイント配分設計画面'!$B$12:$K$17,MATCH(メイン!O207,'3.ポイント配分設計画面'!$B$12:$B$17,0),MATCH(E207,'3.ポイント配分設計画面'!$B$12:$K$12,0)))</f>
        <v/>
      </c>
      <c r="Q207" s="221" t="str">
        <f>IF(O207="","",IF($G207="",0,INDEX('3.ポイント配分設計画面'!$B$21:$J$26,MATCH(メイン!O207,'3.ポイント配分設計画面'!$B$21:$B$26,0),MATCH(G207,'3.ポイント配分設計画面'!$B$21:$J$21,0))))</f>
        <v/>
      </c>
      <c r="R207" s="221" t="str">
        <f>IF(O207="","",IF(L207="",0,L207*'3.ポイント配分設計画面'!$C$8))</f>
        <v/>
      </c>
      <c r="S207" s="221" t="str">
        <f t="shared" si="47"/>
        <v/>
      </c>
      <c r="T207" s="224" t="str">
        <f t="shared" si="52"/>
        <v/>
      </c>
      <c r="U207" s="225" t="str">
        <f t="shared" si="48"/>
        <v/>
      </c>
      <c r="V207" s="330"/>
      <c r="W207" s="215" t="str">
        <f t="shared" si="49"/>
        <v/>
      </c>
      <c r="X207" s="215" t="str">
        <f t="shared" si="50"/>
        <v/>
      </c>
      <c r="Y207" s="328"/>
      <c r="Z207" s="218" t="str">
        <f t="shared" si="51"/>
        <v/>
      </c>
    </row>
    <row r="208" spans="1:26" x14ac:dyDescent="0.15">
      <c r="A208" s="27" t="str">
        <f t="shared" si="42"/>
        <v/>
      </c>
      <c r="B208" s="322"/>
      <c r="C208" s="322"/>
      <c r="D208" s="323"/>
      <c r="E208" s="323"/>
      <c r="F208" s="322"/>
      <c r="G208" s="322"/>
      <c r="H208" s="324"/>
      <c r="I208" s="324"/>
      <c r="J208" s="211" t="str">
        <f t="shared" si="53"/>
        <v/>
      </c>
      <c r="K208" s="211" t="str">
        <f t="shared" si="44"/>
        <v/>
      </c>
      <c r="L208" s="211" t="str">
        <f t="shared" si="45"/>
        <v/>
      </c>
      <c r="M208" s="211" t="str">
        <f t="shared" si="46"/>
        <v/>
      </c>
      <c r="N208" s="325" t="s">
        <v>50</v>
      </c>
      <c r="O208" s="329"/>
      <c r="P208" s="221" t="str">
        <f>IF($O208="","",INDEX('3.ポイント配分設計画面'!$B$12:$K$17,MATCH(メイン!O208,'3.ポイント配分設計画面'!$B$12:$B$17,0),MATCH(E208,'3.ポイント配分設計画面'!$B$12:$K$12,0)))</f>
        <v/>
      </c>
      <c r="Q208" s="221" t="str">
        <f>IF(O208="","",IF($G208="",0,INDEX('3.ポイント配分設計画面'!$B$21:$J$26,MATCH(メイン!O208,'3.ポイント配分設計画面'!$B$21:$B$26,0),MATCH(G208,'3.ポイント配分設計画面'!$B$21:$J$21,0))))</f>
        <v/>
      </c>
      <c r="R208" s="221" t="str">
        <f>IF(O208="","",IF(L208="",0,L208*'3.ポイント配分設計画面'!$C$8))</f>
        <v/>
      </c>
      <c r="S208" s="221" t="str">
        <f t="shared" si="47"/>
        <v/>
      </c>
      <c r="T208" s="224" t="str">
        <f t="shared" si="52"/>
        <v/>
      </c>
      <c r="U208" s="225" t="str">
        <f t="shared" si="48"/>
        <v/>
      </c>
      <c r="V208" s="330"/>
      <c r="W208" s="215" t="str">
        <f t="shared" si="49"/>
        <v/>
      </c>
      <c r="X208" s="215" t="str">
        <f t="shared" si="50"/>
        <v/>
      </c>
      <c r="Y208" s="328"/>
      <c r="Z208" s="218" t="str">
        <f t="shared" si="51"/>
        <v/>
      </c>
    </row>
    <row r="209" spans="1:26" x14ac:dyDescent="0.15">
      <c r="A209" s="27" t="str">
        <f t="shared" si="42"/>
        <v/>
      </c>
      <c r="B209" s="322"/>
      <c r="C209" s="322"/>
      <c r="D209" s="323"/>
      <c r="E209" s="323"/>
      <c r="F209" s="322"/>
      <c r="G209" s="322"/>
      <c r="H209" s="324"/>
      <c r="I209" s="324"/>
      <c r="J209" s="211" t="str">
        <f t="shared" si="53"/>
        <v/>
      </c>
      <c r="K209" s="211" t="str">
        <f t="shared" si="44"/>
        <v/>
      </c>
      <c r="L209" s="211" t="str">
        <f t="shared" si="45"/>
        <v/>
      </c>
      <c r="M209" s="211" t="str">
        <f t="shared" si="46"/>
        <v/>
      </c>
      <c r="N209" s="325" t="s">
        <v>50</v>
      </c>
      <c r="O209" s="329"/>
      <c r="P209" s="221" t="str">
        <f>IF($O209="","",INDEX('3.ポイント配分設計画面'!$B$12:$K$17,MATCH(メイン!O209,'3.ポイント配分設計画面'!$B$12:$B$17,0),MATCH(E209,'3.ポイント配分設計画面'!$B$12:$K$12,0)))</f>
        <v/>
      </c>
      <c r="Q209" s="221" t="str">
        <f>IF(O209="","",IF($G209="",0,INDEX('3.ポイント配分設計画面'!$B$21:$J$26,MATCH(メイン!O209,'3.ポイント配分設計画面'!$B$21:$B$26,0),MATCH(G209,'3.ポイント配分設計画面'!$B$21:$J$21,0))))</f>
        <v/>
      </c>
      <c r="R209" s="221" t="str">
        <f>IF(O209="","",IF(L209="",0,L209*'3.ポイント配分設計画面'!$C$8))</f>
        <v/>
      </c>
      <c r="S209" s="221" t="str">
        <f t="shared" si="47"/>
        <v/>
      </c>
      <c r="T209" s="224" t="str">
        <f t="shared" si="52"/>
        <v/>
      </c>
      <c r="U209" s="225" t="str">
        <f t="shared" si="48"/>
        <v/>
      </c>
      <c r="V209" s="330"/>
      <c r="W209" s="215" t="str">
        <f t="shared" si="49"/>
        <v/>
      </c>
      <c r="X209" s="215" t="str">
        <f t="shared" si="50"/>
        <v/>
      </c>
      <c r="Y209" s="328"/>
      <c r="Z209" s="218" t="str">
        <f t="shared" si="51"/>
        <v/>
      </c>
    </row>
    <row r="210" spans="1:26" x14ac:dyDescent="0.15">
      <c r="A210" s="27" t="str">
        <f t="shared" si="42"/>
        <v/>
      </c>
      <c r="B210" s="322"/>
      <c r="C210" s="322"/>
      <c r="D210" s="323"/>
      <c r="E210" s="323"/>
      <c r="F210" s="322"/>
      <c r="G210" s="322"/>
      <c r="H210" s="324"/>
      <c r="I210" s="324"/>
      <c r="J210" s="211" t="str">
        <f t="shared" si="53"/>
        <v/>
      </c>
      <c r="K210" s="211" t="str">
        <f t="shared" si="44"/>
        <v/>
      </c>
      <c r="L210" s="211" t="str">
        <f t="shared" si="45"/>
        <v/>
      </c>
      <c r="M210" s="211" t="str">
        <f t="shared" si="46"/>
        <v/>
      </c>
      <c r="N210" s="325" t="s">
        <v>50</v>
      </c>
      <c r="O210" s="329"/>
      <c r="P210" s="221" t="str">
        <f>IF($O210="","",INDEX('3.ポイント配分設計画面'!$B$12:$K$17,MATCH(メイン!O210,'3.ポイント配分設計画面'!$B$12:$B$17,0),MATCH(E210,'3.ポイント配分設計画面'!$B$12:$K$12,0)))</f>
        <v/>
      </c>
      <c r="Q210" s="221" t="str">
        <f>IF(O210="","",IF($G210="",0,INDEX('3.ポイント配分設計画面'!$B$21:$J$26,MATCH(メイン!O210,'3.ポイント配分設計画面'!$B$21:$B$26,0),MATCH(G210,'3.ポイント配分設計画面'!$B$21:$J$21,0))))</f>
        <v/>
      </c>
      <c r="R210" s="221" t="str">
        <f>IF(O210="","",IF(L210="",0,L210*'3.ポイント配分設計画面'!$C$8))</f>
        <v/>
      </c>
      <c r="S210" s="221" t="str">
        <f t="shared" si="47"/>
        <v/>
      </c>
      <c r="T210" s="224" t="str">
        <f t="shared" si="52"/>
        <v/>
      </c>
      <c r="U210" s="225" t="str">
        <f t="shared" si="48"/>
        <v/>
      </c>
      <c r="V210" s="330"/>
      <c r="W210" s="215" t="str">
        <f t="shared" si="49"/>
        <v/>
      </c>
      <c r="X210" s="215" t="str">
        <f t="shared" si="50"/>
        <v/>
      </c>
      <c r="Y210" s="328"/>
      <c r="Z210" s="218" t="str">
        <f t="shared" si="51"/>
        <v/>
      </c>
    </row>
    <row r="211" spans="1:26" x14ac:dyDescent="0.15">
      <c r="A211" s="27" t="str">
        <f t="shared" si="42"/>
        <v/>
      </c>
      <c r="B211" s="322"/>
      <c r="C211" s="322"/>
      <c r="D211" s="323"/>
      <c r="E211" s="323"/>
      <c r="F211" s="322"/>
      <c r="G211" s="322"/>
      <c r="H211" s="324"/>
      <c r="I211" s="324"/>
      <c r="J211" s="211" t="str">
        <f t="shared" si="53"/>
        <v/>
      </c>
      <c r="K211" s="211" t="str">
        <f t="shared" si="44"/>
        <v/>
      </c>
      <c r="L211" s="211" t="str">
        <f t="shared" si="45"/>
        <v/>
      </c>
      <c r="M211" s="211" t="str">
        <f t="shared" si="46"/>
        <v/>
      </c>
      <c r="N211" s="325" t="s">
        <v>50</v>
      </c>
      <c r="O211" s="329"/>
      <c r="P211" s="221" t="str">
        <f>IF($O211="","",INDEX('3.ポイント配分設計画面'!$B$12:$K$17,MATCH(メイン!O211,'3.ポイント配分設計画面'!$B$12:$B$17,0),MATCH(E211,'3.ポイント配分設計画面'!$B$12:$K$12,0)))</f>
        <v/>
      </c>
      <c r="Q211" s="221" t="str">
        <f>IF(O211="","",IF($G211="",0,INDEX('3.ポイント配分設計画面'!$B$21:$J$26,MATCH(メイン!O211,'3.ポイント配分設計画面'!$B$21:$B$26,0),MATCH(G211,'3.ポイント配分設計画面'!$B$21:$J$21,0))))</f>
        <v/>
      </c>
      <c r="R211" s="221" t="str">
        <f>IF(O211="","",IF(L211="",0,L211*'3.ポイント配分設計画面'!$C$8))</f>
        <v/>
      </c>
      <c r="S211" s="221" t="str">
        <f t="shared" si="47"/>
        <v/>
      </c>
      <c r="T211" s="224" t="str">
        <f t="shared" si="52"/>
        <v/>
      </c>
      <c r="U211" s="225" t="str">
        <f t="shared" si="48"/>
        <v/>
      </c>
      <c r="V211" s="330"/>
      <c r="W211" s="215" t="str">
        <f t="shared" si="49"/>
        <v/>
      </c>
      <c r="X211" s="215" t="str">
        <f t="shared" si="50"/>
        <v/>
      </c>
      <c r="Y211" s="328"/>
      <c r="Z211" s="218" t="str">
        <f t="shared" si="51"/>
        <v/>
      </c>
    </row>
    <row r="212" spans="1:26" x14ac:dyDescent="0.15">
      <c r="A212" s="27" t="str">
        <f t="shared" si="42"/>
        <v/>
      </c>
      <c r="B212" s="322"/>
      <c r="C212" s="322"/>
      <c r="D212" s="323"/>
      <c r="E212" s="323"/>
      <c r="F212" s="322"/>
      <c r="G212" s="322"/>
      <c r="H212" s="324"/>
      <c r="I212" s="324"/>
      <c r="J212" s="211" t="str">
        <f t="shared" si="53"/>
        <v/>
      </c>
      <c r="K212" s="211" t="str">
        <f t="shared" si="44"/>
        <v/>
      </c>
      <c r="L212" s="211" t="str">
        <f t="shared" si="45"/>
        <v/>
      </c>
      <c r="M212" s="211" t="str">
        <f t="shared" si="46"/>
        <v/>
      </c>
      <c r="N212" s="325" t="s">
        <v>50</v>
      </c>
      <c r="O212" s="329"/>
      <c r="P212" s="221" t="str">
        <f>IF($O212="","",INDEX('3.ポイント配分設計画面'!$B$12:$K$17,MATCH(メイン!O212,'3.ポイント配分設計画面'!$B$12:$B$17,0),MATCH(E212,'3.ポイント配分設計画面'!$B$12:$K$12,0)))</f>
        <v/>
      </c>
      <c r="Q212" s="221" t="str">
        <f>IF(O212="","",IF($G212="",0,INDEX('3.ポイント配分設計画面'!$B$21:$J$26,MATCH(メイン!O212,'3.ポイント配分設計画面'!$B$21:$B$26,0),MATCH(G212,'3.ポイント配分設計画面'!$B$21:$J$21,0))))</f>
        <v/>
      </c>
      <c r="R212" s="221" t="str">
        <f>IF(O212="","",IF(L212="",0,L212*'3.ポイント配分設計画面'!$C$8))</f>
        <v/>
      </c>
      <c r="S212" s="221" t="str">
        <f t="shared" si="47"/>
        <v/>
      </c>
      <c r="T212" s="224" t="str">
        <f t="shared" si="52"/>
        <v/>
      </c>
      <c r="U212" s="225" t="str">
        <f t="shared" si="48"/>
        <v/>
      </c>
      <c r="V212" s="330"/>
      <c r="W212" s="215" t="str">
        <f t="shared" si="49"/>
        <v/>
      </c>
      <c r="X212" s="215" t="str">
        <f t="shared" si="50"/>
        <v/>
      </c>
      <c r="Y212" s="328"/>
      <c r="Z212" s="218" t="str">
        <f t="shared" si="51"/>
        <v/>
      </c>
    </row>
    <row r="213" spans="1:26" x14ac:dyDescent="0.15">
      <c r="A213" s="27" t="str">
        <f t="shared" si="42"/>
        <v/>
      </c>
      <c r="B213" s="322"/>
      <c r="C213" s="322"/>
      <c r="D213" s="323"/>
      <c r="E213" s="323"/>
      <c r="F213" s="322"/>
      <c r="G213" s="322"/>
      <c r="H213" s="324"/>
      <c r="I213" s="324"/>
      <c r="J213" s="211" t="str">
        <f t="shared" si="53"/>
        <v/>
      </c>
      <c r="K213" s="211" t="str">
        <f t="shared" si="44"/>
        <v/>
      </c>
      <c r="L213" s="211" t="str">
        <f t="shared" si="45"/>
        <v/>
      </c>
      <c r="M213" s="211" t="str">
        <f t="shared" si="46"/>
        <v/>
      </c>
      <c r="N213" s="325" t="s">
        <v>50</v>
      </c>
      <c r="O213" s="329"/>
      <c r="P213" s="221" t="str">
        <f>IF($O213="","",INDEX('3.ポイント配分設計画面'!$B$12:$K$17,MATCH(メイン!O213,'3.ポイント配分設計画面'!$B$12:$B$17,0),MATCH(E213,'3.ポイント配分設計画面'!$B$12:$K$12,0)))</f>
        <v/>
      </c>
      <c r="Q213" s="221" t="str">
        <f>IF(O213="","",IF($G213="",0,INDEX('3.ポイント配分設計画面'!$B$21:$J$26,MATCH(メイン!O213,'3.ポイント配分設計画面'!$B$21:$B$26,0),MATCH(G213,'3.ポイント配分設計画面'!$B$21:$J$21,0))))</f>
        <v/>
      </c>
      <c r="R213" s="221" t="str">
        <f>IF(O213="","",IF(L213="",0,L213*'3.ポイント配分設計画面'!$C$8))</f>
        <v/>
      </c>
      <c r="S213" s="221" t="str">
        <f t="shared" si="47"/>
        <v/>
      </c>
      <c r="T213" s="224" t="str">
        <f t="shared" si="52"/>
        <v/>
      </c>
      <c r="U213" s="225" t="str">
        <f t="shared" si="48"/>
        <v/>
      </c>
      <c r="V213" s="330"/>
      <c r="W213" s="215" t="str">
        <f t="shared" si="49"/>
        <v/>
      </c>
      <c r="X213" s="215" t="str">
        <f t="shared" si="50"/>
        <v/>
      </c>
      <c r="Y213" s="328"/>
      <c r="Z213" s="218" t="str">
        <f t="shared" si="51"/>
        <v/>
      </c>
    </row>
    <row r="214" spans="1:26" x14ac:dyDescent="0.15">
      <c r="A214" s="27" t="str">
        <f t="shared" si="42"/>
        <v/>
      </c>
      <c r="B214" s="322"/>
      <c r="C214" s="322"/>
      <c r="D214" s="323"/>
      <c r="E214" s="323"/>
      <c r="F214" s="322"/>
      <c r="G214" s="322"/>
      <c r="H214" s="324"/>
      <c r="I214" s="324"/>
      <c r="J214" s="211" t="str">
        <f t="shared" si="53"/>
        <v/>
      </c>
      <c r="K214" s="211" t="str">
        <f t="shared" si="44"/>
        <v/>
      </c>
      <c r="L214" s="211" t="str">
        <f t="shared" si="45"/>
        <v/>
      </c>
      <c r="M214" s="211" t="str">
        <f t="shared" si="46"/>
        <v/>
      </c>
      <c r="N214" s="325" t="s">
        <v>50</v>
      </c>
      <c r="O214" s="329"/>
      <c r="P214" s="221" t="str">
        <f>IF($O214="","",INDEX('3.ポイント配分設計画面'!$B$12:$K$17,MATCH(メイン!O214,'3.ポイント配分設計画面'!$B$12:$B$17,0),MATCH(E214,'3.ポイント配分設計画面'!$B$12:$K$12,0)))</f>
        <v/>
      </c>
      <c r="Q214" s="221" t="str">
        <f>IF(O214="","",IF($G214="",0,INDEX('3.ポイント配分設計画面'!$B$21:$J$26,MATCH(メイン!O214,'3.ポイント配分設計画面'!$B$21:$B$26,0),MATCH(G214,'3.ポイント配分設計画面'!$B$21:$J$21,0))))</f>
        <v/>
      </c>
      <c r="R214" s="221" t="str">
        <f>IF(O214="","",IF(L214="",0,L214*'3.ポイント配分設計画面'!$C$8))</f>
        <v/>
      </c>
      <c r="S214" s="221" t="str">
        <f t="shared" si="47"/>
        <v/>
      </c>
      <c r="T214" s="224" t="str">
        <f t="shared" si="52"/>
        <v/>
      </c>
      <c r="U214" s="225" t="str">
        <f t="shared" si="48"/>
        <v/>
      </c>
      <c r="V214" s="330"/>
      <c r="W214" s="215" t="str">
        <f t="shared" si="49"/>
        <v/>
      </c>
      <c r="X214" s="215" t="str">
        <f t="shared" si="50"/>
        <v/>
      </c>
      <c r="Y214" s="328"/>
      <c r="Z214" s="218" t="str">
        <f t="shared" si="51"/>
        <v/>
      </c>
    </row>
    <row r="215" spans="1:26" x14ac:dyDescent="0.15">
      <c r="A215" s="27" t="str">
        <f t="shared" si="42"/>
        <v/>
      </c>
      <c r="B215" s="322"/>
      <c r="C215" s="322"/>
      <c r="D215" s="323"/>
      <c r="E215" s="323"/>
      <c r="F215" s="322"/>
      <c r="G215" s="322"/>
      <c r="H215" s="324"/>
      <c r="I215" s="324"/>
      <c r="J215" s="211" t="str">
        <f t="shared" si="53"/>
        <v/>
      </c>
      <c r="K215" s="211" t="str">
        <f t="shared" si="44"/>
        <v/>
      </c>
      <c r="L215" s="211" t="str">
        <f t="shared" si="45"/>
        <v/>
      </c>
      <c r="M215" s="211" t="str">
        <f t="shared" si="46"/>
        <v/>
      </c>
      <c r="N215" s="325" t="s">
        <v>50</v>
      </c>
      <c r="O215" s="329"/>
      <c r="P215" s="221" t="str">
        <f>IF($O215="","",INDEX('3.ポイント配分設計画面'!$B$12:$K$17,MATCH(メイン!O215,'3.ポイント配分設計画面'!$B$12:$B$17,0),MATCH(E215,'3.ポイント配分設計画面'!$B$12:$K$12,0)))</f>
        <v/>
      </c>
      <c r="Q215" s="221" t="str">
        <f>IF(O215="","",IF($G215="",0,INDEX('3.ポイント配分設計画面'!$B$21:$J$26,MATCH(メイン!O215,'3.ポイント配分設計画面'!$B$21:$B$26,0),MATCH(G215,'3.ポイント配分設計画面'!$B$21:$J$21,0))))</f>
        <v/>
      </c>
      <c r="R215" s="221" t="str">
        <f>IF(O215="","",IF(L215="",0,L215*'3.ポイント配分設計画面'!$C$8))</f>
        <v/>
      </c>
      <c r="S215" s="221" t="str">
        <f t="shared" si="47"/>
        <v/>
      </c>
      <c r="T215" s="224" t="str">
        <f t="shared" si="52"/>
        <v/>
      </c>
      <c r="U215" s="225" t="str">
        <f t="shared" si="48"/>
        <v/>
      </c>
      <c r="V215" s="330"/>
      <c r="W215" s="215" t="str">
        <f t="shared" si="49"/>
        <v/>
      </c>
      <c r="X215" s="215" t="str">
        <f t="shared" si="50"/>
        <v/>
      </c>
      <c r="Y215" s="328"/>
      <c r="Z215" s="218" t="str">
        <f t="shared" si="51"/>
        <v/>
      </c>
    </row>
    <row r="216" spans="1:26" x14ac:dyDescent="0.15">
      <c r="A216" s="27" t="str">
        <f t="shared" si="42"/>
        <v/>
      </c>
      <c r="B216" s="322"/>
      <c r="C216" s="322"/>
      <c r="D216" s="323"/>
      <c r="E216" s="323"/>
      <c r="F216" s="322"/>
      <c r="G216" s="322"/>
      <c r="H216" s="324"/>
      <c r="I216" s="324"/>
      <c r="J216" s="211" t="str">
        <f t="shared" si="53"/>
        <v/>
      </c>
      <c r="K216" s="211" t="str">
        <f t="shared" si="44"/>
        <v/>
      </c>
      <c r="L216" s="211" t="str">
        <f t="shared" si="45"/>
        <v/>
      </c>
      <c r="M216" s="211" t="str">
        <f t="shared" si="46"/>
        <v/>
      </c>
      <c r="N216" s="325" t="s">
        <v>50</v>
      </c>
      <c r="O216" s="329"/>
      <c r="P216" s="221" t="str">
        <f>IF($O216="","",INDEX('3.ポイント配分設計画面'!$B$12:$K$17,MATCH(メイン!O216,'3.ポイント配分設計画面'!$B$12:$B$17,0),MATCH(E216,'3.ポイント配分設計画面'!$B$12:$K$12,0)))</f>
        <v/>
      </c>
      <c r="Q216" s="221" t="str">
        <f>IF(O216="","",IF($G216="",0,INDEX('3.ポイント配分設計画面'!$B$21:$J$26,MATCH(メイン!O216,'3.ポイント配分設計画面'!$B$21:$B$26,0),MATCH(G216,'3.ポイント配分設計画面'!$B$21:$J$21,0))))</f>
        <v/>
      </c>
      <c r="R216" s="221" t="str">
        <f>IF(O216="","",IF(L216="",0,L216*'3.ポイント配分設計画面'!$C$8))</f>
        <v/>
      </c>
      <c r="S216" s="221" t="str">
        <f t="shared" si="47"/>
        <v/>
      </c>
      <c r="T216" s="224" t="str">
        <f t="shared" si="52"/>
        <v/>
      </c>
      <c r="U216" s="225" t="str">
        <f t="shared" si="48"/>
        <v/>
      </c>
      <c r="V216" s="330"/>
      <c r="W216" s="215" t="str">
        <f t="shared" si="49"/>
        <v/>
      </c>
      <c r="X216" s="215" t="str">
        <f t="shared" si="50"/>
        <v/>
      </c>
      <c r="Y216" s="328"/>
      <c r="Z216" s="218" t="str">
        <f t="shared" si="51"/>
        <v/>
      </c>
    </row>
    <row r="217" spans="1:26" x14ac:dyDescent="0.15">
      <c r="A217" s="27" t="str">
        <f t="shared" si="42"/>
        <v/>
      </c>
      <c r="B217" s="322"/>
      <c r="C217" s="322"/>
      <c r="D217" s="323"/>
      <c r="E217" s="323"/>
      <c r="F217" s="322"/>
      <c r="G217" s="322"/>
      <c r="H217" s="324"/>
      <c r="I217" s="324"/>
      <c r="J217" s="211" t="str">
        <f t="shared" si="53"/>
        <v/>
      </c>
      <c r="K217" s="211" t="str">
        <f t="shared" si="44"/>
        <v/>
      </c>
      <c r="L217" s="211" t="str">
        <f t="shared" si="45"/>
        <v/>
      </c>
      <c r="M217" s="211" t="str">
        <f t="shared" si="46"/>
        <v/>
      </c>
      <c r="N217" s="325" t="s">
        <v>50</v>
      </c>
      <c r="O217" s="329"/>
      <c r="P217" s="221" t="str">
        <f>IF($O217="","",INDEX('3.ポイント配分設計画面'!$B$12:$K$17,MATCH(メイン!O217,'3.ポイント配分設計画面'!$B$12:$B$17,0),MATCH(E217,'3.ポイント配分設計画面'!$B$12:$K$12,0)))</f>
        <v/>
      </c>
      <c r="Q217" s="221" t="str">
        <f>IF(O217="","",IF($G217="",0,INDEX('3.ポイント配分設計画面'!$B$21:$J$26,MATCH(メイン!O217,'3.ポイント配分設計画面'!$B$21:$B$26,0),MATCH(G217,'3.ポイント配分設計画面'!$B$21:$J$21,0))))</f>
        <v/>
      </c>
      <c r="R217" s="221" t="str">
        <f>IF(O217="","",IF(L217="",0,L217*'3.ポイント配分設計画面'!$C$8))</f>
        <v/>
      </c>
      <c r="S217" s="221" t="str">
        <f t="shared" si="47"/>
        <v/>
      </c>
      <c r="T217" s="224" t="str">
        <f t="shared" si="52"/>
        <v/>
      </c>
      <c r="U217" s="225" t="str">
        <f t="shared" si="48"/>
        <v/>
      </c>
      <c r="V217" s="330"/>
      <c r="W217" s="215" t="str">
        <f t="shared" si="49"/>
        <v/>
      </c>
      <c r="X217" s="215" t="str">
        <f t="shared" si="50"/>
        <v/>
      </c>
      <c r="Y217" s="328"/>
      <c r="Z217" s="218" t="str">
        <f t="shared" si="51"/>
        <v/>
      </c>
    </row>
    <row r="218" spans="1:26" x14ac:dyDescent="0.15">
      <c r="A218" s="27" t="str">
        <f t="shared" si="42"/>
        <v/>
      </c>
      <c r="B218" s="322"/>
      <c r="C218" s="322"/>
      <c r="D218" s="323"/>
      <c r="E218" s="323"/>
      <c r="F218" s="322"/>
      <c r="G218" s="322"/>
      <c r="H218" s="324"/>
      <c r="I218" s="324"/>
      <c r="J218" s="211" t="str">
        <f t="shared" si="53"/>
        <v/>
      </c>
      <c r="K218" s="211" t="str">
        <f t="shared" si="44"/>
        <v/>
      </c>
      <c r="L218" s="211" t="str">
        <f t="shared" si="45"/>
        <v/>
      </c>
      <c r="M218" s="211" t="str">
        <f t="shared" si="46"/>
        <v/>
      </c>
      <c r="N218" s="325" t="s">
        <v>50</v>
      </c>
      <c r="O218" s="329"/>
      <c r="P218" s="221" t="str">
        <f>IF($O218="","",INDEX('3.ポイント配分設計画面'!$B$12:$K$17,MATCH(メイン!O218,'3.ポイント配分設計画面'!$B$12:$B$17,0),MATCH(E218,'3.ポイント配分設計画面'!$B$12:$K$12,0)))</f>
        <v/>
      </c>
      <c r="Q218" s="221" t="str">
        <f>IF(O218="","",IF($G218="",0,INDEX('3.ポイント配分設計画面'!$B$21:$J$26,MATCH(メイン!O218,'3.ポイント配分設計画面'!$B$21:$B$26,0),MATCH(G218,'3.ポイント配分設計画面'!$B$21:$J$21,0))))</f>
        <v/>
      </c>
      <c r="R218" s="221" t="str">
        <f>IF(O218="","",IF(L218="",0,L218*'3.ポイント配分設計画面'!$C$8))</f>
        <v/>
      </c>
      <c r="S218" s="221" t="str">
        <f t="shared" si="47"/>
        <v/>
      </c>
      <c r="T218" s="224" t="str">
        <f t="shared" si="52"/>
        <v/>
      </c>
      <c r="U218" s="225" t="str">
        <f t="shared" si="48"/>
        <v/>
      </c>
      <c r="V218" s="330"/>
      <c r="W218" s="215" t="str">
        <f t="shared" si="49"/>
        <v/>
      </c>
      <c r="X218" s="215" t="str">
        <f t="shared" si="50"/>
        <v/>
      </c>
      <c r="Y218" s="328"/>
      <c r="Z218" s="218" t="str">
        <f t="shared" si="51"/>
        <v/>
      </c>
    </row>
    <row r="219" spans="1:26" x14ac:dyDescent="0.15">
      <c r="A219" s="27" t="str">
        <f t="shared" si="42"/>
        <v/>
      </c>
      <c r="B219" s="322"/>
      <c r="C219" s="322"/>
      <c r="D219" s="323"/>
      <c r="E219" s="323"/>
      <c r="F219" s="322"/>
      <c r="G219" s="322"/>
      <c r="H219" s="324"/>
      <c r="I219" s="324"/>
      <c r="J219" s="211" t="str">
        <f t="shared" si="53"/>
        <v/>
      </c>
      <c r="K219" s="211" t="str">
        <f t="shared" si="44"/>
        <v/>
      </c>
      <c r="L219" s="211" t="str">
        <f t="shared" si="45"/>
        <v/>
      </c>
      <c r="M219" s="211" t="str">
        <f t="shared" si="46"/>
        <v/>
      </c>
      <c r="N219" s="325" t="s">
        <v>50</v>
      </c>
      <c r="O219" s="329"/>
      <c r="P219" s="221" t="str">
        <f>IF($O219="","",INDEX('3.ポイント配分設計画面'!$B$12:$K$17,MATCH(メイン!O219,'3.ポイント配分設計画面'!$B$12:$B$17,0),MATCH(E219,'3.ポイント配分設計画面'!$B$12:$K$12,0)))</f>
        <v/>
      </c>
      <c r="Q219" s="221" t="str">
        <f>IF(O219="","",IF($G219="",0,INDEX('3.ポイント配分設計画面'!$B$21:$J$26,MATCH(メイン!O219,'3.ポイント配分設計画面'!$B$21:$B$26,0),MATCH(G219,'3.ポイント配分設計画面'!$B$21:$J$21,0))))</f>
        <v/>
      </c>
      <c r="R219" s="221" t="str">
        <f>IF(O219="","",IF(L219="",0,L219*'3.ポイント配分設計画面'!$C$8))</f>
        <v/>
      </c>
      <c r="S219" s="221" t="str">
        <f t="shared" si="47"/>
        <v/>
      </c>
      <c r="T219" s="224" t="str">
        <f t="shared" si="52"/>
        <v/>
      </c>
      <c r="U219" s="225" t="str">
        <f t="shared" si="48"/>
        <v/>
      </c>
      <c r="V219" s="330"/>
      <c r="W219" s="215" t="str">
        <f t="shared" si="49"/>
        <v/>
      </c>
      <c r="X219" s="215" t="str">
        <f t="shared" si="50"/>
        <v/>
      </c>
      <c r="Y219" s="328"/>
      <c r="Z219" s="218" t="str">
        <f t="shared" si="51"/>
        <v/>
      </c>
    </row>
    <row r="220" spans="1:26" x14ac:dyDescent="0.15">
      <c r="A220" s="27" t="str">
        <f t="shared" si="42"/>
        <v/>
      </c>
      <c r="B220" s="322"/>
      <c r="C220" s="322"/>
      <c r="D220" s="323"/>
      <c r="E220" s="323"/>
      <c r="F220" s="322"/>
      <c r="G220" s="322"/>
      <c r="H220" s="324"/>
      <c r="I220" s="324"/>
      <c r="J220" s="211" t="str">
        <f t="shared" si="53"/>
        <v/>
      </c>
      <c r="K220" s="211" t="str">
        <f t="shared" si="44"/>
        <v/>
      </c>
      <c r="L220" s="211" t="str">
        <f t="shared" si="45"/>
        <v/>
      </c>
      <c r="M220" s="211" t="str">
        <f t="shared" si="46"/>
        <v/>
      </c>
      <c r="N220" s="325" t="s">
        <v>50</v>
      </c>
      <c r="O220" s="329"/>
      <c r="P220" s="221" t="str">
        <f>IF($O220="","",INDEX('3.ポイント配分設計画面'!$B$12:$K$17,MATCH(メイン!O220,'3.ポイント配分設計画面'!$B$12:$B$17,0),MATCH(E220,'3.ポイント配分設計画面'!$B$12:$K$12,0)))</f>
        <v/>
      </c>
      <c r="Q220" s="221" t="str">
        <f>IF(O220="","",IF($G220="",0,INDEX('3.ポイント配分設計画面'!$B$21:$J$26,MATCH(メイン!O220,'3.ポイント配分設計画面'!$B$21:$B$26,0),MATCH(G220,'3.ポイント配分設計画面'!$B$21:$J$21,0))))</f>
        <v/>
      </c>
      <c r="R220" s="221" t="str">
        <f>IF(O220="","",IF(L220="",0,L220*'3.ポイント配分設計画面'!$C$8))</f>
        <v/>
      </c>
      <c r="S220" s="221" t="str">
        <f t="shared" si="47"/>
        <v/>
      </c>
      <c r="T220" s="224" t="str">
        <f t="shared" si="52"/>
        <v/>
      </c>
      <c r="U220" s="225" t="str">
        <f t="shared" si="48"/>
        <v/>
      </c>
      <c r="V220" s="330"/>
      <c r="W220" s="215" t="str">
        <f t="shared" si="49"/>
        <v/>
      </c>
      <c r="X220" s="215" t="str">
        <f t="shared" si="50"/>
        <v/>
      </c>
      <c r="Y220" s="328"/>
      <c r="Z220" s="218" t="str">
        <f t="shared" si="51"/>
        <v/>
      </c>
    </row>
    <row r="221" spans="1:26" x14ac:dyDescent="0.15">
      <c r="A221" s="27" t="str">
        <f t="shared" si="42"/>
        <v/>
      </c>
      <c r="B221" s="322"/>
      <c r="C221" s="322"/>
      <c r="D221" s="323"/>
      <c r="E221" s="323"/>
      <c r="F221" s="322"/>
      <c r="G221" s="322"/>
      <c r="H221" s="324"/>
      <c r="I221" s="324"/>
      <c r="J221" s="211" t="str">
        <f t="shared" si="53"/>
        <v/>
      </c>
      <c r="K221" s="211" t="str">
        <f t="shared" si="44"/>
        <v/>
      </c>
      <c r="L221" s="211" t="str">
        <f t="shared" si="45"/>
        <v/>
      </c>
      <c r="M221" s="211" t="str">
        <f t="shared" si="46"/>
        <v/>
      </c>
      <c r="N221" s="325" t="s">
        <v>50</v>
      </c>
      <c r="O221" s="329"/>
      <c r="P221" s="221" t="str">
        <f>IF($O221="","",INDEX('3.ポイント配分設計画面'!$B$12:$K$17,MATCH(メイン!O221,'3.ポイント配分設計画面'!$B$12:$B$17,0),MATCH(E221,'3.ポイント配分設計画面'!$B$12:$K$12,0)))</f>
        <v/>
      </c>
      <c r="Q221" s="221" t="str">
        <f>IF(O221="","",IF($G221="",0,INDEX('3.ポイント配分設計画面'!$B$21:$J$26,MATCH(メイン!O221,'3.ポイント配分設計画面'!$B$21:$B$26,0),MATCH(G221,'3.ポイント配分設計画面'!$B$21:$J$21,0))))</f>
        <v/>
      </c>
      <c r="R221" s="221" t="str">
        <f>IF(O221="","",IF(L221="",0,L221*'3.ポイント配分設計画面'!$C$8))</f>
        <v/>
      </c>
      <c r="S221" s="221" t="str">
        <f t="shared" si="47"/>
        <v/>
      </c>
      <c r="T221" s="224" t="str">
        <f t="shared" si="52"/>
        <v/>
      </c>
      <c r="U221" s="225" t="str">
        <f t="shared" si="48"/>
        <v/>
      </c>
      <c r="V221" s="330"/>
      <c r="W221" s="215" t="str">
        <f t="shared" si="49"/>
        <v/>
      </c>
      <c r="X221" s="215" t="str">
        <f t="shared" si="50"/>
        <v/>
      </c>
      <c r="Y221" s="328"/>
      <c r="Z221" s="218" t="str">
        <f t="shared" si="51"/>
        <v/>
      </c>
    </row>
    <row r="222" spans="1:26" x14ac:dyDescent="0.15">
      <c r="A222" s="27" t="str">
        <f t="shared" si="42"/>
        <v/>
      </c>
      <c r="B222" s="322"/>
      <c r="C222" s="322"/>
      <c r="D222" s="323"/>
      <c r="E222" s="323"/>
      <c r="F222" s="322"/>
      <c r="G222" s="322"/>
      <c r="H222" s="324"/>
      <c r="I222" s="324"/>
      <c r="J222" s="211" t="str">
        <f t="shared" si="53"/>
        <v/>
      </c>
      <c r="K222" s="211" t="str">
        <f t="shared" si="44"/>
        <v/>
      </c>
      <c r="L222" s="211" t="str">
        <f t="shared" si="45"/>
        <v/>
      </c>
      <c r="M222" s="211" t="str">
        <f t="shared" si="46"/>
        <v/>
      </c>
      <c r="N222" s="325" t="s">
        <v>50</v>
      </c>
      <c r="O222" s="329"/>
      <c r="P222" s="221" t="str">
        <f>IF($O222="","",INDEX('3.ポイント配分設計画面'!$B$12:$K$17,MATCH(メイン!O222,'3.ポイント配分設計画面'!$B$12:$B$17,0),MATCH(E222,'3.ポイント配分設計画面'!$B$12:$K$12,0)))</f>
        <v/>
      </c>
      <c r="Q222" s="221" t="str">
        <f>IF(O222="","",IF($G222="",0,INDEX('3.ポイント配分設計画面'!$B$21:$J$26,MATCH(メイン!O222,'3.ポイント配分設計画面'!$B$21:$B$26,0),MATCH(G222,'3.ポイント配分設計画面'!$B$21:$J$21,0))))</f>
        <v/>
      </c>
      <c r="R222" s="221" t="str">
        <f>IF(O222="","",IF(L222="",0,L222*'3.ポイント配分設計画面'!$C$8))</f>
        <v/>
      </c>
      <c r="S222" s="221" t="str">
        <f t="shared" si="47"/>
        <v/>
      </c>
      <c r="T222" s="224" t="str">
        <f t="shared" si="52"/>
        <v/>
      </c>
      <c r="U222" s="225" t="str">
        <f t="shared" si="48"/>
        <v/>
      </c>
      <c r="V222" s="330"/>
      <c r="W222" s="215" t="str">
        <f t="shared" si="49"/>
        <v/>
      </c>
      <c r="X222" s="215" t="str">
        <f t="shared" si="50"/>
        <v/>
      </c>
      <c r="Y222" s="328"/>
      <c r="Z222" s="218" t="str">
        <f t="shared" si="51"/>
        <v/>
      </c>
    </row>
    <row r="223" spans="1:26" x14ac:dyDescent="0.15">
      <c r="A223" s="27" t="str">
        <f t="shared" si="42"/>
        <v/>
      </c>
      <c r="B223" s="322"/>
      <c r="C223" s="322"/>
      <c r="D223" s="323"/>
      <c r="E223" s="323"/>
      <c r="F223" s="322"/>
      <c r="G223" s="322"/>
      <c r="H223" s="324"/>
      <c r="I223" s="324"/>
      <c r="J223" s="211" t="str">
        <f t="shared" si="53"/>
        <v/>
      </c>
      <c r="K223" s="211" t="str">
        <f t="shared" si="44"/>
        <v/>
      </c>
      <c r="L223" s="211" t="str">
        <f t="shared" si="45"/>
        <v/>
      </c>
      <c r="M223" s="211" t="str">
        <f t="shared" si="46"/>
        <v/>
      </c>
      <c r="N223" s="325" t="s">
        <v>50</v>
      </c>
      <c r="O223" s="329"/>
      <c r="P223" s="221" t="str">
        <f>IF($O223="","",INDEX('3.ポイント配分設計画面'!$B$12:$K$17,MATCH(メイン!O223,'3.ポイント配分設計画面'!$B$12:$B$17,0),MATCH(E223,'3.ポイント配分設計画面'!$B$12:$K$12,0)))</f>
        <v/>
      </c>
      <c r="Q223" s="221" t="str">
        <f>IF(O223="","",IF($G223="",0,INDEX('3.ポイント配分設計画面'!$B$21:$J$26,MATCH(メイン!O223,'3.ポイント配分設計画面'!$B$21:$B$26,0),MATCH(G223,'3.ポイント配分設計画面'!$B$21:$J$21,0))))</f>
        <v/>
      </c>
      <c r="R223" s="221" t="str">
        <f>IF(O223="","",IF(L223="",0,L223*'3.ポイント配分設計画面'!$C$8))</f>
        <v/>
      </c>
      <c r="S223" s="221" t="str">
        <f t="shared" si="47"/>
        <v/>
      </c>
      <c r="T223" s="224" t="str">
        <f t="shared" si="52"/>
        <v/>
      </c>
      <c r="U223" s="225" t="str">
        <f t="shared" si="48"/>
        <v/>
      </c>
      <c r="V223" s="330"/>
      <c r="W223" s="215" t="str">
        <f t="shared" si="49"/>
        <v/>
      </c>
      <c r="X223" s="215" t="str">
        <f t="shared" si="50"/>
        <v/>
      </c>
      <c r="Y223" s="328"/>
      <c r="Z223" s="218" t="str">
        <f t="shared" si="51"/>
        <v/>
      </c>
    </row>
    <row r="224" spans="1:26" x14ac:dyDescent="0.15">
      <c r="A224" s="27" t="str">
        <f t="shared" si="42"/>
        <v/>
      </c>
      <c r="B224" s="322"/>
      <c r="C224" s="322"/>
      <c r="D224" s="323"/>
      <c r="E224" s="323"/>
      <c r="F224" s="322"/>
      <c r="G224" s="322"/>
      <c r="H224" s="324"/>
      <c r="I224" s="324"/>
      <c r="J224" s="211" t="str">
        <f t="shared" si="53"/>
        <v/>
      </c>
      <c r="K224" s="211" t="str">
        <f t="shared" si="44"/>
        <v/>
      </c>
      <c r="L224" s="211" t="str">
        <f t="shared" si="45"/>
        <v/>
      </c>
      <c r="M224" s="211" t="str">
        <f t="shared" si="46"/>
        <v/>
      </c>
      <c r="N224" s="325" t="s">
        <v>50</v>
      </c>
      <c r="O224" s="329"/>
      <c r="P224" s="221" t="str">
        <f>IF($O224="","",INDEX('3.ポイント配分設計画面'!$B$12:$K$17,MATCH(メイン!O224,'3.ポイント配分設計画面'!$B$12:$B$17,0),MATCH(E224,'3.ポイント配分設計画面'!$B$12:$K$12,0)))</f>
        <v/>
      </c>
      <c r="Q224" s="221" t="str">
        <f>IF(O224="","",IF($G224="",0,INDEX('3.ポイント配分設計画面'!$B$21:$J$26,MATCH(メイン!O224,'3.ポイント配分設計画面'!$B$21:$B$26,0),MATCH(G224,'3.ポイント配分設計画面'!$B$21:$J$21,0))))</f>
        <v/>
      </c>
      <c r="R224" s="221" t="str">
        <f>IF(O224="","",IF(L224="",0,L224*'3.ポイント配分設計画面'!$C$8))</f>
        <v/>
      </c>
      <c r="S224" s="221" t="str">
        <f t="shared" si="47"/>
        <v/>
      </c>
      <c r="T224" s="224" t="str">
        <f t="shared" si="52"/>
        <v/>
      </c>
      <c r="U224" s="225" t="str">
        <f t="shared" si="48"/>
        <v/>
      </c>
      <c r="V224" s="330"/>
      <c r="W224" s="215" t="str">
        <f t="shared" si="49"/>
        <v/>
      </c>
      <c r="X224" s="215" t="str">
        <f t="shared" si="50"/>
        <v/>
      </c>
      <c r="Y224" s="328"/>
      <c r="Z224" s="218" t="str">
        <f t="shared" si="51"/>
        <v/>
      </c>
    </row>
    <row r="225" spans="1:26" x14ac:dyDescent="0.15">
      <c r="A225" s="27" t="str">
        <f t="shared" si="42"/>
        <v/>
      </c>
      <c r="B225" s="322"/>
      <c r="C225" s="322"/>
      <c r="D225" s="323"/>
      <c r="E225" s="323"/>
      <c r="F225" s="322"/>
      <c r="G225" s="322"/>
      <c r="H225" s="324"/>
      <c r="I225" s="324"/>
      <c r="J225" s="211" t="str">
        <f t="shared" si="53"/>
        <v/>
      </c>
      <c r="K225" s="211" t="str">
        <f t="shared" si="44"/>
        <v/>
      </c>
      <c r="L225" s="211" t="str">
        <f t="shared" si="45"/>
        <v/>
      </c>
      <c r="M225" s="211" t="str">
        <f t="shared" si="46"/>
        <v/>
      </c>
      <c r="N225" s="325" t="s">
        <v>50</v>
      </c>
      <c r="O225" s="329"/>
      <c r="P225" s="221" t="str">
        <f>IF($O225="","",INDEX('3.ポイント配分設計画面'!$B$12:$K$17,MATCH(メイン!O225,'3.ポイント配分設計画面'!$B$12:$B$17,0),MATCH(E225,'3.ポイント配分設計画面'!$B$12:$K$12,0)))</f>
        <v/>
      </c>
      <c r="Q225" s="221" t="str">
        <f>IF(O225="","",IF($G225="",0,INDEX('3.ポイント配分設計画面'!$B$21:$J$26,MATCH(メイン!O225,'3.ポイント配分設計画面'!$B$21:$B$26,0),MATCH(G225,'3.ポイント配分設計画面'!$B$21:$J$21,0))))</f>
        <v/>
      </c>
      <c r="R225" s="221" t="str">
        <f>IF(O225="","",IF(L225="",0,L225*'3.ポイント配分設計画面'!$C$8))</f>
        <v/>
      </c>
      <c r="S225" s="221" t="str">
        <f t="shared" si="47"/>
        <v/>
      </c>
      <c r="T225" s="224" t="str">
        <f t="shared" si="52"/>
        <v/>
      </c>
      <c r="U225" s="225" t="str">
        <f t="shared" si="48"/>
        <v/>
      </c>
      <c r="V225" s="330"/>
      <c r="W225" s="215" t="str">
        <f t="shared" si="49"/>
        <v/>
      </c>
      <c r="X225" s="215" t="str">
        <f t="shared" si="50"/>
        <v/>
      </c>
      <c r="Y225" s="328"/>
      <c r="Z225" s="218" t="str">
        <f t="shared" si="51"/>
        <v/>
      </c>
    </row>
    <row r="226" spans="1:26" x14ac:dyDescent="0.15">
      <c r="A226" s="27" t="str">
        <f t="shared" si="42"/>
        <v/>
      </c>
      <c r="B226" s="322"/>
      <c r="C226" s="322"/>
      <c r="D226" s="323"/>
      <c r="E226" s="323"/>
      <c r="F226" s="322"/>
      <c r="G226" s="322"/>
      <c r="H226" s="324"/>
      <c r="I226" s="324"/>
      <c r="J226" s="211" t="str">
        <f t="shared" si="53"/>
        <v/>
      </c>
      <c r="K226" s="211" t="str">
        <f t="shared" si="44"/>
        <v/>
      </c>
      <c r="L226" s="211" t="str">
        <f t="shared" si="45"/>
        <v/>
      </c>
      <c r="M226" s="211" t="str">
        <f t="shared" si="46"/>
        <v/>
      </c>
      <c r="N226" s="325" t="s">
        <v>50</v>
      </c>
      <c r="O226" s="329"/>
      <c r="P226" s="221" t="str">
        <f>IF($O226="","",INDEX('3.ポイント配分設計画面'!$B$12:$K$17,MATCH(メイン!O226,'3.ポイント配分設計画面'!$B$12:$B$17,0),MATCH(E226,'3.ポイント配分設計画面'!$B$12:$K$12,0)))</f>
        <v/>
      </c>
      <c r="Q226" s="221" t="str">
        <f>IF(O226="","",IF($G226="",0,INDEX('3.ポイント配分設計画面'!$B$21:$J$26,MATCH(メイン!O226,'3.ポイント配分設計画面'!$B$21:$B$26,0),MATCH(G226,'3.ポイント配分設計画面'!$B$21:$J$21,0))))</f>
        <v/>
      </c>
      <c r="R226" s="221" t="str">
        <f>IF(O226="","",IF(L226="",0,L226*'3.ポイント配分設計画面'!$C$8))</f>
        <v/>
      </c>
      <c r="S226" s="221" t="str">
        <f t="shared" si="47"/>
        <v/>
      </c>
      <c r="T226" s="224" t="str">
        <f t="shared" si="52"/>
        <v/>
      </c>
      <c r="U226" s="225" t="str">
        <f t="shared" si="48"/>
        <v/>
      </c>
      <c r="V226" s="330"/>
      <c r="W226" s="215" t="str">
        <f t="shared" si="49"/>
        <v/>
      </c>
      <c r="X226" s="215" t="str">
        <f t="shared" si="50"/>
        <v/>
      </c>
      <c r="Y226" s="328"/>
      <c r="Z226" s="218" t="str">
        <f t="shared" si="51"/>
        <v/>
      </c>
    </row>
    <row r="227" spans="1:26" x14ac:dyDescent="0.15">
      <c r="A227" s="27" t="str">
        <f t="shared" si="42"/>
        <v/>
      </c>
      <c r="B227" s="322"/>
      <c r="C227" s="322"/>
      <c r="D227" s="323"/>
      <c r="E227" s="323"/>
      <c r="F227" s="322"/>
      <c r="G227" s="322"/>
      <c r="H227" s="324"/>
      <c r="I227" s="324"/>
      <c r="J227" s="211" t="str">
        <f t="shared" si="53"/>
        <v/>
      </c>
      <c r="K227" s="211" t="str">
        <f t="shared" si="44"/>
        <v/>
      </c>
      <c r="L227" s="211" t="str">
        <f t="shared" si="45"/>
        <v/>
      </c>
      <c r="M227" s="211" t="str">
        <f t="shared" si="46"/>
        <v/>
      </c>
      <c r="N227" s="325" t="s">
        <v>50</v>
      </c>
      <c r="O227" s="329"/>
      <c r="P227" s="221" t="str">
        <f>IF($O227="","",INDEX('3.ポイント配分設計画面'!$B$12:$K$17,MATCH(メイン!O227,'3.ポイント配分設計画面'!$B$12:$B$17,0),MATCH(E227,'3.ポイント配分設計画面'!$B$12:$K$12,0)))</f>
        <v/>
      </c>
      <c r="Q227" s="221" t="str">
        <f>IF(O227="","",IF($G227="",0,INDEX('3.ポイント配分設計画面'!$B$21:$J$26,MATCH(メイン!O227,'3.ポイント配分設計画面'!$B$21:$B$26,0),MATCH(G227,'3.ポイント配分設計画面'!$B$21:$J$21,0))))</f>
        <v/>
      </c>
      <c r="R227" s="221" t="str">
        <f>IF(O227="","",IF(L227="",0,L227*'3.ポイント配分設計画面'!$C$8))</f>
        <v/>
      </c>
      <c r="S227" s="221" t="str">
        <f t="shared" si="47"/>
        <v/>
      </c>
      <c r="T227" s="224" t="str">
        <f t="shared" si="52"/>
        <v/>
      </c>
      <c r="U227" s="225" t="str">
        <f t="shared" si="48"/>
        <v/>
      </c>
      <c r="V227" s="330"/>
      <c r="W227" s="215" t="str">
        <f t="shared" si="49"/>
        <v/>
      </c>
      <c r="X227" s="215" t="str">
        <f t="shared" si="50"/>
        <v/>
      </c>
      <c r="Y227" s="328"/>
      <c r="Z227" s="218" t="str">
        <f t="shared" si="51"/>
        <v/>
      </c>
    </row>
    <row r="228" spans="1:26" x14ac:dyDescent="0.15">
      <c r="A228" s="27" t="str">
        <f t="shared" si="42"/>
        <v/>
      </c>
      <c r="B228" s="322"/>
      <c r="C228" s="322"/>
      <c r="D228" s="323"/>
      <c r="E228" s="323"/>
      <c r="F228" s="322"/>
      <c r="G228" s="322"/>
      <c r="H228" s="324"/>
      <c r="I228" s="324"/>
      <c r="J228" s="211" t="str">
        <f t="shared" si="53"/>
        <v/>
      </c>
      <c r="K228" s="211" t="str">
        <f t="shared" si="44"/>
        <v/>
      </c>
      <c r="L228" s="211" t="str">
        <f t="shared" si="45"/>
        <v/>
      </c>
      <c r="M228" s="211" t="str">
        <f t="shared" si="46"/>
        <v/>
      </c>
      <c r="N228" s="325" t="s">
        <v>50</v>
      </c>
      <c r="O228" s="329"/>
      <c r="P228" s="221" t="str">
        <f>IF($O228="","",INDEX('3.ポイント配分設計画面'!$B$12:$K$17,MATCH(メイン!O228,'3.ポイント配分設計画面'!$B$12:$B$17,0),MATCH(E228,'3.ポイント配分設計画面'!$B$12:$K$12,0)))</f>
        <v/>
      </c>
      <c r="Q228" s="221" t="str">
        <f>IF(O228="","",IF($G228="",0,INDEX('3.ポイント配分設計画面'!$B$21:$J$26,MATCH(メイン!O228,'3.ポイント配分設計画面'!$B$21:$B$26,0),MATCH(G228,'3.ポイント配分設計画面'!$B$21:$J$21,0))))</f>
        <v/>
      </c>
      <c r="R228" s="221" t="str">
        <f>IF(O228="","",IF(L228="",0,L228*'3.ポイント配分設計画面'!$C$8))</f>
        <v/>
      </c>
      <c r="S228" s="221" t="str">
        <f t="shared" si="47"/>
        <v/>
      </c>
      <c r="T228" s="224" t="str">
        <f t="shared" si="52"/>
        <v/>
      </c>
      <c r="U228" s="225" t="str">
        <f t="shared" si="48"/>
        <v/>
      </c>
      <c r="V228" s="330"/>
      <c r="W228" s="215" t="str">
        <f t="shared" si="49"/>
        <v/>
      </c>
      <c r="X228" s="215" t="str">
        <f t="shared" si="50"/>
        <v/>
      </c>
      <c r="Y228" s="328"/>
      <c r="Z228" s="218" t="str">
        <f t="shared" si="51"/>
        <v/>
      </c>
    </row>
    <row r="229" spans="1:26" x14ac:dyDescent="0.15">
      <c r="A229" s="27" t="str">
        <f t="shared" si="42"/>
        <v/>
      </c>
      <c r="B229" s="322"/>
      <c r="C229" s="322"/>
      <c r="D229" s="323"/>
      <c r="E229" s="323"/>
      <c r="F229" s="322"/>
      <c r="G229" s="322"/>
      <c r="H229" s="324"/>
      <c r="I229" s="324"/>
      <c r="J229" s="211" t="str">
        <f t="shared" si="53"/>
        <v/>
      </c>
      <c r="K229" s="211" t="str">
        <f t="shared" si="44"/>
        <v/>
      </c>
      <c r="L229" s="211" t="str">
        <f t="shared" si="45"/>
        <v/>
      </c>
      <c r="M229" s="211" t="str">
        <f t="shared" si="46"/>
        <v/>
      </c>
      <c r="N229" s="325" t="s">
        <v>50</v>
      </c>
      <c r="O229" s="329"/>
      <c r="P229" s="221" t="str">
        <f>IF($O229="","",INDEX('3.ポイント配分設計画面'!$B$12:$K$17,MATCH(メイン!O229,'3.ポイント配分設計画面'!$B$12:$B$17,0),MATCH(E229,'3.ポイント配分設計画面'!$B$12:$K$12,0)))</f>
        <v/>
      </c>
      <c r="Q229" s="221" t="str">
        <f>IF(O229="","",IF($G229="",0,INDEX('3.ポイント配分設計画面'!$B$21:$J$26,MATCH(メイン!O229,'3.ポイント配分設計画面'!$B$21:$B$26,0),MATCH(G229,'3.ポイント配分設計画面'!$B$21:$J$21,0))))</f>
        <v/>
      </c>
      <c r="R229" s="221" t="str">
        <f>IF(O229="","",IF(L229="",0,L229*'3.ポイント配分設計画面'!$C$8))</f>
        <v/>
      </c>
      <c r="S229" s="221" t="str">
        <f t="shared" si="47"/>
        <v/>
      </c>
      <c r="T229" s="224" t="str">
        <f t="shared" si="52"/>
        <v/>
      </c>
      <c r="U229" s="225" t="str">
        <f t="shared" si="48"/>
        <v/>
      </c>
      <c r="V229" s="330"/>
      <c r="W229" s="215" t="str">
        <f t="shared" si="49"/>
        <v/>
      </c>
      <c r="X229" s="215" t="str">
        <f t="shared" si="50"/>
        <v/>
      </c>
      <c r="Y229" s="328"/>
      <c r="Z229" s="218" t="str">
        <f t="shared" si="51"/>
        <v/>
      </c>
    </row>
    <row r="230" spans="1:26" x14ac:dyDescent="0.15">
      <c r="A230" s="27" t="str">
        <f t="shared" si="42"/>
        <v/>
      </c>
      <c r="B230" s="322"/>
      <c r="C230" s="322"/>
      <c r="D230" s="323"/>
      <c r="E230" s="323"/>
      <c r="F230" s="322"/>
      <c r="G230" s="322"/>
      <c r="H230" s="324"/>
      <c r="I230" s="324"/>
      <c r="J230" s="211" t="str">
        <f t="shared" si="53"/>
        <v/>
      </c>
      <c r="K230" s="211" t="str">
        <f t="shared" si="44"/>
        <v/>
      </c>
      <c r="L230" s="211" t="str">
        <f t="shared" si="45"/>
        <v/>
      </c>
      <c r="M230" s="211" t="str">
        <f t="shared" si="46"/>
        <v/>
      </c>
      <c r="N230" s="325" t="s">
        <v>50</v>
      </c>
      <c r="O230" s="329"/>
      <c r="P230" s="221" t="str">
        <f>IF($O230="","",INDEX('3.ポイント配分設計画面'!$B$12:$K$17,MATCH(メイン!O230,'3.ポイント配分設計画面'!$B$12:$B$17,0),MATCH(E230,'3.ポイント配分設計画面'!$B$12:$K$12,0)))</f>
        <v/>
      </c>
      <c r="Q230" s="221" t="str">
        <f>IF(O230="","",IF($G230="",0,INDEX('3.ポイント配分設計画面'!$B$21:$J$26,MATCH(メイン!O230,'3.ポイント配分設計画面'!$B$21:$B$26,0),MATCH(G230,'3.ポイント配分設計画面'!$B$21:$J$21,0))))</f>
        <v/>
      </c>
      <c r="R230" s="221" t="str">
        <f>IF(O230="","",IF(L230="",0,L230*'3.ポイント配分設計画面'!$C$8))</f>
        <v/>
      </c>
      <c r="S230" s="221" t="str">
        <f t="shared" si="47"/>
        <v/>
      </c>
      <c r="T230" s="224" t="str">
        <f t="shared" si="52"/>
        <v/>
      </c>
      <c r="U230" s="225" t="str">
        <f t="shared" si="48"/>
        <v/>
      </c>
      <c r="V230" s="330"/>
      <c r="W230" s="215" t="str">
        <f t="shared" si="49"/>
        <v/>
      </c>
      <c r="X230" s="215" t="str">
        <f t="shared" si="50"/>
        <v/>
      </c>
      <c r="Y230" s="328"/>
      <c r="Z230" s="218" t="str">
        <f t="shared" si="51"/>
        <v/>
      </c>
    </row>
    <row r="231" spans="1:26" x14ac:dyDescent="0.15">
      <c r="A231" s="27" t="str">
        <f t="shared" si="42"/>
        <v/>
      </c>
      <c r="B231" s="322"/>
      <c r="C231" s="322"/>
      <c r="D231" s="323"/>
      <c r="E231" s="323"/>
      <c r="F231" s="322"/>
      <c r="G231" s="322"/>
      <c r="H231" s="324"/>
      <c r="I231" s="324"/>
      <c r="J231" s="211" t="str">
        <f t="shared" si="53"/>
        <v/>
      </c>
      <c r="K231" s="211" t="str">
        <f t="shared" si="44"/>
        <v/>
      </c>
      <c r="L231" s="211" t="str">
        <f t="shared" si="45"/>
        <v/>
      </c>
      <c r="M231" s="211" t="str">
        <f t="shared" si="46"/>
        <v/>
      </c>
      <c r="N231" s="325" t="s">
        <v>50</v>
      </c>
      <c r="O231" s="329"/>
      <c r="P231" s="221" t="str">
        <f>IF($O231="","",INDEX('3.ポイント配分設計画面'!$B$12:$K$17,MATCH(メイン!O231,'3.ポイント配分設計画面'!$B$12:$B$17,0),MATCH(E231,'3.ポイント配分設計画面'!$B$12:$K$12,0)))</f>
        <v/>
      </c>
      <c r="Q231" s="221" t="str">
        <f>IF(O231="","",IF($G231="",0,INDEX('3.ポイント配分設計画面'!$B$21:$J$26,MATCH(メイン!O231,'3.ポイント配分設計画面'!$B$21:$B$26,0),MATCH(G231,'3.ポイント配分設計画面'!$B$21:$J$21,0))))</f>
        <v/>
      </c>
      <c r="R231" s="221" t="str">
        <f>IF(O231="","",IF(L231="",0,L231*'3.ポイント配分設計画面'!$C$8))</f>
        <v/>
      </c>
      <c r="S231" s="221" t="str">
        <f t="shared" si="47"/>
        <v/>
      </c>
      <c r="T231" s="224" t="str">
        <f t="shared" si="52"/>
        <v/>
      </c>
      <c r="U231" s="225" t="str">
        <f t="shared" si="48"/>
        <v/>
      </c>
      <c r="V231" s="330"/>
      <c r="W231" s="215" t="str">
        <f t="shared" si="49"/>
        <v/>
      </c>
      <c r="X231" s="215" t="str">
        <f t="shared" si="50"/>
        <v/>
      </c>
      <c r="Y231" s="328"/>
      <c r="Z231" s="218" t="str">
        <f t="shared" si="51"/>
        <v/>
      </c>
    </row>
    <row r="232" spans="1:26" x14ac:dyDescent="0.15">
      <c r="A232" s="27" t="str">
        <f t="shared" si="42"/>
        <v/>
      </c>
      <c r="B232" s="322"/>
      <c r="C232" s="322"/>
      <c r="D232" s="323"/>
      <c r="E232" s="323"/>
      <c r="F232" s="322"/>
      <c r="G232" s="322"/>
      <c r="H232" s="324"/>
      <c r="I232" s="324"/>
      <c r="J232" s="211" t="str">
        <f t="shared" si="53"/>
        <v/>
      </c>
      <c r="K232" s="211" t="str">
        <f t="shared" si="44"/>
        <v/>
      </c>
      <c r="L232" s="211" t="str">
        <f t="shared" si="45"/>
        <v/>
      </c>
      <c r="M232" s="211" t="str">
        <f t="shared" si="46"/>
        <v/>
      </c>
      <c r="N232" s="325" t="s">
        <v>50</v>
      </c>
      <c r="O232" s="329"/>
      <c r="P232" s="221" t="str">
        <f>IF($O232="","",INDEX('3.ポイント配分設計画面'!$B$12:$K$17,MATCH(メイン!O232,'3.ポイント配分設計画面'!$B$12:$B$17,0),MATCH(E232,'3.ポイント配分設計画面'!$B$12:$K$12,0)))</f>
        <v/>
      </c>
      <c r="Q232" s="221" t="str">
        <f>IF(O232="","",IF($G232="",0,INDEX('3.ポイント配分設計画面'!$B$21:$J$26,MATCH(メイン!O232,'3.ポイント配分設計画面'!$B$21:$B$26,0),MATCH(G232,'3.ポイント配分設計画面'!$B$21:$J$21,0))))</f>
        <v/>
      </c>
      <c r="R232" s="221" t="str">
        <f>IF(O232="","",IF(L232="",0,L232*'3.ポイント配分設計画面'!$C$8))</f>
        <v/>
      </c>
      <c r="S232" s="221" t="str">
        <f t="shared" si="47"/>
        <v/>
      </c>
      <c r="T232" s="224" t="str">
        <f t="shared" si="52"/>
        <v/>
      </c>
      <c r="U232" s="225" t="str">
        <f t="shared" si="48"/>
        <v/>
      </c>
      <c r="V232" s="330"/>
      <c r="W232" s="215" t="str">
        <f t="shared" si="49"/>
        <v/>
      </c>
      <c r="X232" s="215" t="str">
        <f t="shared" si="50"/>
        <v/>
      </c>
      <c r="Y232" s="328"/>
      <c r="Z232" s="218" t="str">
        <f t="shared" si="51"/>
        <v/>
      </c>
    </row>
    <row r="233" spans="1:26" x14ac:dyDescent="0.15">
      <c r="A233" s="27" t="str">
        <f t="shared" si="42"/>
        <v/>
      </c>
      <c r="B233" s="322"/>
      <c r="C233" s="322"/>
      <c r="D233" s="323"/>
      <c r="E233" s="323"/>
      <c r="F233" s="322"/>
      <c r="G233" s="322"/>
      <c r="H233" s="324"/>
      <c r="I233" s="324"/>
      <c r="J233" s="211" t="str">
        <f t="shared" si="53"/>
        <v/>
      </c>
      <c r="K233" s="211" t="str">
        <f t="shared" si="44"/>
        <v/>
      </c>
      <c r="L233" s="211" t="str">
        <f t="shared" si="45"/>
        <v/>
      </c>
      <c r="M233" s="211" t="str">
        <f t="shared" si="46"/>
        <v/>
      </c>
      <c r="N233" s="325" t="s">
        <v>50</v>
      </c>
      <c r="O233" s="329"/>
      <c r="P233" s="221" t="str">
        <f>IF($O233="","",INDEX('3.ポイント配分設計画面'!$B$12:$K$17,MATCH(メイン!O233,'3.ポイント配分設計画面'!$B$12:$B$17,0),MATCH(E233,'3.ポイント配分設計画面'!$B$12:$K$12,0)))</f>
        <v/>
      </c>
      <c r="Q233" s="221" t="str">
        <f>IF(O233="","",IF($G233="",0,INDEX('3.ポイント配分設計画面'!$B$21:$J$26,MATCH(メイン!O233,'3.ポイント配分設計画面'!$B$21:$B$26,0),MATCH(G233,'3.ポイント配分設計画面'!$B$21:$J$21,0))))</f>
        <v/>
      </c>
      <c r="R233" s="221" t="str">
        <f>IF(O233="","",IF(L233="",0,L233*'3.ポイント配分設計画面'!$C$8))</f>
        <v/>
      </c>
      <c r="S233" s="221" t="str">
        <f t="shared" si="47"/>
        <v/>
      </c>
      <c r="T233" s="224" t="str">
        <f t="shared" si="52"/>
        <v/>
      </c>
      <c r="U233" s="225" t="str">
        <f t="shared" si="48"/>
        <v/>
      </c>
      <c r="V233" s="330"/>
      <c r="W233" s="215" t="str">
        <f t="shared" si="49"/>
        <v/>
      </c>
      <c r="X233" s="215" t="str">
        <f t="shared" si="50"/>
        <v/>
      </c>
      <c r="Y233" s="328"/>
      <c r="Z233" s="218" t="str">
        <f t="shared" si="51"/>
        <v/>
      </c>
    </row>
    <row r="234" spans="1:26" x14ac:dyDescent="0.15">
      <c r="A234" s="27" t="str">
        <f t="shared" si="42"/>
        <v/>
      </c>
      <c r="B234" s="322"/>
      <c r="C234" s="322"/>
      <c r="D234" s="323"/>
      <c r="E234" s="323"/>
      <c r="F234" s="322"/>
      <c r="G234" s="322"/>
      <c r="H234" s="324"/>
      <c r="I234" s="324"/>
      <c r="J234" s="211" t="str">
        <f t="shared" si="53"/>
        <v/>
      </c>
      <c r="K234" s="211" t="str">
        <f t="shared" si="44"/>
        <v/>
      </c>
      <c r="L234" s="211" t="str">
        <f t="shared" si="45"/>
        <v/>
      </c>
      <c r="M234" s="211" t="str">
        <f t="shared" si="46"/>
        <v/>
      </c>
      <c r="N234" s="325" t="s">
        <v>50</v>
      </c>
      <c r="O234" s="329"/>
      <c r="P234" s="221" t="str">
        <f>IF($O234="","",INDEX('3.ポイント配分設計画面'!$B$12:$K$17,MATCH(メイン!O234,'3.ポイント配分設計画面'!$B$12:$B$17,0),MATCH(E234,'3.ポイント配分設計画面'!$B$12:$K$12,0)))</f>
        <v/>
      </c>
      <c r="Q234" s="221" t="str">
        <f>IF(O234="","",IF($G234="",0,INDEX('3.ポイント配分設計画面'!$B$21:$J$26,MATCH(メイン!O234,'3.ポイント配分設計画面'!$B$21:$B$26,0),MATCH(G234,'3.ポイント配分設計画面'!$B$21:$J$21,0))))</f>
        <v/>
      </c>
      <c r="R234" s="221" t="str">
        <f>IF(O234="","",IF(L234="",0,L234*'3.ポイント配分設計画面'!$C$8))</f>
        <v/>
      </c>
      <c r="S234" s="221" t="str">
        <f t="shared" si="47"/>
        <v/>
      </c>
      <c r="T234" s="224" t="str">
        <f t="shared" si="52"/>
        <v/>
      </c>
      <c r="U234" s="225" t="str">
        <f t="shared" si="48"/>
        <v/>
      </c>
      <c r="V234" s="330"/>
      <c r="W234" s="215" t="str">
        <f t="shared" si="49"/>
        <v/>
      </c>
      <c r="X234" s="215" t="str">
        <f t="shared" si="50"/>
        <v/>
      </c>
      <c r="Y234" s="328"/>
      <c r="Z234" s="218" t="str">
        <f t="shared" si="51"/>
        <v/>
      </c>
    </row>
    <row r="235" spans="1:26" x14ac:dyDescent="0.15">
      <c r="A235" s="27" t="str">
        <f t="shared" si="42"/>
        <v/>
      </c>
      <c r="B235" s="322"/>
      <c r="C235" s="322"/>
      <c r="D235" s="323"/>
      <c r="E235" s="323"/>
      <c r="F235" s="322"/>
      <c r="G235" s="322"/>
      <c r="H235" s="324"/>
      <c r="I235" s="324"/>
      <c r="J235" s="211" t="str">
        <f t="shared" si="53"/>
        <v/>
      </c>
      <c r="K235" s="211" t="str">
        <f t="shared" si="44"/>
        <v/>
      </c>
      <c r="L235" s="211" t="str">
        <f t="shared" si="45"/>
        <v/>
      </c>
      <c r="M235" s="211" t="str">
        <f t="shared" si="46"/>
        <v/>
      </c>
      <c r="N235" s="325" t="s">
        <v>50</v>
      </c>
      <c r="O235" s="329"/>
      <c r="P235" s="221" t="str">
        <f>IF($O235="","",INDEX('3.ポイント配分設計画面'!$B$12:$K$17,MATCH(メイン!O235,'3.ポイント配分設計画面'!$B$12:$B$17,0),MATCH(E235,'3.ポイント配分設計画面'!$B$12:$K$12,0)))</f>
        <v/>
      </c>
      <c r="Q235" s="221" t="str">
        <f>IF(O235="","",IF($G235="",0,INDEX('3.ポイント配分設計画面'!$B$21:$J$26,MATCH(メイン!O235,'3.ポイント配分設計画面'!$B$21:$B$26,0),MATCH(G235,'3.ポイント配分設計画面'!$B$21:$J$21,0))))</f>
        <v/>
      </c>
      <c r="R235" s="221" t="str">
        <f>IF(O235="","",IF(L235="",0,L235*'3.ポイント配分設計画面'!$C$8))</f>
        <v/>
      </c>
      <c r="S235" s="221" t="str">
        <f t="shared" si="47"/>
        <v/>
      </c>
      <c r="T235" s="224" t="str">
        <f t="shared" si="52"/>
        <v/>
      </c>
      <c r="U235" s="225" t="str">
        <f t="shared" si="48"/>
        <v/>
      </c>
      <c r="V235" s="330"/>
      <c r="W235" s="215" t="str">
        <f t="shared" si="49"/>
        <v/>
      </c>
      <c r="X235" s="215" t="str">
        <f t="shared" si="50"/>
        <v/>
      </c>
      <c r="Y235" s="328"/>
      <c r="Z235" s="218" t="str">
        <f t="shared" si="51"/>
        <v/>
      </c>
    </row>
    <row r="236" spans="1:26" x14ac:dyDescent="0.15">
      <c r="A236" s="27" t="str">
        <f t="shared" ref="A236:A258" si="54">IF(C236="","",A235+1)</f>
        <v/>
      </c>
      <c r="B236" s="322"/>
      <c r="C236" s="322"/>
      <c r="D236" s="323"/>
      <c r="E236" s="323"/>
      <c r="F236" s="322"/>
      <c r="G236" s="322"/>
      <c r="H236" s="324"/>
      <c r="I236" s="324"/>
      <c r="J236" s="211" t="str">
        <f t="shared" ref="J236:J258" si="55">IF(H236="","",DATEDIF(H236-1,$J$5,"Y"))</f>
        <v/>
      </c>
      <c r="K236" s="211" t="str">
        <f t="shared" ref="K236:K258" si="56">IF(H236="","",DATEDIF(H236-1,$J$5,"YM"))</f>
        <v/>
      </c>
      <c r="L236" s="211" t="str">
        <f t="shared" ref="L236:L258" si="57">IF(I236="","",DATEDIF(I236-1,$J$5,"Y"))</f>
        <v/>
      </c>
      <c r="M236" s="211" t="str">
        <f t="shared" ref="M236:M258" si="58">IF(I236="","",DATEDIF(I236-1,$J$5,"YM"))</f>
        <v/>
      </c>
      <c r="N236" s="325" t="s">
        <v>50</v>
      </c>
      <c r="O236" s="329"/>
      <c r="P236" s="221" t="str">
        <f>IF($O236="","",INDEX('3.ポイント配分設計画面'!$B$12:$K$17,MATCH(メイン!O236,'3.ポイント配分設計画面'!$B$12:$B$17,0),MATCH(E236,'3.ポイント配分設計画面'!$B$12:$K$12,0)))</f>
        <v/>
      </c>
      <c r="Q236" s="221" t="str">
        <f>IF(O236="","",IF($G236="",0,INDEX('3.ポイント配分設計画面'!$B$21:$J$26,MATCH(メイン!O236,'3.ポイント配分設計画面'!$B$21:$B$26,0),MATCH(G236,'3.ポイント配分設計画面'!$B$21:$J$21,0))))</f>
        <v/>
      </c>
      <c r="R236" s="221" t="str">
        <f>IF(O236="","",IF(L236="",0,L236*'3.ポイント配分設計画面'!$C$8))</f>
        <v/>
      </c>
      <c r="S236" s="221" t="str">
        <f t="shared" ref="S236:S258" si="59">IF(O236="","",P236+Q236)</f>
        <v/>
      </c>
      <c r="T236" s="224" t="str">
        <f t="shared" si="52"/>
        <v/>
      </c>
      <c r="U236" s="225" t="str">
        <f t="shared" ref="U236:U258" si="60">IF(S236="","",T236-N236)</f>
        <v/>
      </c>
      <c r="V236" s="330"/>
      <c r="W236" s="215" t="str">
        <f t="shared" ref="W236:W258" si="61">IF(T236="","",T236+V236)</f>
        <v/>
      </c>
      <c r="X236" s="215" t="str">
        <f t="shared" ref="X236:X258" si="62">IF(T236="","",T236-N236)</f>
        <v/>
      </c>
      <c r="Y236" s="328"/>
      <c r="Z236" s="218" t="str">
        <f t="shared" ref="Z236:Z258" si="63">IF(W236="","",W236*(1-Y236))</f>
        <v/>
      </c>
    </row>
    <row r="237" spans="1:26" x14ac:dyDescent="0.15">
      <c r="A237" s="27" t="str">
        <f t="shared" si="54"/>
        <v/>
      </c>
      <c r="B237" s="322"/>
      <c r="C237" s="322"/>
      <c r="D237" s="323"/>
      <c r="E237" s="323"/>
      <c r="F237" s="322"/>
      <c r="G237" s="322"/>
      <c r="H237" s="324"/>
      <c r="I237" s="324"/>
      <c r="J237" s="211" t="str">
        <f t="shared" si="55"/>
        <v/>
      </c>
      <c r="K237" s="211" t="str">
        <f t="shared" si="56"/>
        <v/>
      </c>
      <c r="L237" s="211" t="str">
        <f t="shared" si="57"/>
        <v/>
      </c>
      <c r="M237" s="211" t="str">
        <f t="shared" si="58"/>
        <v/>
      </c>
      <c r="N237" s="325" t="s">
        <v>50</v>
      </c>
      <c r="O237" s="329"/>
      <c r="P237" s="221" t="str">
        <f>IF($O237="","",INDEX('3.ポイント配分設計画面'!$B$12:$K$17,MATCH(メイン!O237,'3.ポイント配分設計画面'!$B$12:$B$17,0),MATCH(E237,'3.ポイント配分設計画面'!$B$12:$K$12,0)))</f>
        <v/>
      </c>
      <c r="Q237" s="221" t="str">
        <f>IF(O237="","",IF($G237="",0,INDEX('3.ポイント配分設計画面'!$B$21:$J$26,MATCH(メイン!O237,'3.ポイント配分設計画面'!$B$21:$B$26,0),MATCH(G237,'3.ポイント配分設計画面'!$B$21:$J$21,0))))</f>
        <v/>
      </c>
      <c r="R237" s="221" t="str">
        <f>IF(O237="","",IF(L237="",0,L237*'3.ポイント配分設計画面'!$C$8))</f>
        <v/>
      </c>
      <c r="S237" s="221" t="str">
        <f t="shared" si="59"/>
        <v/>
      </c>
      <c r="T237" s="224" t="str">
        <f t="shared" si="52"/>
        <v/>
      </c>
      <c r="U237" s="225" t="str">
        <f t="shared" si="60"/>
        <v/>
      </c>
      <c r="V237" s="330"/>
      <c r="W237" s="215" t="str">
        <f t="shared" si="61"/>
        <v/>
      </c>
      <c r="X237" s="215" t="str">
        <f t="shared" si="62"/>
        <v/>
      </c>
      <c r="Y237" s="328"/>
      <c r="Z237" s="218" t="str">
        <f t="shared" si="63"/>
        <v/>
      </c>
    </row>
    <row r="238" spans="1:26" x14ac:dyDescent="0.15">
      <c r="A238" s="27" t="str">
        <f t="shared" si="54"/>
        <v/>
      </c>
      <c r="B238" s="322"/>
      <c r="C238" s="322"/>
      <c r="D238" s="323"/>
      <c r="E238" s="323"/>
      <c r="F238" s="322"/>
      <c r="G238" s="322"/>
      <c r="H238" s="324"/>
      <c r="I238" s="324"/>
      <c r="J238" s="211" t="str">
        <f t="shared" si="55"/>
        <v/>
      </c>
      <c r="K238" s="211" t="str">
        <f t="shared" si="56"/>
        <v/>
      </c>
      <c r="L238" s="211" t="str">
        <f t="shared" si="57"/>
        <v/>
      </c>
      <c r="M238" s="211" t="str">
        <f t="shared" si="58"/>
        <v/>
      </c>
      <c r="N238" s="325" t="s">
        <v>50</v>
      </c>
      <c r="O238" s="329"/>
      <c r="P238" s="221" t="str">
        <f>IF($O238="","",INDEX('3.ポイント配分設計画面'!$B$12:$K$17,MATCH(メイン!O238,'3.ポイント配分設計画面'!$B$12:$B$17,0),MATCH(E238,'3.ポイント配分設計画面'!$B$12:$K$12,0)))</f>
        <v/>
      </c>
      <c r="Q238" s="221" t="str">
        <f>IF(O238="","",IF($G238="",0,INDEX('3.ポイント配分設計画面'!$B$21:$J$26,MATCH(メイン!O238,'3.ポイント配分設計画面'!$B$21:$B$26,0),MATCH(G238,'3.ポイント配分設計画面'!$B$21:$J$21,0))))</f>
        <v/>
      </c>
      <c r="R238" s="221" t="str">
        <f>IF(O238="","",IF(L238="",0,L238*'3.ポイント配分設計画面'!$C$8))</f>
        <v/>
      </c>
      <c r="S238" s="221" t="str">
        <f t="shared" si="59"/>
        <v/>
      </c>
      <c r="T238" s="224" t="str">
        <f t="shared" si="52"/>
        <v/>
      </c>
      <c r="U238" s="225" t="str">
        <f t="shared" si="60"/>
        <v/>
      </c>
      <c r="V238" s="330"/>
      <c r="W238" s="215" t="str">
        <f t="shared" si="61"/>
        <v/>
      </c>
      <c r="X238" s="215" t="str">
        <f t="shared" si="62"/>
        <v/>
      </c>
      <c r="Y238" s="328"/>
      <c r="Z238" s="218" t="str">
        <f t="shared" si="63"/>
        <v/>
      </c>
    </row>
    <row r="239" spans="1:26" x14ac:dyDescent="0.15">
      <c r="A239" s="27" t="str">
        <f t="shared" si="54"/>
        <v/>
      </c>
      <c r="B239" s="322"/>
      <c r="C239" s="322"/>
      <c r="D239" s="323"/>
      <c r="E239" s="323"/>
      <c r="F239" s="322"/>
      <c r="G239" s="322"/>
      <c r="H239" s="324"/>
      <c r="I239" s="324"/>
      <c r="J239" s="211" t="str">
        <f t="shared" si="55"/>
        <v/>
      </c>
      <c r="K239" s="211" t="str">
        <f t="shared" si="56"/>
        <v/>
      </c>
      <c r="L239" s="211" t="str">
        <f t="shared" si="57"/>
        <v/>
      </c>
      <c r="M239" s="211" t="str">
        <f t="shared" si="58"/>
        <v/>
      </c>
      <c r="N239" s="325" t="s">
        <v>50</v>
      </c>
      <c r="O239" s="329"/>
      <c r="P239" s="221" t="str">
        <f>IF($O239="","",INDEX('3.ポイント配分設計画面'!$B$12:$K$17,MATCH(メイン!O239,'3.ポイント配分設計画面'!$B$12:$B$17,0),MATCH(E239,'3.ポイント配分設計画面'!$B$12:$K$12,0)))</f>
        <v/>
      </c>
      <c r="Q239" s="221" t="str">
        <f>IF(O239="","",IF($G239="",0,INDEX('3.ポイント配分設計画面'!$B$21:$J$26,MATCH(メイン!O239,'3.ポイント配分設計画面'!$B$21:$B$26,0),MATCH(G239,'3.ポイント配分設計画面'!$B$21:$J$21,0))))</f>
        <v/>
      </c>
      <c r="R239" s="221" t="str">
        <f>IF(O239="","",IF(L239="",0,L239*'3.ポイント配分設計画面'!$C$8))</f>
        <v/>
      </c>
      <c r="S239" s="221" t="str">
        <f t="shared" si="59"/>
        <v/>
      </c>
      <c r="T239" s="224" t="str">
        <f t="shared" si="52"/>
        <v/>
      </c>
      <c r="U239" s="225" t="str">
        <f t="shared" si="60"/>
        <v/>
      </c>
      <c r="V239" s="330"/>
      <c r="W239" s="215" t="str">
        <f t="shared" si="61"/>
        <v/>
      </c>
      <c r="X239" s="215" t="str">
        <f t="shared" si="62"/>
        <v/>
      </c>
      <c r="Y239" s="328"/>
      <c r="Z239" s="218" t="str">
        <f t="shared" si="63"/>
        <v/>
      </c>
    </row>
    <row r="240" spans="1:26" x14ac:dyDescent="0.15">
      <c r="A240" s="27" t="str">
        <f t="shared" si="54"/>
        <v/>
      </c>
      <c r="B240" s="322"/>
      <c r="C240" s="322"/>
      <c r="D240" s="323"/>
      <c r="E240" s="323"/>
      <c r="F240" s="322"/>
      <c r="G240" s="322"/>
      <c r="H240" s="324"/>
      <c r="I240" s="324"/>
      <c r="J240" s="211" t="str">
        <f t="shared" si="55"/>
        <v/>
      </c>
      <c r="K240" s="211" t="str">
        <f t="shared" si="56"/>
        <v/>
      </c>
      <c r="L240" s="211" t="str">
        <f t="shared" si="57"/>
        <v/>
      </c>
      <c r="M240" s="211" t="str">
        <f t="shared" si="58"/>
        <v/>
      </c>
      <c r="N240" s="325" t="s">
        <v>50</v>
      </c>
      <c r="O240" s="329"/>
      <c r="P240" s="221" t="str">
        <f>IF($O240="","",INDEX('3.ポイント配分設計画面'!$B$12:$K$17,MATCH(メイン!O240,'3.ポイント配分設計画面'!$B$12:$B$17,0),MATCH(E240,'3.ポイント配分設計画面'!$B$12:$K$12,0)))</f>
        <v/>
      </c>
      <c r="Q240" s="221" t="str">
        <f>IF(O240="","",IF($G240="",0,INDEX('3.ポイント配分設計画面'!$B$21:$J$26,MATCH(メイン!O240,'3.ポイント配分設計画面'!$B$21:$B$26,0),MATCH(G240,'3.ポイント配分設計画面'!$B$21:$J$21,0))))</f>
        <v/>
      </c>
      <c r="R240" s="221" t="str">
        <f>IF(O240="","",IF(L240="",0,L240*'3.ポイント配分設計画面'!$C$8))</f>
        <v/>
      </c>
      <c r="S240" s="221" t="str">
        <f t="shared" si="59"/>
        <v/>
      </c>
      <c r="T240" s="224" t="str">
        <f t="shared" si="52"/>
        <v/>
      </c>
      <c r="U240" s="225" t="str">
        <f t="shared" si="60"/>
        <v/>
      </c>
      <c r="V240" s="330"/>
      <c r="W240" s="215" t="str">
        <f t="shared" si="61"/>
        <v/>
      </c>
      <c r="X240" s="215" t="str">
        <f t="shared" si="62"/>
        <v/>
      </c>
      <c r="Y240" s="328"/>
      <c r="Z240" s="218" t="str">
        <f t="shared" si="63"/>
        <v/>
      </c>
    </row>
    <row r="241" spans="1:26" x14ac:dyDescent="0.15">
      <c r="A241" s="27" t="str">
        <f t="shared" si="54"/>
        <v/>
      </c>
      <c r="B241" s="322"/>
      <c r="C241" s="322"/>
      <c r="D241" s="323"/>
      <c r="E241" s="323"/>
      <c r="F241" s="322"/>
      <c r="G241" s="322"/>
      <c r="H241" s="324"/>
      <c r="I241" s="324"/>
      <c r="J241" s="211" t="str">
        <f t="shared" si="55"/>
        <v/>
      </c>
      <c r="K241" s="211" t="str">
        <f t="shared" si="56"/>
        <v/>
      </c>
      <c r="L241" s="211" t="str">
        <f t="shared" si="57"/>
        <v/>
      </c>
      <c r="M241" s="211" t="str">
        <f t="shared" si="58"/>
        <v/>
      </c>
      <c r="N241" s="325" t="s">
        <v>50</v>
      </c>
      <c r="O241" s="329"/>
      <c r="P241" s="221" t="str">
        <f>IF($O241="","",INDEX('3.ポイント配分設計画面'!$B$12:$K$17,MATCH(メイン!O241,'3.ポイント配分設計画面'!$B$12:$B$17,0),MATCH(E241,'3.ポイント配分設計画面'!$B$12:$K$12,0)))</f>
        <v/>
      </c>
      <c r="Q241" s="221" t="str">
        <f>IF(O241="","",IF($G241="",0,INDEX('3.ポイント配分設計画面'!$B$21:$J$26,MATCH(メイン!O241,'3.ポイント配分設計画面'!$B$21:$B$26,0),MATCH(G241,'3.ポイント配分設計画面'!$B$21:$J$21,0))))</f>
        <v/>
      </c>
      <c r="R241" s="221" t="str">
        <f>IF(O241="","",IF(L241="",0,L241*'3.ポイント配分設計画面'!$C$8))</f>
        <v/>
      </c>
      <c r="S241" s="221" t="str">
        <f t="shared" si="59"/>
        <v/>
      </c>
      <c r="T241" s="224" t="str">
        <f t="shared" si="52"/>
        <v/>
      </c>
      <c r="U241" s="225" t="str">
        <f t="shared" si="60"/>
        <v/>
      </c>
      <c r="V241" s="330"/>
      <c r="W241" s="215" t="str">
        <f t="shared" si="61"/>
        <v/>
      </c>
      <c r="X241" s="215" t="str">
        <f t="shared" si="62"/>
        <v/>
      </c>
      <c r="Y241" s="328"/>
      <c r="Z241" s="218" t="str">
        <f t="shared" si="63"/>
        <v/>
      </c>
    </row>
    <row r="242" spans="1:26" x14ac:dyDescent="0.15">
      <c r="A242" s="27" t="str">
        <f t="shared" si="54"/>
        <v/>
      </c>
      <c r="B242" s="322"/>
      <c r="C242" s="322"/>
      <c r="D242" s="323"/>
      <c r="E242" s="323"/>
      <c r="F242" s="322"/>
      <c r="G242" s="322"/>
      <c r="H242" s="324"/>
      <c r="I242" s="324"/>
      <c r="J242" s="211" t="str">
        <f t="shared" si="55"/>
        <v/>
      </c>
      <c r="K242" s="211" t="str">
        <f t="shared" si="56"/>
        <v/>
      </c>
      <c r="L242" s="211" t="str">
        <f t="shared" si="57"/>
        <v/>
      </c>
      <c r="M242" s="211" t="str">
        <f t="shared" si="58"/>
        <v/>
      </c>
      <c r="N242" s="325" t="s">
        <v>50</v>
      </c>
      <c r="O242" s="329"/>
      <c r="P242" s="221" t="str">
        <f>IF($O242="","",INDEX('3.ポイント配分設計画面'!$B$12:$K$17,MATCH(メイン!O242,'3.ポイント配分設計画面'!$B$12:$B$17,0),MATCH(E242,'3.ポイント配分設計画面'!$B$12:$K$12,0)))</f>
        <v/>
      </c>
      <c r="Q242" s="221" t="str">
        <f>IF(O242="","",IF($G242="",0,INDEX('3.ポイント配分設計画面'!$B$21:$J$26,MATCH(メイン!O242,'3.ポイント配分設計画面'!$B$21:$B$26,0),MATCH(G242,'3.ポイント配分設計画面'!$B$21:$J$21,0))))</f>
        <v/>
      </c>
      <c r="R242" s="221" t="str">
        <f>IF(O242="","",IF(L242="",0,L242*'3.ポイント配分設計画面'!$C$8))</f>
        <v/>
      </c>
      <c r="S242" s="221" t="str">
        <f t="shared" si="59"/>
        <v/>
      </c>
      <c r="T242" s="224" t="str">
        <f t="shared" si="52"/>
        <v/>
      </c>
      <c r="U242" s="225" t="str">
        <f t="shared" si="60"/>
        <v/>
      </c>
      <c r="V242" s="330"/>
      <c r="W242" s="215" t="str">
        <f t="shared" si="61"/>
        <v/>
      </c>
      <c r="X242" s="215" t="str">
        <f t="shared" si="62"/>
        <v/>
      </c>
      <c r="Y242" s="328"/>
      <c r="Z242" s="218" t="str">
        <f t="shared" si="63"/>
        <v/>
      </c>
    </row>
    <row r="243" spans="1:26" x14ac:dyDescent="0.15">
      <c r="A243" s="27" t="str">
        <f t="shared" si="54"/>
        <v/>
      </c>
      <c r="B243" s="322"/>
      <c r="C243" s="322"/>
      <c r="D243" s="323"/>
      <c r="E243" s="323"/>
      <c r="F243" s="322"/>
      <c r="G243" s="322"/>
      <c r="H243" s="324"/>
      <c r="I243" s="324"/>
      <c r="J243" s="211" t="str">
        <f t="shared" si="55"/>
        <v/>
      </c>
      <c r="K243" s="211" t="str">
        <f t="shared" si="56"/>
        <v/>
      </c>
      <c r="L243" s="211" t="str">
        <f t="shared" si="57"/>
        <v/>
      </c>
      <c r="M243" s="211" t="str">
        <f t="shared" si="58"/>
        <v/>
      </c>
      <c r="N243" s="325" t="s">
        <v>50</v>
      </c>
      <c r="O243" s="329"/>
      <c r="P243" s="221" t="str">
        <f>IF($O243="","",INDEX('3.ポイント配分設計画面'!$B$12:$K$17,MATCH(メイン!O243,'3.ポイント配分設計画面'!$B$12:$B$17,0),MATCH(E243,'3.ポイント配分設計画面'!$B$12:$K$12,0)))</f>
        <v/>
      </c>
      <c r="Q243" s="221" t="str">
        <f>IF(O243="","",IF($G243="",0,INDEX('3.ポイント配分設計画面'!$B$21:$J$26,MATCH(メイン!O243,'3.ポイント配分設計画面'!$B$21:$B$26,0),MATCH(G243,'3.ポイント配分設計画面'!$B$21:$J$21,0))))</f>
        <v/>
      </c>
      <c r="R243" s="221" t="str">
        <f>IF(O243="","",IF(L243="",0,L243*'3.ポイント配分設計画面'!$C$8))</f>
        <v/>
      </c>
      <c r="S243" s="221" t="str">
        <f t="shared" si="59"/>
        <v/>
      </c>
      <c r="T243" s="224" t="str">
        <f t="shared" si="52"/>
        <v/>
      </c>
      <c r="U243" s="225" t="str">
        <f t="shared" si="60"/>
        <v/>
      </c>
      <c r="V243" s="330"/>
      <c r="W243" s="215" t="str">
        <f t="shared" si="61"/>
        <v/>
      </c>
      <c r="X243" s="215" t="str">
        <f t="shared" si="62"/>
        <v/>
      </c>
      <c r="Y243" s="328"/>
      <c r="Z243" s="218" t="str">
        <f t="shared" si="63"/>
        <v/>
      </c>
    </row>
    <row r="244" spans="1:26" x14ac:dyDescent="0.15">
      <c r="A244" s="27" t="str">
        <f t="shared" si="54"/>
        <v/>
      </c>
      <c r="B244" s="322"/>
      <c r="C244" s="322"/>
      <c r="D244" s="323"/>
      <c r="E244" s="323"/>
      <c r="F244" s="322"/>
      <c r="G244" s="322"/>
      <c r="H244" s="324"/>
      <c r="I244" s="324"/>
      <c r="J244" s="211" t="str">
        <f t="shared" si="55"/>
        <v/>
      </c>
      <c r="K244" s="211" t="str">
        <f t="shared" si="56"/>
        <v/>
      </c>
      <c r="L244" s="211" t="str">
        <f t="shared" si="57"/>
        <v/>
      </c>
      <c r="M244" s="211" t="str">
        <f t="shared" si="58"/>
        <v/>
      </c>
      <c r="N244" s="325" t="s">
        <v>50</v>
      </c>
      <c r="O244" s="329"/>
      <c r="P244" s="221" t="str">
        <f>IF($O244="","",INDEX('3.ポイント配分設計画面'!$B$12:$K$17,MATCH(メイン!O244,'3.ポイント配分設計画面'!$B$12:$B$17,0),MATCH(E244,'3.ポイント配分設計画面'!$B$12:$K$12,0)))</f>
        <v/>
      </c>
      <c r="Q244" s="221" t="str">
        <f>IF(O244="","",IF($G244="",0,INDEX('3.ポイント配分設計画面'!$B$21:$J$26,MATCH(メイン!O244,'3.ポイント配分設計画面'!$B$21:$B$26,0),MATCH(G244,'3.ポイント配分設計画面'!$B$21:$J$21,0))))</f>
        <v/>
      </c>
      <c r="R244" s="221" t="str">
        <f>IF(O244="","",IF(L244="",0,L244*'3.ポイント配分設計画面'!$C$8))</f>
        <v/>
      </c>
      <c r="S244" s="221" t="str">
        <f t="shared" si="59"/>
        <v/>
      </c>
      <c r="T244" s="224" t="str">
        <f t="shared" si="52"/>
        <v/>
      </c>
      <c r="U244" s="225" t="str">
        <f t="shared" si="60"/>
        <v/>
      </c>
      <c r="V244" s="330"/>
      <c r="W244" s="215" t="str">
        <f t="shared" si="61"/>
        <v/>
      </c>
      <c r="X244" s="215" t="str">
        <f t="shared" si="62"/>
        <v/>
      </c>
      <c r="Y244" s="328"/>
      <c r="Z244" s="218" t="str">
        <f t="shared" si="63"/>
        <v/>
      </c>
    </row>
    <row r="245" spans="1:26" x14ac:dyDescent="0.15">
      <c r="A245" s="27" t="str">
        <f t="shared" si="54"/>
        <v/>
      </c>
      <c r="B245" s="322"/>
      <c r="C245" s="322"/>
      <c r="D245" s="323"/>
      <c r="E245" s="323"/>
      <c r="F245" s="322"/>
      <c r="G245" s="322"/>
      <c r="H245" s="324"/>
      <c r="I245" s="324"/>
      <c r="J245" s="211" t="str">
        <f t="shared" si="55"/>
        <v/>
      </c>
      <c r="K245" s="211" t="str">
        <f t="shared" si="56"/>
        <v/>
      </c>
      <c r="L245" s="211" t="str">
        <f t="shared" si="57"/>
        <v/>
      </c>
      <c r="M245" s="211" t="str">
        <f t="shared" si="58"/>
        <v/>
      </c>
      <c r="N245" s="325" t="s">
        <v>50</v>
      </c>
      <c r="O245" s="329"/>
      <c r="P245" s="221" t="str">
        <f>IF($O245="","",INDEX('3.ポイント配分設計画面'!$B$12:$K$17,MATCH(メイン!O245,'3.ポイント配分設計画面'!$B$12:$B$17,0),MATCH(E245,'3.ポイント配分設計画面'!$B$12:$K$12,0)))</f>
        <v/>
      </c>
      <c r="Q245" s="221" t="str">
        <f>IF(O245="","",IF($G245="",0,INDEX('3.ポイント配分設計画面'!$B$21:$J$26,MATCH(メイン!O245,'3.ポイント配分設計画面'!$B$21:$B$26,0),MATCH(G245,'3.ポイント配分設計画面'!$B$21:$J$21,0))))</f>
        <v/>
      </c>
      <c r="R245" s="221" t="str">
        <f>IF(O245="","",IF(L245="",0,L245*'3.ポイント配分設計画面'!$C$8))</f>
        <v/>
      </c>
      <c r="S245" s="221" t="str">
        <f t="shared" si="59"/>
        <v/>
      </c>
      <c r="T245" s="224" t="str">
        <f t="shared" si="52"/>
        <v/>
      </c>
      <c r="U245" s="225" t="str">
        <f t="shared" si="60"/>
        <v/>
      </c>
      <c r="V245" s="330"/>
      <c r="W245" s="215" t="str">
        <f t="shared" si="61"/>
        <v/>
      </c>
      <c r="X245" s="215" t="str">
        <f t="shared" si="62"/>
        <v/>
      </c>
      <c r="Y245" s="328"/>
      <c r="Z245" s="218" t="str">
        <f t="shared" si="63"/>
        <v/>
      </c>
    </row>
    <row r="246" spans="1:26" x14ac:dyDescent="0.15">
      <c r="A246" s="27" t="str">
        <f t="shared" si="54"/>
        <v/>
      </c>
      <c r="B246" s="322"/>
      <c r="C246" s="322"/>
      <c r="D246" s="323"/>
      <c r="E246" s="323"/>
      <c r="F246" s="322"/>
      <c r="G246" s="322"/>
      <c r="H246" s="324"/>
      <c r="I246" s="324"/>
      <c r="J246" s="211" t="str">
        <f t="shared" si="55"/>
        <v/>
      </c>
      <c r="K246" s="211" t="str">
        <f t="shared" si="56"/>
        <v/>
      </c>
      <c r="L246" s="211" t="str">
        <f t="shared" si="57"/>
        <v/>
      </c>
      <c r="M246" s="211" t="str">
        <f t="shared" si="58"/>
        <v/>
      </c>
      <c r="N246" s="325" t="s">
        <v>50</v>
      </c>
      <c r="O246" s="329"/>
      <c r="P246" s="221" t="str">
        <f>IF($O246="","",INDEX('3.ポイント配分設計画面'!$B$12:$K$17,MATCH(メイン!O246,'3.ポイント配分設計画面'!$B$12:$B$17,0),MATCH(E246,'3.ポイント配分設計画面'!$B$12:$K$12,0)))</f>
        <v/>
      </c>
      <c r="Q246" s="221" t="str">
        <f>IF(O246="","",IF($G246="",0,INDEX('3.ポイント配分設計画面'!$B$21:$J$26,MATCH(メイン!O246,'3.ポイント配分設計画面'!$B$21:$B$26,0),MATCH(G246,'3.ポイント配分設計画面'!$B$21:$J$21,0))))</f>
        <v/>
      </c>
      <c r="R246" s="221" t="str">
        <f>IF(O246="","",IF(L246="",0,L246*'3.ポイント配分設計画面'!$C$8))</f>
        <v/>
      </c>
      <c r="S246" s="221" t="str">
        <f t="shared" si="59"/>
        <v/>
      </c>
      <c r="T246" s="224" t="str">
        <f t="shared" si="52"/>
        <v/>
      </c>
      <c r="U246" s="225" t="str">
        <f t="shared" si="60"/>
        <v/>
      </c>
      <c r="V246" s="330"/>
      <c r="W246" s="215" t="str">
        <f t="shared" si="61"/>
        <v/>
      </c>
      <c r="X246" s="215" t="str">
        <f t="shared" si="62"/>
        <v/>
      </c>
      <c r="Y246" s="328"/>
      <c r="Z246" s="218" t="str">
        <f t="shared" si="63"/>
        <v/>
      </c>
    </row>
    <row r="247" spans="1:26" x14ac:dyDescent="0.15">
      <c r="A247" s="27" t="str">
        <f t="shared" si="54"/>
        <v/>
      </c>
      <c r="B247" s="322"/>
      <c r="C247" s="322"/>
      <c r="D247" s="323"/>
      <c r="E247" s="323"/>
      <c r="F247" s="322"/>
      <c r="G247" s="322"/>
      <c r="H247" s="324"/>
      <c r="I247" s="324"/>
      <c r="J247" s="211" t="str">
        <f t="shared" si="55"/>
        <v/>
      </c>
      <c r="K247" s="211" t="str">
        <f t="shared" si="56"/>
        <v/>
      </c>
      <c r="L247" s="211" t="str">
        <f t="shared" si="57"/>
        <v/>
      </c>
      <c r="M247" s="211" t="str">
        <f t="shared" si="58"/>
        <v/>
      </c>
      <c r="N247" s="325" t="s">
        <v>50</v>
      </c>
      <c r="O247" s="329"/>
      <c r="P247" s="221" t="str">
        <f>IF($O247="","",INDEX('3.ポイント配分設計画面'!$B$12:$K$17,MATCH(メイン!O247,'3.ポイント配分設計画面'!$B$12:$B$17,0),MATCH(E247,'3.ポイント配分設計画面'!$B$12:$K$12,0)))</f>
        <v/>
      </c>
      <c r="Q247" s="221" t="str">
        <f>IF(O247="","",IF($G247="",0,INDEX('3.ポイント配分設計画面'!$B$21:$J$26,MATCH(メイン!O247,'3.ポイント配分設計画面'!$B$21:$B$26,0),MATCH(G247,'3.ポイント配分設計画面'!$B$21:$J$21,0))))</f>
        <v/>
      </c>
      <c r="R247" s="221" t="str">
        <f>IF(O247="","",IF(L247="",0,L247*'3.ポイント配分設計画面'!$C$8))</f>
        <v/>
      </c>
      <c r="S247" s="221" t="str">
        <f t="shared" si="59"/>
        <v/>
      </c>
      <c r="T247" s="224" t="str">
        <f t="shared" si="52"/>
        <v/>
      </c>
      <c r="U247" s="225" t="str">
        <f t="shared" si="60"/>
        <v/>
      </c>
      <c r="V247" s="330"/>
      <c r="W247" s="215" t="str">
        <f t="shared" si="61"/>
        <v/>
      </c>
      <c r="X247" s="215" t="str">
        <f t="shared" si="62"/>
        <v/>
      </c>
      <c r="Y247" s="328"/>
      <c r="Z247" s="218" t="str">
        <f t="shared" si="63"/>
        <v/>
      </c>
    </row>
    <row r="248" spans="1:26" x14ac:dyDescent="0.15">
      <c r="A248" s="27" t="str">
        <f t="shared" si="54"/>
        <v/>
      </c>
      <c r="B248" s="322"/>
      <c r="C248" s="322"/>
      <c r="D248" s="323"/>
      <c r="E248" s="323"/>
      <c r="F248" s="322"/>
      <c r="G248" s="322"/>
      <c r="H248" s="324"/>
      <c r="I248" s="324"/>
      <c r="J248" s="211" t="str">
        <f t="shared" si="55"/>
        <v/>
      </c>
      <c r="K248" s="211" t="str">
        <f t="shared" si="56"/>
        <v/>
      </c>
      <c r="L248" s="211" t="str">
        <f t="shared" si="57"/>
        <v/>
      </c>
      <c r="M248" s="211" t="str">
        <f t="shared" si="58"/>
        <v/>
      </c>
      <c r="N248" s="325" t="s">
        <v>50</v>
      </c>
      <c r="O248" s="329"/>
      <c r="P248" s="221" t="str">
        <f>IF($O248="","",INDEX('3.ポイント配分設計画面'!$B$12:$K$17,MATCH(メイン!O248,'3.ポイント配分設計画面'!$B$12:$B$17,0),MATCH(E248,'3.ポイント配分設計画面'!$B$12:$K$12,0)))</f>
        <v/>
      </c>
      <c r="Q248" s="221" t="str">
        <f>IF(O248="","",IF($G248="",0,INDEX('3.ポイント配分設計画面'!$B$21:$J$26,MATCH(メイン!O248,'3.ポイント配分設計画面'!$B$21:$B$26,0),MATCH(G248,'3.ポイント配分設計画面'!$B$21:$J$21,0))))</f>
        <v/>
      </c>
      <c r="R248" s="221" t="str">
        <f>IF(O248="","",IF(L248="",0,L248*'3.ポイント配分設計画面'!$C$8))</f>
        <v/>
      </c>
      <c r="S248" s="221" t="str">
        <f t="shared" si="59"/>
        <v/>
      </c>
      <c r="T248" s="224" t="str">
        <f t="shared" si="52"/>
        <v/>
      </c>
      <c r="U248" s="225" t="str">
        <f t="shared" si="60"/>
        <v/>
      </c>
      <c r="V248" s="330"/>
      <c r="W248" s="215" t="str">
        <f t="shared" si="61"/>
        <v/>
      </c>
      <c r="X248" s="215" t="str">
        <f t="shared" si="62"/>
        <v/>
      </c>
      <c r="Y248" s="328"/>
      <c r="Z248" s="218" t="str">
        <f t="shared" si="63"/>
        <v/>
      </c>
    </row>
    <row r="249" spans="1:26" x14ac:dyDescent="0.15">
      <c r="A249" s="27" t="str">
        <f t="shared" si="54"/>
        <v/>
      </c>
      <c r="B249" s="322"/>
      <c r="C249" s="322"/>
      <c r="D249" s="323"/>
      <c r="E249" s="323"/>
      <c r="F249" s="322"/>
      <c r="G249" s="322"/>
      <c r="H249" s="324"/>
      <c r="I249" s="324"/>
      <c r="J249" s="211" t="str">
        <f t="shared" si="55"/>
        <v/>
      </c>
      <c r="K249" s="211" t="str">
        <f t="shared" si="56"/>
        <v/>
      </c>
      <c r="L249" s="211" t="str">
        <f t="shared" si="57"/>
        <v/>
      </c>
      <c r="M249" s="211" t="str">
        <f t="shared" si="58"/>
        <v/>
      </c>
      <c r="N249" s="325" t="s">
        <v>50</v>
      </c>
      <c r="O249" s="329"/>
      <c r="P249" s="221" t="str">
        <f>IF($O249="","",INDEX('3.ポイント配分設計画面'!$B$12:$K$17,MATCH(メイン!O249,'3.ポイント配分設計画面'!$B$12:$B$17,0),MATCH(E249,'3.ポイント配分設計画面'!$B$12:$K$12,0)))</f>
        <v/>
      </c>
      <c r="Q249" s="221" t="str">
        <f>IF(O249="","",IF($G249="",0,INDEX('3.ポイント配分設計画面'!$B$21:$J$26,MATCH(メイン!O249,'3.ポイント配分設計画面'!$B$21:$B$26,0),MATCH(G249,'3.ポイント配分設計画面'!$B$21:$J$21,0))))</f>
        <v/>
      </c>
      <c r="R249" s="221" t="str">
        <f>IF(O249="","",IF(L249="",0,L249*'3.ポイント配分設計画面'!$C$8))</f>
        <v/>
      </c>
      <c r="S249" s="221" t="str">
        <f t="shared" si="59"/>
        <v/>
      </c>
      <c r="T249" s="224" t="str">
        <f t="shared" si="52"/>
        <v/>
      </c>
      <c r="U249" s="225" t="str">
        <f t="shared" si="60"/>
        <v/>
      </c>
      <c r="V249" s="330"/>
      <c r="W249" s="215" t="str">
        <f t="shared" si="61"/>
        <v/>
      </c>
      <c r="X249" s="215" t="str">
        <f t="shared" si="62"/>
        <v/>
      </c>
      <c r="Y249" s="328"/>
      <c r="Z249" s="218" t="str">
        <f t="shared" si="63"/>
        <v/>
      </c>
    </row>
    <row r="250" spans="1:26" x14ac:dyDescent="0.15">
      <c r="A250" s="27" t="str">
        <f t="shared" si="54"/>
        <v/>
      </c>
      <c r="B250" s="322"/>
      <c r="C250" s="322"/>
      <c r="D250" s="323"/>
      <c r="E250" s="323"/>
      <c r="F250" s="322"/>
      <c r="G250" s="322"/>
      <c r="H250" s="324"/>
      <c r="I250" s="324"/>
      <c r="J250" s="211" t="str">
        <f t="shared" si="55"/>
        <v/>
      </c>
      <c r="K250" s="211" t="str">
        <f t="shared" si="56"/>
        <v/>
      </c>
      <c r="L250" s="211" t="str">
        <f t="shared" si="57"/>
        <v/>
      </c>
      <c r="M250" s="211" t="str">
        <f t="shared" si="58"/>
        <v/>
      </c>
      <c r="N250" s="325" t="s">
        <v>50</v>
      </c>
      <c r="O250" s="329"/>
      <c r="P250" s="221" t="str">
        <f>IF($O250="","",INDEX('3.ポイント配分設計画面'!$B$12:$K$17,MATCH(メイン!O250,'3.ポイント配分設計画面'!$B$12:$B$17,0),MATCH(E250,'3.ポイント配分設計画面'!$B$12:$K$12,0)))</f>
        <v/>
      </c>
      <c r="Q250" s="221" t="str">
        <f>IF(O250="","",IF($G250="",0,INDEX('3.ポイント配分設計画面'!$B$21:$J$26,MATCH(メイン!O250,'3.ポイント配分設計画面'!$B$21:$B$26,0),MATCH(G250,'3.ポイント配分設計画面'!$B$21:$J$21,0))))</f>
        <v/>
      </c>
      <c r="R250" s="221" t="str">
        <f>IF(O250="","",IF(L250="",0,L250*'3.ポイント配分設計画面'!$C$8))</f>
        <v/>
      </c>
      <c r="S250" s="221" t="str">
        <f t="shared" si="59"/>
        <v/>
      </c>
      <c r="T250" s="224" t="str">
        <f t="shared" si="52"/>
        <v/>
      </c>
      <c r="U250" s="225" t="str">
        <f t="shared" si="60"/>
        <v/>
      </c>
      <c r="V250" s="330"/>
      <c r="W250" s="215" t="str">
        <f t="shared" si="61"/>
        <v/>
      </c>
      <c r="X250" s="215" t="str">
        <f t="shared" si="62"/>
        <v/>
      </c>
      <c r="Y250" s="328"/>
      <c r="Z250" s="218" t="str">
        <f t="shared" si="63"/>
        <v/>
      </c>
    </row>
    <row r="251" spans="1:26" x14ac:dyDescent="0.15">
      <c r="A251" s="27" t="str">
        <f t="shared" si="54"/>
        <v/>
      </c>
      <c r="B251" s="322"/>
      <c r="C251" s="322"/>
      <c r="D251" s="323"/>
      <c r="E251" s="323"/>
      <c r="F251" s="322"/>
      <c r="G251" s="322"/>
      <c r="H251" s="324"/>
      <c r="I251" s="324"/>
      <c r="J251" s="211" t="str">
        <f t="shared" si="55"/>
        <v/>
      </c>
      <c r="K251" s="211" t="str">
        <f t="shared" si="56"/>
        <v/>
      </c>
      <c r="L251" s="211" t="str">
        <f t="shared" si="57"/>
        <v/>
      </c>
      <c r="M251" s="211" t="str">
        <f t="shared" si="58"/>
        <v/>
      </c>
      <c r="N251" s="325" t="s">
        <v>50</v>
      </c>
      <c r="O251" s="329"/>
      <c r="P251" s="221" t="str">
        <f>IF($O251="","",INDEX('3.ポイント配分設計画面'!$B$12:$K$17,MATCH(メイン!O251,'3.ポイント配分設計画面'!$B$12:$B$17,0),MATCH(E251,'3.ポイント配分設計画面'!$B$12:$K$12,0)))</f>
        <v/>
      </c>
      <c r="Q251" s="221" t="str">
        <f>IF(O251="","",IF($G251="",0,INDEX('3.ポイント配分設計画面'!$B$21:$J$26,MATCH(メイン!O251,'3.ポイント配分設計画面'!$B$21:$B$26,0),MATCH(G251,'3.ポイント配分設計画面'!$B$21:$J$21,0))))</f>
        <v/>
      </c>
      <c r="R251" s="221" t="str">
        <f>IF(O251="","",IF(L251="",0,L251*'3.ポイント配分設計画面'!$C$8))</f>
        <v/>
      </c>
      <c r="S251" s="221" t="str">
        <f t="shared" si="59"/>
        <v/>
      </c>
      <c r="T251" s="224" t="str">
        <f t="shared" si="52"/>
        <v/>
      </c>
      <c r="U251" s="225" t="str">
        <f t="shared" si="60"/>
        <v/>
      </c>
      <c r="V251" s="330"/>
      <c r="W251" s="215" t="str">
        <f t="shared" si="61"/>
        <v/>
      </c>
      <c r="X251" s="215" t="str">
        <f t="shared" si="62"/>
        <v/>
      </c>
      <c r="Y251" s="328"/>
      <c r="Z251" s="218" t="str">
        <f t="shared" si="63"/>
        <v/>
      </c>
    </row>
    <row r="252" spans="1:26" x14ac:dyDescent="0.15">
      <c r="A252" s="27" t="str">
        <f t="shared" si="54"/>
        <v/>
      </c>
      <c r="B252" s="322"/>
      <c r="C252" s="322"/>
      <c r="D252" s="323"/>
      <c r="E252" s="323"/>
      <c r="F252" s="322"/>
      <c r="G252" s="322"/>
      <c r="H252" s="324"/>
      <c r="I252" s="324"/>
      <c r="J252" s="211" t="str">
        <f t="shared" si="55"/>
        <v/>
      </c>
      <c r="K252" s="211" t="str">
        <f t="shared" si="56"/>
        <v/>
      </c>
      <c r="L252" s="211" t="str">
        <f t="shared" si="57"/>
        <v/>
      </c>
      <c r="M252" s="211" t="str">
        <f t="shared" si="58"/>
        <v/>
      </c>
      <c r="N252" s="325" t="s">
        <v>50</v>
      </c>
      <c r="O252" s="329"/>
      <c r="P252" s="221" t="str">
        <f>IF($O252="","",INDEX('3.ポイント配分設計画面'!$B$12:$K$17,MATCH(メイン!O252,'3.ポイント配分設計画面'!$B$12:$B$17,0),MATCH(E252,'3.ポイント配分設計画面'!$B$12:$K$12,0)))</f>
        <v/>
      </c>
      <c r="Q252" s="221" t="str">
        <f>IF(O252="","",IF($G252="",0,INDEX('3.ポイント配分設計画面'!$B$21:$J$26,MATCH(メイン!O252,'3.ポイント配分設計画面'!$B$21:$B$26,0),MATCH(G252,'3.ポイント配分設計画面'!$B$21:$J$21,0))))</f>
        <v/>
      </c>
      <c r="R252" s="221" t="str">
        <f>IF(O252="","",IF(L252="",0,L252*'3.ポイント配分設計画面'!$C$8))</f>
        <v/>
      </c>
      <c r="S252" s="221" t="str">
        <f t="shared" si="59"/>
        <v/>
      </c>
      <c r="T252" s="224" t="str">
        <f t="shared" si="52"/>
        <v/>
      </c>
      <c r="U252" s="225" t="str">
        <f t="shared" si="60"/>
        <v/>
      </c>
      <c r="V252" s="330"/>
      <c r="W252" s="215" t="str">
        <f t="shared" si="61"/>
        <v/>
      </c>
      <c r="X252" s="215" t="str">
        <f t="shared" si="62"/>
        <v/>
      </c>
      <c r="Y252" s="328"/>
      <c r="Z252" s="218" t="str">
        <f t="shared" si="63"/>
        <v/>
      </c>
    </row>
    <row r="253" spans="1:26" x14ac:dyDescent="0.15">
      <c r="A253" s="27" t="str">
        <f t="shared" si="54"/>
        <v/>
      </c>
      <c r="B253" s="322"/>
      <c r="C253" s="322"/>
      <c r="D253" s="323"/>
      <c r="E253" s="323"/>
      <c r="F253" s="322"/>
      <c r="G253" s="322"/>
      <c r="H253" s="324"/>
      <c r="I253" s="324"/>
      <c r="J253" s="211" t="str">
        <f t="shared" si="55"/>
        <v/>
      </c>
      <c r="K253" s="211" t="str">
        <f t="shared" si="56"/>
        <v/>
      </c>
      <c r="L253" s="211" t="str">
        <f t="shared" si="57"/>
        <v/>
      </c>
      <c r="M253" s="211" t="str">
        <f t="shared" si="58"/>
        <v/>
      </c>
      <c r="N253" s="325" t="s">
        <v>50</v>
      </c>
      <c r="O253" s="329"/>
      <c r="P253" s="221" t="str">
        <f>IF($O253="","",INDEX('3.ポイント配分設計画面'!$B$12:$K$17,MATCH(メイン!O253,'3.ポイント配分設計画面'!$B$12:$B$17,0),MATCH(E253,'3.ポイント配分設計画面'!$B$12:$K$12,0)))</f>
        <v/>
      </c>
      <c r="Q253" s="221" t="str">
        <f>IF(O253="","",IF($G253="",0,INDEX('3.ポイント配分設計画面'!$B$21:$J$26,MATCH(メイン!O253,'3.ポイント配分設計画面'!$B$21:$B$26,0),MATCH(G253,'3.ポイント配分設計画面'!$B$21:$J$21,0))))</f>
        <v/>
      </c>
      <c r="R253" s="221" t="str">
        <f>IF(O253="","",IF(L253="",0,L253*'3.ポイント配分設計画面'!$C$8))</f>
        <v/>
      </c>
      <c r="S253" s="221" t="str">
        <f t="shared" si="59"/>
        <v/>
      </c>
      <c r="T253" s="224" t="str">
        <f t="shared" si="52"/>
        <v/>
      </c>
      <c r="U253" s="225" t="str">
        <f t="shared" si="60"/>
        <v/>
      </c>
      <c r="V253" s="330"/>
      <c r="W253" s="215" t="str">
        <f t="shared" si="61"/>
        <v/>
      </c>
      <c r="X253" s="215" t="str">
        <f t="shared" si="62"/>
        <v/>
      </c>
      <c r="Y253" s="328"/>
      <c r="Z253" s="218" t="str">
        <f t="shared" si="63"/>
        <v/>
      </c>
    </row>
    <row r="254" spans="1:26" x14ac:dyDescent="0.15">
      <c r="A254" s="27" t="str">
        <f t="shared" si="54"/>
        <v/>
      </c>
      <c r="B254" s="322"/>
      <c r="C254" s="322"/>
      <c r="D254" s="323"/>
      <c r="E254" s="323"/>
      <c r="F254" s="322"/>
      <c r="G254" s="322"/>
      <c r="H254" s="324"/>
      <c r="I254" s="324"/>
      <c r="J254" s="211" t="str">
        <f t="shared" si="55"/>
        <v/>
      </c>
      <c r="K254" s="211" t="str">
        <f t="shared" si="56"/>
        <v/>
      </c>
      <c r="L254" s="211" t="str">
        <f t="shared" si="57"/>
        <v/>
      </c>
      <c r="M254" s="211" t="str">
        <f t="shared" si="58"/>
        <v/>
      </c>
      <c r="N254" s="325" t="s">
        <v>50</v>
      </c>
      <c r="O254" s="329"/>
      <c r="P254" s="221" t="str">
        <f>IF($O254="","",INDEX('3.ポイント配分設計画面'!$B$12:$K$17,MATCH(メイン!O254,'3.ポイント配分設計画面'!$B$12:$B$17,0),MATCH(E254,'3.ポイント配分設計画面'!$B$12:$K$12,0)))</f>
        <v/>
      </c>
      <c r="Q254" s="221" t="str">
        <f>IF(O254="","",IF($G254="",0,INDEX('3.ポイント配分設計画面'!$B$21:$J$26,MATCH(メイン!O254,'3.ポイント配分設計画面'!$B$21:$B$26,0),MATCH(G254,'3.ポイント配分設計画面'!$B$21:$J$21,0))))</f>
        <v/>
      </c>
      <c r="R254" s="221" t="str">
        <f>IF(O254="","",IF(L254="",0,L254*'3.ポイント配分設計画面'!$C$8))</f>
        <v/>
      </c>
      <c r="S254" s="221" t="str">
        <f t="shared" si="59"/>
        <v/>
      </c>
      <c r="T254" s="224" t="str">
        <f t="shared" si="52"/>
        <v/>
      </c>
      <c r="U254" s="225" t="str">
        <f t="shared" si="60"/>
        <v/>
      </c>
      <c r="V254" s="330"/>
      <c r="W254" s="215" t="str">
        <f t="shared" si="61"/>
        <v/>
      </c>
      <c r="X254" s="215" t="str">
        <f t="shared" si="62"/>
        <v/>
      </c>
      <c r="Y254" s="328"/>
      <c r="Z254" s="218" t="str">
        <f t="shared" si="63"/>
        <v/>
      </c>
    </row>
    <row r="255" spans="1:26" x14ac:dyDescent="0.15">
      <c r="A255" s="27" t="str">
        <f t="shared" si="54"/>
        <v/>
      </c>
      <c r="B255" s="322"/>
      <c r="C255" s="322"/>
      <c r="D255" s="323"/>
      <c r="E255" s="323"/>
      <c r="F255" s="322"/>
      <c r="G255" s="322"/>
      <c r="H255" s="324"/>
      <c r="I255" s="324"/>
      <c r="J255" s="211" t="str">
        <f t="shared" si="55"/>
        <v/>
      </c>
      <c r="K255" s="211" t="str">
        <f t="shared" si="56"/>
        <v/>
      </c>
      <c r="L255" s="211" t="str">
        <f t="shared" si="57"/>
        <v/>
      </c>
      <c r="M255" s="211" t="str">
        <f t="shared" si="58"/>
        <v/>
      </c>
      <c r="N255" s="325" t="s">
        <v>50</v>
      </c>
      <c r="O255" s="329"/>
      <c r="P255" s="221" t="str">
        <f>IF($O255="","",INDEX('3.ポイント配分設計画面'!$B$12:$K$17,MATCH(メイン!O255,'3.ポイント配分設計画面'!$B$12:$B$17,0),MATCH(E255,'3.ポイント配分設計画面'!$B$12:$K$12,0)))</f>
        <v/>
      </c>
      <c r="Q255" s="221" t="str">
        <f>IF(O255="","",IF($G255="",0,INDEX('3.ポイント配分設計画面'!$B$21:$J$26,MATCH(メイン!O255,'3.ポイント配分設計画面'!$B$21:$B$26,0),MATCH(G255,'3.ポイント配分設計画面'!$B$21:$J$21,0))))</f>
        <v/>
      </c>
      <c r="R255" s="221" t="str">
        <f>IF(O255="","",IF(L255="",0,L255*'3.ポイント配分設計画面'!$C$8))</f>
        <v/>
      </c>
      <c r="S255" s="221" t="str">
        <f t="shared" si="59"/>
        <v/>
      </c>
      <c r="T255" s="224" t="str">
        <f t="shared" si="52"/>
        <v/>
      </c>
      <c r="U255" s="225" t="str">
        <f t="shared" si="60"/>
        <v/>
      </c>
      <c r="V255" s="330"/>
      <c r="W255" s="215" t="str">
        <f t="shared" si="61"/>
        <v/>
      </c>
      <c r="X255" s="215" t="str">
        <f t="shared" si="62"/>
        <v/>
      </c>
      <c r="Y255" s="328"/>
      <c r="Z255" s="218" t="str">
        <f t="shared" si="63"/>
        <v/>
      </c>
    </row>
    <row r="256" spans="1:26" x14ac:dyDescent="0.15">
      <c r="A256" s="27" t="str">
        <f t="shared" si="54"/>
        <v/>
      </c>
      <c r="B256" s="322"/>
      <c r="C256" s="322"/>
      <c r="D256" s="323"/>
      <c r="E256" s="323"/>
      <c r="F256" s="322"/>
      <c r="G256" s="322"/>
      <c r="H256" s="324"/>
      <c r="I256" s="324"/>
      <c r="J256" s="211" t="str">
        <f t="shared" si="55"/>
        <v/>
      </c>
      <c r="K256" s="211" t="str">
        <f t="shared" si="56"/>
        <v/>
      </c>
      <c r="L256" s="211" t="str">
        <f t="shared" si="57"/>
        <v/>
      </c>
      <c r="M256" s="211" t="str">
        <f t="shared" si="58"/>
        <v/>
      </c>
      <c r="N256" s="325" t="s">
        <v>50</v>
      </c>
      <c r="O256" s="329"/>
      <c r="P256" s="221" t="str">
        <f>IF($O256="","",INDEX('3.ポイント配分設計画面'!$B$12:$K$17,MATCH(メイン!O256,'3.ポイント配分設計画面'!$B$12:$B$17,0),MATCH(E256,'3.ポイント配分設計画面'!$B$12:$K$12,0)))</f>
        <v/>
      </c>
      <c r="Q256" s="221" t="str">
        <f>IF(O256="","",IF($G256="",0,INDEX('3.ポイント配分設計画面'!$B$21:$J$26,MATCH(メイン!O256,'3.ポイント配分設計画面'!$B$21:$B$26,0),MATCH(G256,'3.ポイント配分設計画面'!$B$21:$J$21,0))))</f>
        <v/>
      </c>
      <c r="R256" s="221" t="str">
        <f>IF(O256="","",IF(L256="",0,L256*'3.ポイント配分設計画面'!$C$8))</f>
        <v/>
      </c>
      <c r="S256" s="221" t="str">
        <f t="shared" si="59"/>
        <v/>
      </c>
      <c r="T256" s="224" t="str">
        <f t="shared" si="52"/>
        <v/>
      </c>
      <c r="U256" s="225" t="str">
        <f t="shared" si="60"/>
        <v/>
      </c>
      <c r="V256" s="330"/>
      <c r="W256" s="215" t="str">
        <f t="shared" si="61"/>
        <v/>
      </c>
      <c r="X256" s="215" t="str">
        <f t="shared" si="62"/>
        <v/>
      </c>
      <c r="Y256" s="328"/>
      <c r="Z256" s="218" t="str">
        <f t="shared" si="63"/>
        <v/>
      </c>
    </row>
    <row r="257" spans="1:26" x14ac:dyDescent="0.15">
      <c r="A257" s="27" t="str">
        <f t="shared" si="54"/>
        <v/>
      </c>
      <c r="B257" s="322"/>
      <c r="C257" s="322"/>
      <c r="D257" s="323"/>
      <c r="E257" s="323"/>
      <c r="F257" s="322"/>
      <c r="G257" s="322"/>
      <c r="H257" s="324"/>
      <c r="I257" s="324"/>
      <c r="J257" s="211" t="str">
        <f t="shared" si="55"/>
        <v/>
      </c>
      <c r="K257" s="211" t="str">
        <f t="shared" si="56"/>
        <v/>
      </c>
      <c r="L257" s="211" t="str">
        <f t="shared" si="57"/>
        <v/>
      </c>
      <c r="M257" s="211" t="str">
        <f t="shared" si="58"/>
        <v/>
      </c>
      <c r="N257" s="325" t="s">
        <v>50</v>
      </c>
      <c r="O257" s="329"/>
      <c r="P257" s="221" t="str">
        <f>IF($O257="","",INDEX('3.ポイント配分設計画面'!$B$12:$K$17,MATCH(メイン!O257,'3.ポイント配分設計画面'!$B$12:$B$17,0),MATCH(E257,'3.ポイント配分設計画面'!$B$12:$K$12,0)))</f>
        <v/>
      </c>
      <c r="Q257" s="221" t="str">
        <f>IF(O257="","",IF($G257="",0,INDEX('3.ポイント配分設計画面'!$B$21:$J$26,MATCH(メイン!O257,'3.ポイント配分設計画面'!$B$21:$B$26,0),MATCH(G257,'3.ポイント配分設計画面'!$B$21:$J$21,0))))</f>
        <v/>
      </c>
      <c r="R257" s="221" t="str">
        <f>IF(O257="","",IF(L257="",0,L257*'3.ポイント配分設計画面'!$C$8))</f>
        <v/>
      </c>
      <c r="S257" s="221" t="str">
        <f t="shared" si="59"/>
        <v/>
      </c>
      <c r="T257" s="224" t="str">
        <f t="shared" si="52"/>
        <v/>
      </c>
      <c r="U257" s="225" t="str">
        <f t="shared" si="60"/>
        <v/>
      </c>
      <c r="V257" s="330"/>
      <c r="W257" s="215" t="str">
        <f t="shared" si="61"/>
        <v/>
      </c>
      <c r="X257" s="215" t="str">
        <f t="shared" si="62"/>
        <v/>
      </c>
      <c r="Y257" s="328"/>
      <c r="Z257" s="218" t="str">
        <f t="shared" si="63"/>
        <v/>
      </c>
    </row>
    <row r="258" spans="1:26" x14ac:dyDescent="0.15">
      <c r="A258" s="28" t="str">
        <f t="shared" si="54"/>
        <v/>
      </c>
      <c r="B258" s="331"/>
      <c r="C258" s="331"/>
      <c r="D258" s="332"/>
      <c r="E258" s="332"/>
      <c r="F258" s="331"/>
      <c r="G258" s="331"/>
      <c r="H258" s="333"/>
      <c r="I258" s="333"/>
      <c r="J258" s="213" t="str">
        <f t="shared" si="55"/>
        <v/>
      </c>
      <c r="K258" s="213" t="str">
        <f t="shared" si="56"/>
        <v/>
      </c>
      <c r="L258" s="213" t="str">
        <f t="shared" si="57"/>
        <v/>
      </c>
      <c r="M258" s="213" t="str">
        <f t="shared" si="58"/>
        <v/>
      </c>
      <c r="N258" s="334" t="s">
        <v>50</v>
      </c>
      <c r="O258" s="335"/>
      <c r="P258" s="226" t="str">
        <f>IF($O258="","",INDEX('3.ポイント配分設計画面'!$B$12:$K$17,MATCH(メイン!O258,'3.ポイント配分設計画面'!$B$12:$B$17,0),MATCH(E258,'3.ポイント配分設計画面'!$B$12:$K$12,0)))</f>
        <v/>
      </c>
      <c r="Q258" s="226" t="str">
        <f>IF(O258="","",IF($G258="",0,INDEX('3.ポイント配分設計画面'!$B$21:$J$26,MATCH(メイン!O258,'3.ポイント配分設計画面'!$B$21:$B$26,0),MATCH(G258,'3.ポイント配分設計画面'!$B$21:$J$21,0))))</f>
        <v/>
      </c>
      <c r="R258" s="226" t="str">
        <f>IF(O258="","",IF(L258="",0,L258*'3.ポイント配分設計画面'!$C$8))</f>
        <v/>
      </c>
      <c r="S258" s="226" t="str">
        <f t="shared" si="59"/>
        <v/>
      </c>
      <c r="T258" s="227" t="str">
        <f t="shared" si="52"/>
        <v/>
      </c>
      <c r="U258" s="228" t="str">
        <f t="shared" si="60"/>
        <v/>
      </c>
      <c r="V258" s="336"/>
      <c r="W258" s="216" t="str">
        <f t="shared" si="61"/>
        <v/>
      </c>
      <c r="X258" s="216" t="str">
        <f t="shared" si="62"/>
        <v/>
      </c>
      <c r="Y258" s="337"/>
      <c r="Z258" s="219" t="str">
        <f t="shared" si="63"/>
        <v/>
      </c>
    </row>
    <row r="260" spans="1:26" x14ac:dyDescent="0.2">
      <c r="C260" s="127" t="s">
        <v>211</v>
      </c>
    </row>
  </sheetData>
  <sheetProtection algorithmName="SHA-512" hashValue="r/KpElOWKNBLSIlHfrF4lDfnpim9hACSUbb++wQmTw3cYvj59I3VnKyE+T1chAA7jd9LGu9hxYTCfY8xSGFlgQ==" saltValue="ZZmWKm+B/7EEMGkGJFFoag==" spinCount="100000" sheet="1" objects="1" scenarios="1"/>
  <mergeCells count="27">
    <mergeCell ref="Z7:Z8"/>
    <mergeCell ref="T7:T8"/>
    <mergeCell ref="H7:H8"/>
    <mergeCell ref="C7:C8"/>
    <mergeCell ref="D7:D8"/>
    <mergeCell ref="F7:F8"/>
    <mergeCell ref="G7:G8"/>
    <mergeCell ref="E7:E8"/>
    <mergeCell ref="Y7:Y8"/>
    <mergeCell ref="V7:V8"/>
    <mergeCell ref="X7:X8"/>
    <mergeCell ref="W7:W8"/>
    <mergeCell ref="I7:I8"/>
    <mergeCell ref="J7:K7"/>
    <mergeCell ref="L7:M7"/>
    <mergeCell ref="R7:R8"/>
    <mergeCell ref="Z2:Z3"/>
    <mergeCell ref="J4:L4"/>
    <mergeCell ref="J5:L5"/>
    <mergeCell ref="Y4:Y5"/>
    <mergeCell ref="O4:O5"/>
    <mergeCell ref="S7:S8"/>
    <mergeCell ref="U7:U8"/>
    <mergeCell ref="O7:O8"/>
    <mergeCell ref="N7:N8"/>
    <mergeCell ref="P7:P8"/>
    <mergeCell ref="Q7:Q8"/>
  </mergeCells>
  <phoneticPr fontId="2"/>
  <printOptions horizontalCentered="1"/>
  <pageMargins left="0.39370078740157483" right="0.39370078740157483" top="0.59055118110236227" bottom="0.33" header="0.51181102362204722" footer="0.4"/>
  <pageSetup paperSize="9" scale="56" orientation="landscape" horizontalDpi="4294967293" r:id="rId1"/>
  <headerFooter alignWithMargins="0">
    <oddFooter>&amp;C&amp;P</oddFooter>
  </headerFooter>
  <rowBreaks count="1" manualBreakCount="1">
    <brk id="79"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5"/>
    <pageSetUpPr autoPageBreaks="0"/>
  </sheetPr>
  <dimension ref="A1:R47"/>
  <sheetViews>
    <sheetView showGridLines="0" zoomScaleNormal="100" workbookViewId="0">
      <selection activeCell="G22" sqref="G22"/>
    </sheetView>
  </sheetViews>
  <sheetFormatPr defaultColWidth="9" defaultRowHeight="13.2" x14ac:dyDescent="0.2"/>
  <cols>
    <col min="1" max="1" width="3.21875" style="75" customWidth="1"/>
    <col min="2" max="2" width="7.44140625" style="10" customWidth="1"/>
    <col min="3" max="8" width="10.6640625" style="10" customWidth="1"/>
    <col min="9" max="11" width="10.6640625" style="67" customWidth="1"/>
    <col min="12" max="12" width="6.77734375" style="67" customWidth="1"/>
    <col min="13" max="16384" width="9" style="10"/>
  </cols>
  <sheetData>
    <row r="1" spans="1:12" s="67" customFormat="1" ht="9.75" customHeight="1" x14ac:dyDescent="0.2">
      <c r="A1" s="66"/>
      <c r="H1" s="68"/>
    </row>
    <row r="2" spans="1:12" s="67" customFormat="1" ht="15" customHeight="1" x14ac:dyDescent="0.2">
      <c r="A2" s="66"/>
      <c r="B2" s="108" t="s">
        <v>221</v>
      </c>
      <c r="H2" s="68"/>
    </row>
    <row r="3" spans="1:12" s="67" customFormat="1" ht="15" customHeight="1" x14ac:dyDescent="0.2">
      <c r="A3" s="66"/>
      <c r="C3" s="130"/>
      <c r="D3" s="2"/>
      <c r="E3" s="130"/>
      <c r="F3" s="130"/>
      <c r="H3" s="68"/>
    </row>
    <row r="4" spans="1:12" s="67" customFormat="1" ht="15" customHeight="1" x14ac:dyDescent="0.2">
      <c r="A4" s="66"/>
      <c r="B4" s="70" t="s">
        <v>246</v>
      </c>
      <c r="C4" s="130"/>
      <c r="D4" s="133" t="s">
        <v>247</v>
      </c>
      <c r="E4" s="109" t="s">
        <v>222</v>
      </c>
      <c r="F4" s="130"/>
      <c r="H4" s="68"/>
    </row>
    <row r="5" spans="1:12" s="67" customFormat="1" ht="15" customHeight="1" x14ac:dyDescent="0.2">
      <c r="A5" s="66"/>
      <c r="B5" s="132" t="s">
        <v>126</v>
      </c>
      <c r="C5" s="132" t="s">
        <v>124</v>
      </c>
      <c r="D5" s="132" t="s">
        <v>123</v>
      </c>
      <c r="E5" s="132" t="s">
        <v>125</v>
      </c>
      <c r="F5" s="132" t="s">
        <v>129</v>
      </c>
      <c r="H5" s="53" t="s">
        <v>143</v>
      </c>
    </row>
    <row r="6" spans="1:12" s="67" customFormat="1" ht="15" customHeight="1" x14ac:dyDescent="0.2">
      <c r="A6" s="66"/>
      <c r="B6" s="69"/>
      <c r="H6" s="131" t="s">
        <v>144</v>
      </c>
    </row>
    <row r="7" spans="1:12" s="67" customFormat="1" ht="15" customHeight="1" x14ac:dyDescent="0.2">
      <c r="A7" s="66"/>
      <c r="B7" s="70" t="s">
        <v>138</v>
      </c>
      <c r="H7" s="68"/>
    </row>
    <row r="8" spans="1:12" s="67" customFormat="1" ht="15" customHeight="1" x14ac:dyDescent="0.2">
      <c r="A8" s="66"/>
      <c r="B8" s="136" t="s">
        <v>139</v>
      </c>
      <c r="C8" s="86">
        <v>0</v>
      </c>
      <c r="F8" s="134" t="s">
        <v>225</v>
      </c>
      <c r="H8" s="68"/>
      <c r="K8" s="77"/>
    </row>
    <row r="9" spans="1:12" s="67" customFormat="1" ht="15" customHeight="1" x14ac:dyDescent="0.2">
      <c r="A9" s="66"/>
      <c r="B9" s="69"/>
      <c r="F9" s="109" t="s">
        <v>223</v>
      </c>
      <c r="H9" s="68"/>
    </row>
    <row r="10" spans="1:12" s="67" customFormat="1" ht="15" customHeight="1" x14ac:dyDescent="0.2">
      <c r="A10" s="66"/>
      <c r="B10" s="71" t="s">
        <v>170</v>
      </c>
      <c r="F10" s="109" t="s">
        <v>224</v>
      </c>
    </row>
    <row r="11" spans="1:12" s="66" customFormat="1" ht="15" customHeight="1" x14ac:dyDescent="0.15">
      <c r="B11" s="72">
        <v>1</v>
      </c>
      <c r="C11" s="73">
        <v>2</v>
      </c>
      <c r="D11" s="73">
        <v>3</v>
      </c>
      <c r="E11" s="73">
        <v>4</v>
      </c>
      <c r="F11" s="73">
        <v>5</v>
      </c>
      <c r="G11" s="73">
        <v>6</v>
      </c>
      <c r="H11" s="73">
        <v>7</v>
      </c>
      <c r="I11" s="73">
        <v>8</v>
      </c>
      <c r="J11" s="73">
        <v>9</v>
      </c>
      <c r="K11" s="73">
        <v>10</v>
      </c>
    </row>
    <row r="12" spans="1:12" ht="15" customHeight="1" x14ac:dyDescent="0.2">
      <c r="A12" s="75">
        <v>1</v>
      </c>
      <c r="B12" s="137" t="s">
        <v>4</v>
      </c>
      <c r="C12" s="138">
        <v>1</v>
      </c>
      <c r="D12" s="138">
        <v>2</v>
      </c>
      <c r="E12" s="138">
        <v>3</v>
      </c>
      <c r="F12" s="138">
        <v>4</v>
      </c>
      <c r="G12" s="138">
        <v>5</v>
      </c>
      <c r="H12" s="138">
        <v>6</v>
      </c>
      <c r="I12" s="138">
        <v>7</v>
      </c>
      <c r="J12" s="138">
        <v>8</v>
      </c>
      <c r="K12" s="138">
        <v>9</v>
      </c>
    </row>
    <row r="13" spans="1:12" ht="15" customHeight="1" x14ac:dyDescent="0.2">
      <c r="A13" s="75">
        <v>2</v>
      </c>
      <c r="B13" s="137" t="str">
        <f>IF($B$5="","",$B$5)</f>
        <v>S</v>
      </c>
      <c r="C13" s="87">
        <v>120</v>
      </c>
      <c r="D13" s="87">
        <v>125</v>
      </c>
      <c r="E13" s="87">
        <v>135</v>
      </c>
      <c r="F13" s="87">
        <v>145</v>
      </c>
      <c r="G13" s="338">
        <v>160</v>
      </c>
      <c r="H13" s="338">
        <v>180</v>
      </c>
      <c r="I13" s="338">
        <v>200</v>
      </c>
      <c r="J13" s="338">
        <v>210</v>
      </c>
      <c r="K13" s="338">
        <v>220</v>
      </c>
      <c r="L13" s="74"/>
    </row>
    <row r="14" spans="1:12" ht="15" customHeight="1" x14ac:dyDescent="0.2">
      <c r="A14" s="75">
        <v>3</v>
      </c>
      <c r="B14" s="137" t="str">
        <f>IF($C$5="","",$C$5)</f>
        <v>A</v>
      </c>
      <c r="C14" s="87">
        <v>110</v>
      </c>
      <c r="D14" s="87">
        <v>115</v>
      </c>
      <c r="E14" s="87">
        <v>125</v>
      </c>
      <c r="F14" s="87">
        <v>135</v>
      </c>
      <c r="G14" s="338">
        <v>145</v>
      </c>
      <c r="H14" s="338">
        <v>165</v>
      </c>
      <c r="I14" s="338">
        <v>185</v>
      </c>
      <c r="J14" s="338">
        <v>195</v>
      </c>
      <c r="K14" s="338">
        <v>205</v>
      </c>
      <c r="L14" s="74"/>
    </row>
    <row r="15" spans="1:12" ht="15" customHeight="1" x14ac:dyDescent="0.2">
      <c r="A15" s="75">
        <v>4</v>
      </c>
      <c r="B15" s="137" t="str">
        <f>IF($D$5="","",$D$5)</f>
        <v>B</v>
      </c>
      <c r="C15" s="87">
        <v>100</v>
      </c>
      <c r="D15" s="87">
        <v>105</v>
      </c>
      <c r="E15" s="87">
        <v>115</v>
      </c>
      <c r="F15" s="87">
        <v>125</v>
      </c>
      <c r="G15" s="338">
        <v>130</v>
      </c>
      <c r="H15" s="338">
        <v>150</v>
      </c>
      <c r="I15" s="339">
        <v>170</v>
      </c>
      <c r="J15" s="339">
        <v>180</v>
      </c>
      <c r="K15" s="339">
        <v>190</v>
      </c>
      <c r="L15" s="74"/>
    </row>
    <row r="16" spans="1:12" ht="15" customHeight="1" x14ac:dyDescent="0.2">
      <c r="A16" s="75">
        <v>5</v>
      </c>
      <c r="B16" s="137" t="str">
        <f>IF($E$5="","",$E$5)</f>
        <v>C</v>
      </c>
      <c r="C16" s="88">
        <v>90</v>
      </c>
      <c r="D16" s="88">
        <v>95</v>
      </c>
      <c r="E16" s="88">
        <v>105</v>
      </c>
      <c r="F16" s="88">
        <v>115</v>
      </c>
      <c r="G16" s="340">
        <v>115</v>
      </c>
      <c r="H16" s="340">
        <v>135</v>
      </c>
      <c r="I16" s="340">
        <v>155</v>
      </c>
      <c r="J16" s="340">
        <v>165</v>
      </c>
      <c r="K16" s="340">
        <v>175</v>
      </c>
      <c r="L16" s="74"/>
    </row>
    <row r="17" spans="1:18" ht="15" customHeight="1" x14ac:dyDescent="0.2">
      <c r="A17" s="75">
        <v>6</v>
      </c>
      <c r="B17" s="137" t="str">
        <f>IF($F$5="","",$F$5)</f>
        <v>D</v>
      </c>
      <c r="C17" s="88">
        <v>80</v>
      </c>
      <c r="D17" s="88">
        <v>85</v>
      </c>
      <c r="E17" s="88">
        <v>95</v>
      </c>
      <c r="F17" s="88">
        <v>105</v>
      </c>
      <c r="G17" s="340">
        <v>100</v>
      </c>
      <c r="H17" s="340">
        <v>120</v>
      </c>
      <c r="I17" s="340">
        <v>140</v>
      </c>
      <c r="J17" s="340">
        <v>150</v>
      </c>
      <c r="K17" s="340">
        <v>160</v>
      </c>
      <c r="L17" s="74"/>
    </row>
    <row r="18" spans="1:18" ht="12" customHeight="1" x14ac:dyDescent="0.2">
      <c r="B18" s="76"/>
      <c r="C18" s="77"/>
      <c r="D18" s="77"/>
      <c r="E18" s="77"/>
      <c r="F18" s="77"/>
      <c r="G18" s="77"/>
      <c r="H18" s="77"/>
      <c r="I18" s="77"/>
      <c r="J18" s="77"/>
      <c r="K18" s="77"/>
      <c r="L18" s="74"/>
    </row>
    <row r="19" spans="1:18" ht="15" customHeight="1" x14ac:dyDescent="0.2">
      <c r="B19" s="71" t="s">
        <v>169</v>
      </c>
    </row>
    <row r="20" spans="1:18" s="66" customFormat="1" ht="15" customHeight="1" thickBot="1" x14ac:dyDescent="0.2">
      <c r="B20" s="72">
        <v>1</v>
      </c>
      <c r="C20" s="73">
        <v>2</v>
      </c>
      <c r="D20" s="73">
        <v>3</v>
      </c>
      <c r="E20" s="73">
        <v>4</v>
      </c>
      <c r="F20" s="73">
        <v>5</v>
      </c>
      <c r="G20" s="73">
        <v>6</v>
      </c>
      <c r="H20" s="73">
        <v>7</v>
      </c>
      <c r="I20" s="73">
        <v>8</v>
      </c>
      <c r="J20" s="73">
        <v>9</v>
      </c>
      <c r="K20" s="73">
        <v>10</v>
      </c>
      <c r="M20" s="78"/>
    </row>
    <row r="21" spans="1:18" ht="15" customHeight="1" x14ac:dyDescent="0.2">
      <c r="A21" s="75">
        <v>1</v>
      </c>
      <c r="B21" s="137" t="s">
        <v>119</v>
      </c>
      <c r="C21" s="110" t="s">
        <v>120</v>
      </c>
      <c r="D21" s="111" t="s">
        <v>120</v>
      </c>
      <c r="E21" s="111" t="s">
        <v>120</v>
      </c>
      <c r="F21" s="112" t="s">
        <v>103</v>
      </c>
      <c r="G21" s="341" t="s">
        <v>102</v>
      </c>
      <c r="H21" s="341" t="s">
        <v>110</v>
      </c>
      <c r="I21" s="341" t="s">
        <v>109</v>
      </c>
      <c r="J21" s="342" t="s">
        <v>108</v>
      </c>
      <c r="K21" s="343" t="s">
        <v>108</v>
      </c>
      <c r="M21" s="79"/>
    </row>
    <row r="22" spans="1:18" ht="15" customHeight="1" x14ac:dyDescent="0.2">
      <c r="A22" s="75">
        <v>2</v>
      </c>
      <c r="B22" s="137" t="str">
        <f>B13</f>
        <v>S</v>
      </c>
      <c r="C22" s="86">
        <v>0</v>
      </c>
      <c r="D22" s="89">
        <v>0</v>
      </c>
      <c r="E22" s="89">
        <v>0</v>
      </c>
      <c r="F22" s="90">
        <v>20</v>
      </c>
      <c r="G22" s="339">
        <v>30</v>
      </c>
      <c r="H22" s="339">
        <v>50</v>
      </c>
      <c r="I22" s="339">
        <v>70</v>
      </c>
      <c r="J22" s="344">
        <v>80</v>
      </c>
      <c r="K22" s="345">
        <v>80</v>
      </c>
      <c r="M22" s="79"/>
      <c r="N22" s="80"/>
      <c r="O22" s="80"/>
      <c r="P22" s="80"/>
      <c r="Q22" s="80"/>
      <c r="R22" s="80"/>
    </row>
    <row r="23" spans="1:18" ht="15" customHeight="1" x14ac:dyDescent="0.2">
      <c r="A23" s="75">
        <v>3</v>
      </c>
      <c r="B23" s="137" t="str">
        <f>B14</f>
        <v>A</v>
      </c>
      <c r="C23" s="87">
        <v>0</v>
      </c>
      <c r="D23" s="91">
        <v>0</v>
      </c>
      <c r="E23" s="91">
        <v>0</v>
      </c>
      <c r="F23" s="92">
        <v>15</v>
      </c>
      <c r="G23" s="338">
        <v>25</v>
      </c>
      <c r="H23" s="338">
        <v>40</v>
      </c>
      <c r="I23" s="338">
        <v>60</v>
      </c>
      <c r="J23" s="346">
        <v>70</v>
      </c>
      <c r="K23" s="347">
        <v>70</v>
      </c>
      <c r="M23" s="79"/>
      <c r="N23" s="80"/>
      <c r="O23" s="80"/>
      <c r="P23" s="80"/>
      <c r="Q23" s="80"/>
      <c r="R23" s="80"/>
    </row>
    <row r="24" spans="1:18" ht="15" customHeight="1" x14ac:dyDescent="0.2">
      <c r="A24" s="75">
        <v>4</v>
      </c>
      <c r="B24" s="137" t="str">
        <f>B15</f>
        <v>B</v>
      </c>
      <c r="C24" s="87">
        <v>0</v>
      </c>
      <c r="D24" s="91">
        <v>0</v>
      </c>
      <c r="E24" s="91">
        <v>0</v>
      </c>
      <c r="F24" s="92">
        <v>10</v>
      </c>
      <c r="G24" s="338">
        <v>20</v>
      </c>
      <c r="H24" s="338">
        <v>30</v>
      </c>
      <c r="I24" s="338">
        <v>50</v>
      </c>
      <c r="J24" s="346">
        <v>60</v>
      </c>
      <c r="K24" s="347">
        <v>60</v>
      </c>
      <c r="M24" s="79"/>
      <c r="N24" s="80"/>
      <c r="O24" s="80"/>
      <c r="P24" s="80"/>
      <c r="Q24" s="80"/>
      <c r="R24" s="80"/>
    </row>
    <row r="25" spans="1:18" ht="15" customHeight="1" x14ac:dyDescent="0.2">
      <c r="A25" s="75">
        <v>5</v>
      </c>
      <c r="B25" s="137" t="str">
        <f>B16</f>
        <v>C</v>
      </c>
      <c r="C25" s="88">
        <v>0</v>
      </c>
      <c r="D25" s="93">
        <v>0</v>
      </c>
      <c r="E25" s="93">
        <v>0</v>
      </c>
      <c r="F25" s="94">
        <v>5</v>
      </c>
      <c r="G25" s="340">
        <v>15</v>
      </c>
      <c r="H25" s="340">
        <v>20</v>
      </c>
      <c r="I25" s="340">
        <v>40</v>
      </c>
      <c r="J25" s="348">
        <v>50</v>
      </c>
      <c r="K25" s="349">
        <v>50</v>
      </c>
      <c r="M25" s="80"/>
      <c r="N25" s="80"/>
      <c r="O25" s="80"/>
      <c r="P25" s="80"/>
      <c r="Q25" s="80"/>
      <c r="R25" s="80"/>
    </row>
    <row r="26" spans="1:18" ht="15" customHeight="1" thickBot="1" x14ac:dyDescent="0.25">
      <c r="A26" s="75">
        <v>6</v>
      </c>
      <c r="B26" s="137" t="str">
        <f>B17</f>
        <v>D</v>
      </c>
      <c r="C26" s="87">
        <v>0</v>
      </c>
      <c r="D26" s="91">
        <v>0</v>
      </c>
      <c r="E26" s="91">
        <v>0</v>
      </c>
      <c r="F26" s="95">
        <v>0</v>
      </c>
      <c r="G26" s="350">
        <v>0</v>
      </c>
      <c r="H26" s="350">
        <v>0</v>
      </c>
      <c r="I26" s="350">
        <v>0</v>
      </c>
      <c r="J26" s="351">
        <v>0</v>
      </c>
      <c r="K26" s="347">
        <v>0</v>
      </c>
      <c r="M26" s="80"/>
      <c r="N26" s="80"/>
      <c r="O26" s="80"/>
      <c r="P26" s="80"/>
      <c r="Q26" s="80"/>
      <c r="R26" s="80"/>
    </row>
    <row r="27" spans="1:18" ht="9" customHeight="1" x14ac:dyDescent="0.2">
      <c r="B27" s="67"/>
      <c r="C27" s="81"/>
      <c r="D27" s="81"/>
      <c r="E27" s="81"/>
      <c r="F27" s="81"/>
      <c r="G27" s="81"/>
      <c r="H27" s="81"/>
      <c r="I27" s="81"/>
      <c r="J27" s="81"/>
      <c r="K27" s="81"/>
    </row>
    <row r="28" spans="1:18" ht="15" customHeight="1" x14ac:dyDescent="0.2">
      <c r="B28" s="82" t="s">
        <v>171</v>
      </c>
      <c r="C28" s="81"/>
      <c r="D28" s="81"/>
      <c r="E28" s="81"/>
      <c r="F28" s="81"/>
      <c r="G28" s="81"/>
      <c r="H28" s="81"/>
      <c r="I28" s="81"/>
      <c r="J28" s="81"/>
      <c r="K28" s="81"/>
    </row>
    <row r="29" spans="1:18" ht="15" customHeight="1" x14ac:dyDescent="0.2">
      <c r="B29" s="83" t="s">
        <v>135</v>
      </c>
      <c r="G29" s="84" t="s">
        <v>121</v>
      </c>
    </row>
    <row r="30" spans="1:18" ht="15" customHeight="1" x14ac:dyDescent="0.2">
      <c r="B30" s="85" t="s">
        <v>4</v>
      </c>
      <c r="C30" s="233">
        <f>C12</f>
        <v>1</v>
      </c>
      <c r="D30" s="233">
        <f t="shared" ref="D30:K30" si="0">D12</f>
        <v>2</v>
      </c>
      <c r="E30" s="233">
        <f t="shared" si="0"/>
        <v>3</v>
      </c>
      <c r="F30" s="233">
        <f t="shared" si="0"/>
        <v>4</v>
      </c>
      <c r="G30" s="233">
        <f t="shared" si="0"/>
        <v>5</v>
      </c>
      <c r="H30" s="233">
        <f t="shared" si="0"/>
        <v>6</v>
      </c>
      <c r="I30" s="233">
        <f t="shared" si="0"/>
        <v>7</v>
      </c>
      <c r="J30" s="233">
        <f t="shared" si="0"/>
        <v>8</v>
      </c>
      <c r="K30" s="233">
        <f t="shared" si="0"/>
        <v>9</v>
      </c>
    </row>
    <row r="31" spans="1:18" ht="15" customHeight="1" x14ac:dyDescent="0.2">
      <c r="B31" s="85" t="s">
        <v>119</v>
      </c>
      <c r="C31" s="233" t="str">
        <f>C21</f>
        <v>一般</v>
      </c>
      <c r="D31" s="233" t="str">
        <f t="shared" ref="D31:K31" si="1">D21</f>
        <v>一般</v>
      </c>
      <c r="E31" s="233" t="str">
        <f t="shared" si="1"/>
        <v>一般</v>
      </c>
      <c r="F31" s="233" t="str">
        <f t="shared" si="1"/>
        <v>主任</v>
      </c>
      <c r="G31" s="233" t="str">
        <f t="shared" si="1"/>
        <v>係長</v>
      </c>
      <c r="H31" s="233" t="str">
        <f t="shared" si="1"/>
        <v>課長</v>
      </c>
      <c r="I31" s="233" t="str">
        <f t="shared" si="1"/>
        <v>次長</v>
      </c>
      <c r="J31" s="233" t="str">
        <f t="shared" si="1"/>
        <v>部長</v>
      </c>
      <c r="K31" s="233" t="str">
        <f t="shared" si="1"/>
        <v>部長</v>
      </c>
    </row>
    <row r="32" spans="1:18" ht="15" customHeight="1" x14ac:dyDescent="0.2">
      <c r="B32" s="85" t="str">
        <f>B13</f>
        <v>S</v>
      </c>
      <c r="C32" s="237">
        <f>C13+C22</f>
        <v>120</v>
      </c>
      <c r="D32" s="237">
        <f t="shared" ref="D32:K32" si="2">D13+D22</f>
        <v>125</v>
      </c>
      <c r="E32" s="237">
        <f t="shared" si="2"/>
        <v>135</v>
      </c>
      <c r="F32" s="237">
        <f t="shared" si="2"/>
        <v>165</v>
      </c>
      <c r="G32" s="237">
        <f t="shared" si="2"/>
        <v>190</v>
      </c>
      <c r="H32" s="237">
        <f t="shared" si="2"/>
        <v>230</v>
      </c>
      <c r="I32" s="237">
        <f t="shared" si="2"/>
        <v>270</v>
      </c>
      <c r="J32" s="237">
        <f t="shared" si="2"/>
        <v>290</v>
      </c>
      <c r="K32" s="237">
        <f t="shared" si="2"/>
        <v>300</v>
      </c>
    </row>
    <row r="33" spans="2:11" ht="15" customHeight="1" thickBot="1" x14ac:dyDescent="0.25">
      <c r="B33" s="85" t="str">
        <f>B14</f>
        <v>A</v>
      </c>
      <c r="C33" s="238">
        <f t="shared" ref="C33:K33" si="3">C14+C23</f>
        <v>110</v>
      </c>
      <c r="D33" s="237">
        <f t="shared" si="3"/>
        <v>115</v>
      </c>
      <c r="E33" s="237">
        <f t="shared" si="3"/>
        <v>125</v>
      </c>
      <c r="F33" s="237">
        <f t="shared" si="3"/>
        <v>150</v>
      </c>
      <c r="G33" s="237">
        <f t="shared" si="3"/>
        <v>170</v>
      </c>
      <c r="H33" s="237">
        <f t="shared" si="3"/>
        <v>205</v>
      </c>
      <c r="I33" s="237">
        <f t="shared" si="3"/>
        <v>245</v>
      </c>
      <c r="J33" s="237">
        <f t="shared" si="3"/>
        <v>265</v>
      </c>
      <c r="K33" s="237">
        <f t="shared" si="3"/>
        <v>275</v>
      </c>
    </row>
    <row r="34" spans="2:11" ht="15" customHeight="1" thickBot="1" x14ac:dyDescent="0.25">
      <c r="B34" s="85" t="str">
        <f>B15</f>
        <v>B</v>
      </c>
      <c r="C34" s="239">
        <f t="shared" ref="C34:K34" si="4">C15+C24</f>
        <v>100</v>
      </c>
      <c r="D34" s="240">
        <f t="shared" si="4"/>
        <v>105</v>
      </c>
      <c r="E34" s="237">
        <f t="shared" si="4"/>
        <v>115</v>
      </c>
      <c r="F34" s="237">
        <f t="shared" si="4"/>
        <v>135</v>
      </c>
      <c r="G34" s="237">
        <f t="shared" si="4"/>
        <v>150</v>
      </c>
      <c r="H34" s="237">
        <f t="shared" si="4"/>
        <v>180</v>
      </c>
      <c r="I34" s="237">
        <f t="shared" si="4"/>
        <v>220</v>
      </c>
      <c r="J34" s="237">
        <f t="shared" si="4"/>
        <v>240</v>
      </c>
      <c r="K34" s="237">
        <f t="shared" si="4"/>
        <v>250</v>
      </c>
    </row>
    <row r="35" spans="2:11" ht="15" customHeight="1" x14ac:dyDescent="0.2">
      <c r="B35" s="85" t="str">
        <f>B16</f>
        <v>C</v>
      </c>
      <c r="C35" s="241">
        <f t="shared" ref="C35:K35" si="5">C16+C25</f>
        <v>90</v>
      </c>
      <c r="D35" s="237">
        <f t="shared" si="5"/>
        <v>95</v>
      </c>
      <c r="E35" s="237">
        <f t="shared" si="5"/>
        <v>105</v>
      </c>
      <c r="F35" s="237">
        <f t="shared" si="5"/>
        <v>120</v>
      </c>
      <c r="G35" s="237">
        <f t="shared" si="5"/>
        <v>130</v>
      </c>
      <c r="H35" s="237">
        <f t="shared" si="5"/>
        <v>155</v>
      </c>
      <c r="I35" s="237">
        <f t="shared" si="5"/>
        <v>195</v>
      </c>
      <c r="J35" s="237">
        <f t="shared" si="5"/>
        <v>215</v>
      </c>
      <c r="K35" s="237">
        <f t="shared" si="5"/>
        <v>225</v>
      </c>
    </row>
    <row r="36" spans="2:11" ht="15" customHeight="1" x14ac:dyDescent="0.2">
      <c r="B36" s="85" t="str">
        <f>B17</f>
        <v>D</v>
      </c>
      <c r="C36" s="237">
        <f t="shared" ref="C36:K36" si="6">C17+C26</f>
        <v>80</v>
      </c>
      <c r="D36" s="237">
        <f t="shared" si="6"/>
        <v>85</v>
      </c>
      <c r="E36" s="237">
        <f t="shared" si="6"/>
        <v>95</v>
      </c>
      <c r="F36" s="237">
        <f t="shared" si="6"/>
        <v>105</v>
      </c>
      <c r="G36" s="237">
        <f t="shared" si="6"/>
        <v>100</v>
      </c>
      <c r="H36" s="237">
        <f t="shared" si="6"/>
        <v>120</v>
      </c>
      <c r="I36" s="237">
        <f t="shared" si="6"/>
        <v>140</v>
      </c>
      <c r="J36" s="237">
        <f t="shared" si="6"/>
        <v>150</v>
      </c>
      <c r="K36" s="237">
        <f t="shared" si="6"/>
        <v>160</v>
      </c>
    </row>
    <row r="37" spans="2:11" ht="9" customHeight="1" x14ac:dyDescent="0.2">
      <c r="B37" s="67"/>
      <c r="C37" s="77"/>
      <c r="D37" s="77"/>
      <c r="E37" s="77"/>
      <c r="F37" s="77"/>
      <c r="G37" s="77"/>
      <c r="H37" s="77"/>
      <c r="I37" s="77"/>
      <c r="J37" s="77"/>
      <c r="K37" s="77"/>
    </row>
    <row r="38" spans="2:11" ht="15" customHeight="1" x14ac:dyDescent="0.2">
      <c r="B38" s="82" t="s">
        <v>171</v>
      </c>
      <c r="C38" s="77"/>
      <c r="D38" s="77"/>
      <c r="E38" s="77"/>
      <c r="F38" s="77"/>
      <c r="G38" s="77"/>
      <c r="H38" s="77"/>
      <c r="I38" s="77"/>
      <c r="J38" s="77"/>
      <c r="K38" s="77"/>
    </row>
    <row r="39" spans="2:11" ht="15" customHeight="1" x14ac:dyDescent="0.2">
      <c r="B39" s="70" t="s">
        <v>122</v>
      </c>
    </row>
    <row r="40" spans="2:11" ht="15" customHeight="1" x14ac:dyDescent="0.2">
      <c r="B40" s="85" t="s">
        <v>4</v>
      </c>
      <c r="C40" s="233">
        <f>C12</f>
        <v>1</v>
      </c>
      <c r="D40" s="233">
        <f t="shared" ref="D40:K40" si="7">D12</f>
        <v>2</v>
      </c>
      <c r="E40" s="233">
        <f t="shared" si="7"/>
        <v>3</v>
      </c>
      <c r="F40" s="233">
        <f t="shared" si="7"/>
        <v>4</v>
      </c>
      <c r="G40" s="233">
        <f t="shared" si="7"/>
        <v>5</v>
      </c>
      <c r="H40" s="233">
        <f t="shared" si="7"/>
        <v>6</v>
      </c>
      <c r="I40" s="233">
        <f t="shared" si="7"/>
        <v>7</v>
      </c>
      <c r="J40" s="233">
        <f t="shared" si="7"/>
        <v>8</v>
      </c>
      <c r="K40" s="233">
        <f t="shared" si="7"/>
        <v>9</v>
      </c>
    </row>
    <row r="41" spans="2:11" ht="15" customHeight="1" x14ac:dyDescent="0.2">
      <c r="B41" s="85" t="s">
        <v>119</v>
      </c>
      <c r="C41" s="233" t="str">
        <f>C21</f>
        <v>一般</v>
      </c>
      <c r="D41" s="233" t="str">
        <f t="shared" ref="D41:K41" si="8">D21</f>
        <v>一般</v>
      </c>
      <c r="E41" s="233" t="str">
        <f t="shared" si="8"/>
        <v>一般</v>
      </c>
      <c r="F41" s="233" t="str">
        <f>F21</f>
        <v>主任</v>
      </c>
      <c r="G41" s="233" t="str">
        <f t="shared" si="8"/>
        <v>係長</v>
      </c>
      <c r="H41" s="233" t="str">
        <f t="shared" si="8"/>
        <v>課長</v>
      </c>
      <c r="I41" s="233" t="str">
        <f t="shared" si="8"/>
        <v>次長</v>
      </c>
      <c r="J41" s="233" t="str">
        <f t="shared" si="8"/>
        <v>部長</v>
      </c>
      <c r="K41" s="233" t="str">
        <f t="shared" si="8"/>
        <v>部長</v>
      </c>
    </row>
    <row r="42" spans="2:11" ht="15" customHeight="1" x14ac:dyDescent="0.2">
      <c r="B42" s="85" t="str">
        <f>B13</f>
        <v>S</v>
      </c>
      <c r="C42" s="242">
        <f t="shared" ref="C42:J42" si="9">C32/$C$34</f>
        <v>1.2</v>
      </c>
      <c r="D42" s="242">
        <f t="shared" si="9"/>
        <v>1.25</v>
      </c>
      <c r="E42" s="242">
        <f t="shared" si="9"/>
        <v>1.35</v>
      </c>
      <c r="F42" s="242">
        <f t="shared" si="9"/>
        <v>1.65</v>
      </c>
      <c r="G42" s="242">
        <f t="shared" si="9"/>
        <v>1.9</v>
      </c>
      <c r="H42" s="242">
        <f t="shared" si="9"/>
        <v>2.2999999999999998</v>
      </c>
      <c r="I42" s="242">
        <f t="shared" si="9"/>
        <v>2.7</v>
      </c>
      <c r="J42" s="242">
        <f t="shared" si="9"/>
        <v>2.9</v>
      </c>
      <c r="K42" s="242">
        <f>K32/$C$34</f>
        <v>3</v>
      </c>
    </row>
    <row r="43" spans="2:11" ht="15" customHeight="1" thickBot="1" x14ac:dyDescent="0.25">
      <c r="B43" s="85" t="str">
        <f>B14</f>
        <v>A</v>
      </c>
      <c r="C43" s="243">
        <f t="shared" ref="C43:K43" si="10">C33/$C$34</f>
        <v>1.1000000000000001</v>
      </c>
      <c r="D43" s="242">
        <f t="shared" si="10"/>
        <v>1.1499999999999999</v>
      </c>
      <c r="E43" s="242">
        <f t="shared" si="10"/>
        <v>1.25</v>
      </c>
      <c r="F43" s="242">
        <f t="shared" si="10"/>
        <v>1.5</v>
      </c>
      <c r="G43" s="242">
        <f t="shared" si="10"/>
        <v>1.7</v>
      </c>
      <c r="H43" s="242">
        <f t="shared" si="10"/>
        <v>2.0499999999999998</v>
      </c>
      <c r="I43" s="242">
        <f t="shared" si="10"/>
        <v>2.4500000000000002</v>
      </c>
      <c r="J43" s="242">
        <f t="shared" si="10"/>
        <v>2.65</v>
      </c>
      <c r="K43" s="242">
        <f t="shared" si="10"/>
        <v>2.75</v>
      </c>
    </row>
    <row r="44" spans="2:11" ht="15" customHeight="1" thickBot="1" x14ac:dyDescent="0.25">
      <c r="B44" s="85" t="str">
        <f>B15</f>
        <v>B</v>
      </c>
      <c r="C44" s="244">
        <f>C34/$C$34</f>
        <v>1</v>
      </c>
      <c r="D44" s="245">
        <f t="shared" ref="D44:K44" si="11">D34/$C$34</f>
        <v>1.05</v>
      </c>
      <c r="E44" s="242">
        <f t="shared" si="11"/>
        <v>1.1499999999999999</v>
      </c>
      <c r="F44" s="242">
        <f t="shared" si="11"/>
        <v>1.35</v>
      </c>
      <c r="G44" s="242">
        <f t="shared" si="11"/>
        <v>1.5</v>
      </c>
      <c r="H44" s="242">
        <f t="shared" si="11"/>
        <v>1.8</v>
      </c>
      <c r="I44" s="242">
        <f t="shared" si="11"/>
        <v>2.2000000000000002</v>
      </c>
      <c r="J44" s="242">
        <f t="shared" si="11"/>
        <v>2.4</v>
      </c>
      <c r="K44" s="242">
        <f t="shared" si="11"/>
        <v>2.5</v>
      </c>
    </row>
    <row r="45" spans="2:11" ht="15" customHeight="1" x14ac:dyDescent="0.2">
      <c r="B45" s="85" t="str">
        <f>B16</f>
        <v>C</v>
      </c>
      <c r="C45" s="246">
        <f t="shared" ref="C45:K45" si="12">C35/$C$34</f>
        <v>0.9</v>
      </c>
      <c r="D45" s="242">
        <f t="shared" si="12"/>
        <v>0.95</v>
      </c>
      <c r="E45" s="242">
        <f t="shared" si="12"/>
        <v>1.05</v>
      </c>
      <c r="F45" s="242">
        <f t="shared" si="12"/>
        <v>1.2</v>
      </c>
      <c r="G45" s="242">
        <f t="shared" si="12"/>
        <v>1.3</v>
      </c>
      <c r="H45" s="242">
        <f t="shared" si="12"/>
        <v>1.55</v>
      </c>
      <c r="I45" s="242">
        <f t="shared" si="12"/>
        <v>1.95</v>
      </c>
      <c r="J45" s="242">
        <f t="shared" si="12"/>
        <v>2.15</v>
      </c>
      <c r="K45" s="242">
        <f t="shared" si="12"/>
        <v>2.25</v>
      </c>
    </row>
    <row r="46" spans="2:11" ht="15" customHeight="1" x14ac:dyDescent="0.2">
      <c r="B46" s="85" t="str">
        <f>B17</f>
        <v>D</v>
      </c>
      <c r="C46" s="242">
        <f t="shared" ref="C46:K46" si="13">C36/$C$34</f>
        <v>0.8</v>
      </c>
      <c r="D46" s="242">
        <f t="shared" si="13"/>
        <v>0.85</v>
      </c>
      <c r="E46" s="242">
        <f t="shared" si="13"/>
        <v>0.95</v>
      </c>
      <c r="F46" s="242">
        <f t="shared" si="13"/>
        <v>1.05</v>
      </c>
      <c r="G46" s="242">
        <f t="shared" si="13"/>
        <v>1</v>
      </c>
      <c r="H46" s="242">
        <f t="shared" si="13"/>
        <v>1.2</v>
      </c>
      <c r="I46" s="242">
        <f t="shared" si="13"/>
        <v>1.4</v>
      </c>
      <c r="J46" s="242">
        <f t="shared" si="13"/>
        <v>1.5</v>
      </c>
      <c r="K46" s="242">
        <f t="shared" si="13"/>
        <v>1.6</v>
      </c>
    </row>
    <row r="47" spans="2:11" ht="15" customHeight="1" x14ac:dyDescent="0.2"/>
  </sheetData>
  <sheetProtection algorithmName="SHA-512" hashValue="WGAazWouBVldpqBuxa6gLcCEp8ipmZpymJjd+j8TdGN3Ogd+x5IrbHxc9RwFeJW7aPUmXdc/iIADis9zRYEoyQ==" saltValue="aG9z742l8vh8jqTbfA5y+g==" spinCount="100000" sheet="1"/>
  <phoneticPr fontId="2"/>
  <printOptions horizontalCentered="1"/>
  <pageMargins left="0.59055118110236227" right="0.59055118110236227" top="0.98425196850393704" bottom="0.98425196850393704" header="0.51181102362204722" footer="0.51181102362204722"/>
  <pageSetup paperSize="9" scale="94" orientation="portrait" horizontalDpi="4294967293" r:id="rId1"/>
  <headerFooter alignWithMargins="0">
    <oddFooter>&amp;C&amp;P</oddFooter>
  </headerFooter>
  <ignoredErrors>
    <ignoredError sqref="B22:B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6"/>
    <pageSetUpPr autoPageBreaks="0"/>
  </sheetPr>
  <dimension ref="A1:W257"/>
  <sheetViews>
    <sheetView showGridLines="0" zoomScaleNormal="100" workbookViewId="0">
      <pane xSplit="2" ySplit="7" topLeftCell="E8" activePane="bottomRight" state="frozen"/>
      <selection activeCell="G7" sqref="G7"/>
      <selection pane="topRight" activeCell="G7" sqref="G7"/>
      <selection pane="bottomLeft" activeCell="G7" sqref="G7"/>
      <selection pane="bottomRight" activeCell="T22" sqref="T22"/>
    </sheetView>
  </sheetViews>
  <sheetFormatPr defaultColWidth="9" defaultRowHeight="13.2" x14ac:dyDescent="0.2"/>
  <cols>
    <col min="1" max="1" width="5.109375" style="3" customWidth="1"/>
    <col min="2" max="2" width="4.6640625" style="3" customWidth="1"/>
    <col min="3" max="3" width="13.21875" style="2" customWidth="1"/>
    <col min="4" max="4" width="10.77734375" style="2" customWidth="1"/>
    <col min="5" max="5" width="7.88671875" style="2" customWidth="1"/>
    <col min="6" max="6" width="7.21875" style="2" customWidth="1"/>
    <col min="7" max="7" width="7.6640625" style="2" customWidth="1"/>
    <col min="8" max="9" width="11" style="2" customWidth="1"/>
    <col min="10" max="13" width="4.77734375" style="2" customWidth="1"/>
    <col min="14" max="14" width="12.44140625" style="9" customWidth="1"/>
    <col min="15" max="21" width="11.44140625" style="2" customWidth="1"/>
    <col min="22" max="22" width="12.33203125" style="2" customWidth="1"/>
    <col min="23" max="23" width="14.44140625" style="2" customWidth="1"/>
    <col min="24" max="16384" width="9" style="2"/>
  </cols>
  <sheetData>
    <row r="1" spans="1:23" ht="19.5" customHeight="1" x14ac:dyDescent="0.2">
      <c r="A1" s="97" t="s">
        <v>204</v>
      </c>
      <c r="D1" s="7"/>
      <c r="E1" s="7"/>
      <c r="F1" s="7"/>
      <c r="G1" s="7"/>
      <c r="H1" s="53"/>
      <c r="I1" s="7"/>
      <c r="J1" s="15"/>
      <c r="M1" s="6"/>
      <c r="N1" s="1"/>
      <c r="V1" s="258" t="s">
        <v>164</v>
      </c>
    </row>
    <row r="2" spans="1:23" ht="17.25" customHeight="1" x14ac:dyDescent="0.2">
      <c r="A2" s="5"/>
      <c r="B2" s="5"/>
      <c r="D2" s="7"/>
      <c r="E2" s="7"/>
      <c r="F2" s="56"/>
      <c r="G2" s="57"/>
      <c r="H2" s="54"/>
      <c r="I2" s="7"/>
      <c r="J2" s="15" t="s">
        <v>163</v>
      </c>
      <c r="M2" s="6"/>
      <c r="N2" s="4"/>
      <c r="P2" s="15" t="s">
        <v>226</v>
      </c>
    </row>
    <row r="3" spans="1:23" ht="16.5" customHeight="1" x14ac:dyDescent="0.2">
      <c r="A3" s="5"/>
      <c r="B3" s="5"/>
      <c r="C3" s="236" t="s">
        <v>6</v>
      </c>
      <c r="D3" s="3"/>
      <c r="E3" s="16" t="s">
        <v>159</v>
      </c>
      <c r="F3" s="17"/>
      <c r="G3" s="18"/>
      <c r="H3" s="3"/>
      <c r="I3" s="3"/>
      <c r="J3" s="282" t="s">
        <v>172</v>
      </c>
      <c r="K3" s="282"/>
      <c r="L3" s="282"/>
      <c r="M3" s="6"/>
      <c r="N3" s="255" t="s">
        <v>3</v>
      </c>
      <c r="O3" s="230" t="s">
        <v>0</v>
      </c>
      <c r="P3" s="230"/>
      <c r="Q3" s="230" t="s">
        <v>52</v>
      </c>
      <c r="R3" s="230"/>
      <c r="S3" s="230"/>
      <c r="T3" s="230"/>
      <c r="U3" s="230"/>
      <c r="V3" s="230" t="s">
        <v>21</v>
      </c>
      <c r="W3" s="256" t="s">
        <v>16</v>
      </c>
    </row>
    <row r="4" spans="1:23" ht="16.5" customHeight="1" x14ac:dyDescent="0.2">
      <c r="A4" s="5"/>
      <c r="B4" s="5"/>
      <c r="C4" s="235">
        <f ca="1">NOW()</f>
        <v>46068.656812615744</v>
      </c>
      <c r="D4" s="7"/>
      <c r="E4" s="15" t="s">
        <v>160</v>
      </c>
      <c r="F4" s="19"/>
      <c r="G4" s="7"/>
      <c r="H4" s="7"/>
      <c r="I4" s="7"/>
      <c r="J4" s="283">
        <v>45748</v>
      </c>
      <c r="K4" s="284"/>
      <c r="L4" s="285"/>
      <c r="M4" s="6"/>
      <c r="N4" s="234">
        <f>SUM(N8:N257)</f>
        <v>11883340</v>
      </c>
      <c r="O4" s="234">
        <f t="shared" ref="O4:W4" si="0">SUM(O8:O257)</f>
        <v>13146520</v>
      </c>
      <c r="P4" s="234">
        <f t="shared" si="0"/>
        <v>0</v>
      </c>
      <c r="Q4" s="234">
        <f t="shared" si="0"/>
        <v>25029860</v>
      </c>
      <c r="R4" s="234">
        <f t="shared" si="0"/>
        <v>1430000</v>
      </c>
      <c r="S4" s="234">
        <f t="shared" si="0"/>
        <v>935000</v>
      </c>
      <c r="T4" s="234">
        <f t="shared" si="0"/>
        <v>0</v>
      </c>
      <c r="U4" s="234">
        <f t="shared" si="0"/>
        <v>0</v>
      </c>
      <c r="V4" s="234">
        <f t="shared" si="0"/>
        <v>2365000</v>
      </c>
      <c r="W4" s="253">
        <f t="shared" si="0"/>
        <v>27394860</v>
      </c>
    </row>
    <row r="5" spans="1:23" ht="13.5" customHeight="1" thickBot="1" x14ac:dyDescent="0.25">
      <c r="A5" s="5"/>
      <c r="B5" s="5"/>
      <c r="C5" s="7"/>
      <c r="D5" s="7"/>
      <c r="F5" s="7"/>
      <c r="G5" s="7"/>
      <c r="H5" s="7"/>
      <c r="I5" s="7"/>
      <c r="J5" s="7"/>
      <c r="K5" s="7"/>
      <c r="L5" s="7"/>
      <c r="M5" s="6"/>
      <c r="N5" s="29"/>
      <c r="O5" s="32"/>
      <c r="P5" s="30"/>
      <c r="Q5" s="30"/>
      <c r="R5" s="30"/>
      <c r="S5" s="30"/>
      <c r="T5" s="30"/>
      <c r="U5" s="30"/>
      <c r="V5" s="30"/>
      <c r="W5" s="31"/>
    </row>
    <row r="6" spans="1:23" ht="12" customHeight="1" x14ac:dyDescent="0.2">
      <c r="A6" s="24" t="s">
        <v>53</v>
      </c>
      <c r="B6" s="139" t="s">
        <v>8</v>
      </c>
      <c r="C6" s="312" t="s">
        <v>9</v>
      </c>
      <c r="D6" s="316" t="s">
        <v>10</v>
      </c>
      <c r="E6" s="319" t="s">
        <v>51</v>
      </c>
      <c r="F6" s="317" t="s">
        <v>11</v>
      </c>
      <c r="G6" s="318" t="s">
        <v>12</v>
      </c>
      <c r="H6" s="312" t="s">
        <v>13</v>
      </c>
      <c r="I6" s="312" t="s">
        <v>14</v>
      </c>
      <c r="J6" s="314" t="s">
        <v>2</v>
      </c>
      <c r="K6" s="315"/>
      <c r="L6" s="315" t="s">
        <v>15</v>
      </c>
      <c r="M6" s="315"/>
      <c r="N6" s="113"/>
      <c r="O6" s="114"/>
      <c r="P6" s="115"/>
      <c r="Q6" s="116"/>
      <c r="R6" s="117"/>
      <c r="S6" s="35"/>
      <c r="T6" s="35"/>
      <c r="U6" s="36"/>
      <c r="V6" s="37"/>
      <c r="W6" s="310" t="s">
        <v>16</v>
      </c>
    </row>
    <row r="7" spans="1:23" ht="14.25" customHeight="1" thickBot="1" x14ac:dyDescent="0.25">
      <c r="A7" s="25"/>
      <c r="B7" s="140" t="s">
        <v>17</v>
      </c>
      <c r="C7" s="313"/>
      <c r="D7" s="316"/>
      <c r="E7" s="320"/>
      <c r="F7" s="317"/>
      <c r="G7" s="318"/>
      <c r="H7" s="313"/>
      <c r="I7" s="313"/>
      <c r="J7" s="254" t="s">
        <v>5</v>
      </c>
      <c r="K7" s="230" t="s">
        <v>18</v>
      </c>
      <c r="L7" s="230" t="s">
        <v>5</v>
      </c>
      <c r="M7" s="230" t="s">
        <v>18</v>
      </c>
      <c r="N7" s="141" t="s">
        <v>3</v>
      </c>
      <c r="O7" s="142" t="s">
        <v>0</v>
      </c>
      <c r="P7" s="143"/>
      <c r="Q7" s="230" t="s">
        <v>52</v>
      </c>
      <c r="R7" s="144" t="s">
        <v>19</v>
      </c>
      <c r="S7" s="145" t="s">
        <v>20</v>
      </c>
      <c r="T7" s="145"/>
      <c r="U7" s="145"/>
      <c r="V7" s="257" t="s">
        <v>21</v>
      </c>
      <c r="W7" s="311"/>
    </row>
    <row r="8" spans="1:23" s="8" customFormat="1" ht="12" customHeight="1" x14ac:dyDescent="0.15">
      <c r="A8" s="26">
        <f t="shared" ref="A8:A39" si="1">IF(C8="","",A7+1)</f>
        <v>1</v>
      </c>
      <c r="B8" s="20">
        <v>1</v>
      </c>
      <c r="C8" s="20" t="s">
        <v>22</v>
      </c>
      <c r="D8" s="21" t="s">
        <v>55</v>
      </c>
      <c r="E8" s="21">
        <v>8</v>
      </c>
      <c r="F8" s="22">
        <v>21</v>
      </c>
      <c r="G8" s="22" t="s">
        <v>100</v>
      </c>
      <c r="H8" s="23">
        <v>23922</v>
      </c>
      <c r="I8" s="23">
        <v>32573</v>
      </c>
      <c r="J8" s="210">
        <f t="shared" ref="J8:J39" si="2">IF(H8="","",DATEDIF(H8-1,$J$4,"Y"))</f>
        <v>59</v>
      </c>
      <c r="K8" s="210">
        <f t="shared" ref="K8:K39" si="3">IF(H8="","",DATEDIF(H8-1,$J$4,"YM"))</f>
        <v>9</v>
      </c>
      <c r="L8" s="210">
        <f t="shared" ref="L8:L39" si="4">IF(I8="","",DATEDIF(I8-1,$J$4,"Y"))</f>
        <v>36</v>
      </c>
      <c r="M8" s="210">
        <f t="shared" ref="M8:M39" si="5">IF(I8="","",DATEDIF(I8-1,$J$4,"YM"))</f>
        <v>0</v>
      </c>
      <c r="N8" s="118">
        <f>IF(C8="","",VLOOKUP(J8,'2.賃金表'!$B$4:$D$51,3))</f>
        <v>174240</v>
      </c>
      <c r="O8" s="119">
        <f>IF($E8="","",INDEX('2.賃金表'!$G$4:$P$88,MATCH($F8,'2.賃金表'!$G$4:$G$88,0),MATCH($E8,'2.賃金表'!$G$4:$P$4,0)))</f>
        <v>296860</v>
      </c>
      <c r="P8" s="58"/>
      <c r="Q8" s="247">
        <f t="shared" ref="Q8:Q71" si="6">IF($E8="","",$N8+$O8+$P8)</f>
        <v>471100</v>
      </c>
      <c r="R8" s="118">
        <f>IF($G8="","",VLOOKUP($G8,'2.賃金表'!$R$4:$S$11,2,FALSE))</f>
        <v>80000</v>
      </c>
      <c r="S8" s="33">
        <v>10000</v>
      </c>
      <c r="T8" s="33"/>
      <c r="U8" s="33"/>
      <c r="V8" s="247">
        <f>IF($E8="","",SUM(R8:U8))</f>
        <v>90000</v>
      </c>
      <c r="W8" s="250">
        <f t="shared" ref="W8:W71" si="7">IF($E8="","",$Q8+$V8)</f>
        <v>561100</v>
      </c>
    </row>
    <row r="9" spans="1:23" s="8" customFormat="1" ht="12" customHeight="1" x14ac:dyDescent="0.15">
      <c r="A9" s="27">
        <f t="shared" si="1"/>
        <v>2</v>
      </c>
      <c r="B9" s="22">
        <v>1</v>
      </c>
      <c r="C9" s="22" t="s">
        <v>23</v>
      </c>
      <c r="D9" s="21" t="s">
        <v>161</v>
      </c>
      <c r="E9" s="21">
        <v>7</v>
      </c>
      <c r="F9" s="22">
        <v>9</v>
      </c>
      <c r="G9" s="22" t="s">
        <v>101</v>
      </c>
      <c r="H9" s="23">
        <v>25534</v>
      </c>
      <c r="I9" s="23">
        <v>32924</v>
      </c>
      <c r="J9" s="211">
        <f t="shared" si="2"/>
        <v>55</v>
      </c>
      <c r="K9" s="211">
        <f t="shared" si="3"/>
        <v>4</v>
      </c>
      <c r="L9" s="212">
        <f t="shared" si="4"/>
        <v>35</v>
      </c>
      <c r="M9" s="212">
        <f t="shared" si="5"/>
        <v>1</v>
      </c>
      <c r="N9" s="120">
        <f>IF(C9="","",VLOOKUP(J9,'2.賃金表'!$B$4:$D$51,3))</f>
        <v>178240</v>
      </c>
      <c r="O9" s="121">
        <f>IF($E9="","",INDEX('2.賃金表'!$G$4:$P$88,MATCH($F9,'2.賃金表'!$G$4:$G$88,0),MATCH($E9,'2.賃金表'!$G$4:$P$4,0)))</f>
        <v>231860</v>
      </c>
      <c r="P9" s="59"/>
      <c r="Q9" s="248">
        <f t="shared" si="6"/>
        <v>410100</v>
      </c>
      <c r="R9" s="120">
        <f>IF($G9="","",VLOOKUP($G9,'2.賃金表'!$R$4:$S$11,2,FALSE))</f>
        <v>60000</v>
      </c>
      <c r="S9" s="34">
        <v>10000</v>
      </c>
      <c r="T9" s="34"/>
      <c r="U9" s="34"/>
      <c r="V9" s="248">
        <f t="shared" ref="V9:V39" si="8">IF($E9="","",SUM(R9:U9))</f>
        <v>70000</v>
      </c>
      <c r="W9" s="251">
        <f t="shared" si="7"/>
        <v>480100</v>
      </c>
    </row>
    <row r="10" spans="1:23" s="8" customFormat="1" ht="12" customHeight="1" x14ac:dyDescent="0.15">
      <c r="A10" s="27">
        <f t="shared" si="1"/>
        <v>3</v>
      </c>
      <c r="B10" s="22">
        <v>1</v>
      </c>
      <c r="C10" s="22" t="s">
        <v>24</v>
      </c>
      <c r="D10" s="21"/>
      <c r="E10" s="21">
        <v>6</v>
      </c>
      <c r="F10" s="22">
        <v>25</v>
      </c>
      <c r="G10" s="22" t="s">
        <v>102</v>
      </c>
      <c r="H10" s="23">
        <v>25026</v>
      </c>
      <c r="I10" s="23">
        <v>33310</v>
      </c>
      <c r="J10" s="211">
        <f t="shared" si="2"/>
        <v>56</v>
      </c>
      <c r="K10" s="211">
        <f t="shared" si="3"/>
        <v>8</v>
      </c>
      <c r="L10" s="211">
        <f t="shared" si="4"/>
        <v>34</v>
      </c>
      <c r="M10" s="211">
        <f t="shared" si="5"/>
        <v>0</v>
      </c>
      <c r="N10" s="120">
        <f>IF(C10="","",VLOOKUP(J10,'2.賃金表'!$B$4:$D$51,3))</f>
        <v>177240</v>
      </c>
      <c r="O10" s="122">
        <f>IF($E10="","",INDEX('2.賃金表'!$G$4:$P$88,MATCH($F10,'2.賃金表'!$G$4:$G$88,0),MATCH($E10,'2.賃金表'!$G$4:$P$4,0)))</f>
        <v>224680</v>
      </c>
      <c r="P10" s="60"/>
      <c r="Q10" s="248">
        <f t="shared" si="6"/>
        <v>401920</v>
      </c>
      <c r="R10" s="120">
        <f>IF($G10="","",VLOOKUP($G10,'2.賃金表'!$R$4:$S$11,2,FALSE))</f>
        <v>20000</v>
      </c>
      <c r="S10" s="34">
        <v>10000</v>
      </c>
      <c r="T10" s="34"/>
      <c r="U10" s="34"/>
      <c r="V10" s="248">
        <f t="shared" si="8"/>
        <v>30000</v>
      </c>
      <c r="W10" s="251">
        <f t="shared" si="7"/>
        <v>431920</v>
      </c>
    </row>
    <row r="11" spans="1:23" s="8" customFormat="1" ht="12" customHeight="1" x14ac:dyDescent="0.15">
      <c r="A11" s="27">
        <f t="shared" si="1"/>
        <v>4</v>
      </c>
      <c r="B11" s="22">
        <v>1</v>
      </c>
      <c r="C11" s="22" t="s">
        <v>25</v>
      </c>
      <c r="D11" s="21"/>
      <c r="E11" s="21">
        <v>6</v>
      </c>
      <c r="F11" s="22">
        <v>14</v>
      </c>
      <c r="G11" s="22" t="s">
        <v>102</v>
      </c>
      <c r="H11" s="23">
        <v>27312</v>
      </c>
      <c r="I11" s="23">
        <v>34039</v>
      </c>
      <c r="J11" s="211">
        <f t="shared" si="2"/>
        <v>50</v>
      </c>
      <c r="K11" s="211">
        <f t="shared" si="3"/>
        <v>5</v>
      </c>
      <c r="L11" s="211">
        <f t="shared" si="4"/>
        <v>32</v>
      </c>
      <c r="M11" s="211">
        <f t="shared" si="5"/>
        <v>0</v>
      </c>
      <c r="N11" s="120">
        <f>IF(C11="","",VLOOKUP(J11,'2.賃金表'!$B$4:$D$51,3))</f>
        <v>179240</v>
      </c>
      <c r="O11" s="122">
        <f>IF($E11="","",INDEX('2.賃金表'!$G$4:$P$88,MATCH($F11,'2.賃金表'!$G$4:$G$88,0),MATCH($E11,'2.賃金表'!$G$4:$P$4,0)))</f>
        <v>204440</v>
      </c>
      <c r="P11" s="60"/>
      <c r="Q11" s="248">
        <f t="shared" si="6"/>
        <v>383680</v>
      </c>
      <c r="R11" s="120">
        <f>IF($G11="","",VLOOKUP($G11,'2.賃金表'!$R$4:$S$11,2,FALSE))</f>
        <v>20000</v>
      </c>
      <c r="S11" s="34">
        <v>10000</v>
      </c>
      <c r="T11" s="34"/>
      <c r="U11" s="34"/>
      <c r="V11" s="248">
        <f>IF($E11="","",SUM(R11:U11))</f>
        <v>30000</v>
      </c>
      <c r="W11" s="251">
        <f t="shared" si="7"/>
        <v>413680</v>
      </c>
    </row>
    <row r="12" spans="1:23" s="8" customFormat="1" ht="12" customHeight="1" x14ac:dyDescent="0.15">
      <c r="A12" s="27">
        <f t="shared" si="1"/>
        <v>5</v>
      </c>
      <c r="B12" s="22">
        <v>1</v>
      </c>
      <c r="C12" s="22" t="s">
        <v>26</v>
      </c>
      <c r="D12" s="21" t="s">
        <v>161</v>
      </c>
      <c r="E12" s="21">
        <v>6</v>
      </c>
      <c r="F12" s="22">
        <v>16</v>
      </c>
      <c r="G12" s="22" t="s">
        <v>54</v>
      </c>
      <c r="H12" s="23">
        <v>24853</v>
      </c>
      <c r="I12" s="23">
        <v>34089</v>
      </c>
      <c r="J12" s="211">
        <f t="shared" si="2"/>
        <v>57</v>
      </c>
      <c r="K12" s="211">
        <f t="shared" si="3"/>
        <v>2</v>
      </c>
      <c r="L12" s="211">
        <f t="shared" si="4"/>
        <v>31</v>
      </c>
      <c r="M12" s="211">
        <f t="shared" si="5"/>
        <v>11</v>
      </c>
      <c r="N12" s="120">
        <f>IF(C12="","",VLOOKUP(J12,'2.賃金表'!$B$4:$D$51,3))</f>
        <v>176240</v>
      </c>
      <c r="O12" s="122">
        <f>IF($E12="","",INDEX('2.賃金表'!$G$4:$P$88,MATCH($F12,'2.賃金表'!$G$4:$G$88,0),MATCH($E12,'2.賃金表'!$G$4:$P$4,0)))</f>
        <v>208120</v>
      </c>
      <c r="P12" s="60"/>
      <c r="Q12" s="248">
        <f t="shared" si="6"/>
        <v>384360</v>
      </c>
      <c r="R12" s="120">
        <f>IF($G12="","",VLOOKUP($G12,'2.賃金表'!$R$4:$S$11,2,FALSE))</f>
        <v>50000</v>
      </c>
      <c r="S12" s="34">
        <v>15000</v>
      </c>
      <c r="T12" s="34"/>
      <c r="U12" s="34"/>
      <c r="V12" s="248">
        <f t="shared" si="8"/>
        <v>65000</v>
      </c>
      <c r="W12" s="251">
        <f t="shared" si="7"/>
        <v>449360</v>
      </c>
    </row>
    <row r="13" spans="1:23" s="8" customFormat="1" ht="12" customHeight="1" x14ac:dyDescent="0.15">
      <c r="A13" s="27">
        <f t="shared" si="1"/>
        <v>6</v>
      </c>
      <c r="B13" s="22">
        <v>1</v>
      </c>
      <c r="C13" s="22" t="s">
        <v>27</v>
      </c>
      <c r="D13" s="21" t="s">
        <v>56</v>
      </c>
      <c r="E13" s="21">
        <v>6</v>
      </c>
      <c r="F13" s="22">
        <v>2</v>
      </c>
      <c r="G13" s="22" t="s">
        <v>110</v>
      </c>
      <c r="H13" s="23">
        <v>27919</v>
      </c>
      <c r="I13" s="23">
        <v>34775</v>
      </c>
      <c r="J13" s="211">
        <f t="shared" si="2"/>
        <v>48</v>
      </c>
      <c r="K13" s="211">
        <f t="shared" si="3"/>
        <v>9</v>
      </c>
      <c r="L13" s="211">
        <f t="shared" si="4"/>
        <v>30</v>
      </c>
      <c r="M13" s="211">
        <f t="shared" si="5"/>
        <v>0</v>
      </c>
      <c r="N13" s="120">
        <f>IF(C13="","",VLOOKUP(J13,'2.賃金表'!$B$4:$D$51,3))</f>
        <v>176240</v>
      </c>
      <c r="O13" s="122">
        <f>IF($E13="","",INDEX('2.賃金表'!$G$4:$P$88,MATCH($F13,'2.賃金表'!$G$4:$G$88,0),MATCH($E13,'2.賃金表'!$G$4:$P$4,0)))</f>
        <v>182360</v>
      </c>
      <c r="P13" s="60"/>
      <c r="Q13" s="248">
        <f t="shared" si="6"/>
        <v>358600</v>
      </c>
      <c r="R13" s="120">
        <f>IF($G13="","",VLOOKUP($G13,'2.賃金表'!$R$4:$S$11,2,FALSE))</f>
        <v>50000</v>
      </c>
      <c r="S13" s="34">
        <v>20000</v>
      </c>
      <c r="T13" s="34"/>
      <c r="U13" s="34"/>
      <c r="V13" s="248">
        <f t="shared" si="8"/>
        <v>70000</v>
      </c>
      <c r="W13" s="251">
        <f t="shared" si="7"/>
        <v>428600</v>
      </c>
    </row>
    <row r="14" spans="1:23" s="8" customFormat="1" ht="12" customHeight="1" x14ac:dyDescent="0.15">
      <c r="A14" s="27">
        <f t="shared" si="1"/>
        <v>7</v>
      </c>
      <c r="B14" s="22">
        <v>1</v>
      </c>
      <c r="C14" s="22" t="s">
        <v>28</v>
      </c>
      <c r="D14" s="21" t="s">
        <v>161</v>
      </c>
      <c r="E14" s="21">
        <v>6</v>
      </c>
      <c r="F14" s="22">
        <v>25</v>
      </c>
      <c r="G14" s="22" t="s">
        <v>54</v>
      </c>
      <c r="H14" s="23">
        <v>27037</v>
      </c>
      <c r="I14" s="23">
        <v>35142</v>
      </c>
      <c r="J14" s="211">
        <f t="shared" si="2"/>
        <v>51</v>
      </c>
      <c r="K14" s="211">
        <f t="shared" si="3"/>
        <v>2</v>
      </c>
      <c r="L14" s="211">
        <f t="shared" si="4"/>
        <v>29</v>
      </c>
      <c r="M14" s="211">
        <f t="shared" si="5"/>
        <v>0</v>
      </c>
      <c r="N14" s="120">
        <f>IF(C14="","",VLOOKUP(J14,'2.賃金表'!$B$4:$D$51,3))</f>
        <v>179240</v>
      </c>
      <c r="O14" s="122">
        <f>IF($E14="","",INDEX('2.賃金表'!$G$4:$P$88,MATCH($F14,'2.賃金表'!$G$4:$G$88,0),MATCH($E14,'2.賃金表'!$G$4:$P$4,0)))</f>
        <v>224680</v>
      </c>
      <c r="P14" s="60"/>
      <c r="Q14" s="248">
        <f t="shared" si="6"/>
        <v>403920</v>
      </c>
      <c r="R14" s="120">
        <f>IF($G14="","",VLOOKUP($G14,'2.賃金表'!$R$4:$S$11,2,FALSE))</f>
        <v>50000</v>
      </c>
      <c r="S14" s="34">
        <v>10000</v>
      </c>
      <c r="T14" s="34"/>
      <c r="U14" s="34"/>
      <c r="V14" s="248">
        <f t="shared" si="8"/>
        <v>60000</v>
      </c>
      <c r="W14" s="251">
        <f t="shared" si="7"/>
        <v>463920</v>
      </c>
    </row>
    <row r="15" spans="1:23" s="8" customFormat="1" ht="12" customHeight="1" x14ac:dyDescent="0.15">
      <c r="A15" s="27">
        <f t="shared" si="1"/>
        <v>8</v>
      </c>
      <c r="B15" s="22">
        <v>1</v>
      </c>
      <c r="C15" s="22" t="s">
        <v>29</v>
      </c>
      <c r="D15" s="21"/>
      <c r="E15" s="21">
        <v>5</v>
      </c>
      <c r="F15" s="22">
        <v>2</v>
      </c>
      <c r="G15" s="22" t="s">
        <v>103</v>
      </c>
      <c r="H15" s="23">
        <v>26082</v>
      </c>
      <c r="I15" s="23">
        <v>35623</v>
      </c>
      <c r="J15" s="211">
        <f t="shared" si="2"/>
        <v>53</v>
      </c>
      <c r="K15" s="211">
        <f t="shared" si="3"/>
        <v>10</v>
      </c>
      <c r="L15" s="211">
        <f t="shared" si="4"/>
        <v>27</v>
      </c>
      <c r="M15" s="211">
        <f t="shared" si="5"/>
        <v>8</v>
      </c>
      <c r="N15" s="120">
        <f>IF(C15="","",VLOOKUP(J15,'2.賃金表'!$B$4:$D$51,3))</f>
        <v>179240</v>
      </c>
      <c r="O15" s="120">
        <f>IF($E15="","",INDEX('2.賃金表'!$G$4:$P$88,MATCH($F15,'2.賃金表'!$G$4:$G$88,0),MATCH($E15,'2.賃金表'!$G$4:$P$4,0)))</f>
        <v>152860</v>
      </c>
      <c r="P15" s="34"/>
      <c r="Q15" s="248">
        <f t="shared" si="6"/>
        <v>332100</v>
      </c>
      <c r="R15" s="120">
        <f>IF($G15="","",VLOOKUP($G15,'2.賃金表'!$R$4:$S$11,2,FALSE))</f>
        <v>10000</v>
      </c>
      <c r="S15" s="34"/>
      <c r="T15" s="34"/>
      <c r="U15" s="34"/>
      <c r="V15" s="248">
        <f t="shared" si="8"/>
        <v>10000</v>
      </c>
      <c r="W15" s="251">
        <f t="shared" si="7"/>
        <v>342100</v>
      </c>
    </row>
    <row r="16" spans="1:23" s="8" customFormat="1" ht="12" customHeight="1" x14ac:dyDescent="0.15">
      <c r="A16" s="27">
        <f t="shared" si="1"/>
        <v>9</v>
      </c>
      <c r="B16" s="22">
        <v>1</v>
      </c>
      <c r="C16" s="22" t="s">
        <v>30</v>
      </c>
      <c r="D16" s="21" t="s">
        <v>161</v>
      </c>
      <c r="E16" s="21">
        <v>6</v>
      </c>
      <c r="F16" s="22">
        <v>18</v>
      </c>
      <c r="G16" s="22" t="s">
        <v>54</v>
      </c>
      <c r="H16" s="23">
        <v>25735</v>
      </c>
      <c r="I16" s="23">
        <v>35738</v>
      </c>
      <c r="J16" s="211">
        <f t="shared" si="2"/>
        <v>54</v>
      </c>
      <c r="K16" s="211">
        <f t="shared" si="3"/>
        <v>9</v>
      </c>
      <c r="L16" s="211">
        <f t="shared" si="4"/>
        <v>27</v>
      </c>
      <c r="M16" s="211">
        <f t="shared" si="5"/>
        <v>4</v>
      </c>
      <c r="N16" s="120">
        <f>IF(C16="","",VLOOKUP(J16,'2.賃金表'!$B$4:$D$51,3))</f>
        <v>179240</v>
      </c>
      <c r="O16" s="120">
        <f>IF($E16="","",INDEX('2.賃金表'!$G$4:$P$88,MATCH($F16,'2.賃金表'!$G$4:$G$88,0),MATCH($E16,'2.賃金表'!$G$4:$P$4,0)))</f>
        <v>211800</v>
      </c>
      <c r="P16" s="34"/>
      <c r="Q16" s="248">
        <f t="shared" si="6"/>
        <v>391040</v>
      </c>
      <c r="R16" s="120">
        <f>IF($G16="","",VLOOKUP($G16,'2.賃金表'!$R$4:$S$11,2,FALSE))</f>
        <v>50000</v>
      </c>
      <c r="S16" s="34">
        <v>20000</v>
      </c>
      <c r="T16" s="34"/>
      <c r="U16" s="34"/>
      <c r="V16" s="248">
        <f t="shared" si="8"/>
        <v>70000</v>
      </c>
      <c r="W16" s="251">
        <f t="shared" si="7"/>
        <v>461040</v>
      </c>
    </row>
    <row r="17" spans="1:23" s="8" customFormat="1" ht="12" customHeight="1" x14ac:dyDescent="0.15">
      <c r="A17" s="27">
        <f t="shared" si="1"/>
        <v>10</v>
      </c>
      <c r="B17" s="22">
        <v>1</v>
      </c>
      <c r="C17" s="22" t="s">
        <v>31</v>
      </c>
      <c r="D17" s="21"/>
      <c r="E17" s="21">
        <v>5</v>
      </c>
      <c r="F17" s="22">
        <v>2</v>
      </c>
      <c r="G17" s="22" t="s">
        <v>103</v>
      </c>
      <c r="H17" s="23">
        <v>29587</v>
      </c>
      <c r="I17" s="23">
        <v>39378</v>
      </c>
      <c r="J17" s="211">
        <f t="shared" si="2"/>
        <v>44</v>
      </c>
      <c r="K17" s="211">
        <f t="shared" si="3"/>
        <v>3</v>
      </c>
      <c r="L17" s="211">
        <f t="shared" si="4"/>
        <v>17</v>
      </c>
      <c r="M17" s="211">
        <f t="shared" si="5"/>
        <v>5</v>
      </c>
      <c r="N17" s="120">
        <f>IF(C17="","",VLOOKUP(J17,'2.賃金表'!$B$4:$D$51,3))</f>
        <v>170240</v>
      </c>
      <c r="O17" s="120">
        <f>IF($E17="","",INDEX('2.賃金表'!$G$4:$P$88,MATCH($F17,'2.賃金表'!$G$4:$G$88,0),MATCH($E17,'2.賃金表'!$G$4:$P$4,0)))</f>
        <v>152860</v>
      </c>
      <c r="P17" s="34"/>
      <c r="Q17" s="248">
        <f t="shared" si="6"/>
        <v>323100</v>
      </c>
      <c r="R17" s="120">
        <f>IF($G17="","",VLOOKUP($G17,'2.賃金表'!$R$4:$S$11,2,FALSE))</f>
        <v>10000</v>
      </c>
      <c r="S17" s="34">
        <v>15000</v>
      </c>
      <c r="T17" s="34"/>
      <c r="U17" s="34"/>
      <c r="V17" s="248">
        <f t="shared" si="8"/>
        <v>25000</v>
      </c>
      <c r="W17" s="251">
        <f t="shared" si="7"/>
        <v>348100</v>
      </c>
    </row>
    <row r="18" spans="1:23" s="8" customFormat="1" ht="12" customHeight="1" x14ac:dyDescent="0.15">
      <c r="A18" s="27">
        <f t="shared" si="1"/>
        <v>11</v>
      </c>
      <c r="B18" s="22">
        <v>1</v>
      </c>
      <c r="C18" s="22" t="s">
        <v>32</v>
      </c>
      <c r="D18" s="21"/>
      <c r="E18" s="21">
        <v>5</v>
      </c>
      <c r="F18" s="22">
        <v>6</v>
      </c>
      <c r="G18" s="22" t="s">
        <v>102</v>
      </c>
      <c r="H18" s="23">
        <v>29147</v>
      </c>
      <c r="I18" s="23">
        <v>38383</v>
      </c>
      <c r="J18" s="211">
        <f t="shared" si="2"/>
        <v>45</v>
      </c>
      <c r="K18" s="211">
        <f t="shared" si="3"/>
        <v>5</v>
      </c>
      <c r="L18" s="211">
        <f t="shared" si="4"/>
        <v>20</v>
      </c>
      <c r="M18" s="211">
        <f t="shared" si="5"/>
        <v>2</v>
      </c>
      <c r="N18" s="120">
        <f>IF(C18="","",VLOOKUP(J18,'2.賃金表'!$B$4:$D$51,3))</f>
        <v>171740</v>
      </c>
      <c r="O18" s="120">
        <f>IF($E18="","",INDEX('2.賃金表'!$G$4:$P$88,MATCH($F18,'2.賃金表'!$G$4:$G$88,0),MATCH($E18,'2.賃金表'!$G$4:$P$4,0)))</f>
        <v>160220</v>
      </c>
      <c r="P18" s="34"/>
      <c r="Q18" s="248">
        <f t="shared" si="6"/>
        <v>331960</v>
      </c>
      <c r="R18" s="120">
        <f>IF($G18="","",VLOOKUP($G18,'2.賃金表'!$R$4:$S$11,2,FALSE))</f>
        <v>20000</v>
      </c>
      <c r="S18" s="34">
        <v>15000</v>
      </c>
      <c r="T18" s="34"/>
      <c r="U18" s="34"/>
      <c r="V18" s="248">
        <f t="shared" si="8"/>
        <v>35000</v>
      </c>
      <c r="W18" s="251">
        <f t="shared" si="7"/>
        <v>366960</v>
      </c>
    </row>
    <row r="19" spans="1:23" s="8" customFormat="1" ht="12" customHeight="1" x14ac:dyDescent="0.15">
      <c r="A19" s="27">
        <f t="shared" si="1"/>
        <v>12</v>
      </c>
      <c r="B19" s="22">
        <v>1</v>
      </c>
      <c r="C19" s="22" t="s">
        <v>33</v>
      </c>
      <c r="D19" s="21"/>
      <c r="E19" s="21">
        <v>5</v>
      </c>
      <c r="F19" s="22">
        <v>2</v>
      </c>
      <c r="G19" s="22" t="s">
        <v>103</v>
      </c>
      <c r="H19" s="23">
        <v>31831</v>
      </c>
      <c r="I19" s="23">
        <v>38825</v>
      </c>
      <c r="J19" s="211">
        <f t="shared" si="2"/>
        <v>38</v>
      </c>
      <c r="K19" s="211">
        <f t="shared" si="3"/>
        <v>1</v>
      </c>
      <c r="L19" s="211">
        <f t="shared" si="4"/>
        <v>18</v>
      </c>
      <c r="M19" s="211">
        <f t="shared" si="5"/>
        <v>11</v>
      </c>
      <c r="N19" s="120">
        <f>IF(C19="","",VLOOKUP(J19,'2.賃金表'!$B$4:$D$51,3))</f>
        <v>161240</v>
      </c>
      <c r="O19" s="120">
        <f>IF($E19="","",INDEX('2.賃金表'!$G$4:$P$88,MATCH($F19,'2.賃金表'!$G$4:$G$88,0),MATCH($E19,'2.賃金表'!$G$4:$P$4,0)))</f>
        <v>152860</v>
      </c>
      <c r="P19" s="34"/>
      <c r="Q19" s="248">
        <f t="shared" si="6"/>
        <v>314100</v>
      </c>
      <c r="R19" s="120">
        <f>IF($G19="","",VLOOKUP($G19,'2.賃金表'!$R$4:$S$11,2,FALSE))</f>
        <v>10000</v>
      </c>
      <c r="S19" s="34">
        <v>20000</v>
      </c>
      <c r="T19" s="34"/>
      <c r="U19" s="34"/>
      <c r="V19" s="248">
        <f t="shared" si="8"/>
        <v>30000</v>
      </c>
      <c r="W19" s="251">
        <f t="shared" si="7"/>
        <v>344100</v>
      </c>
    </row>
    <row r="20" spans="1:23" s="8" customFormat="1" ht="12" customHeight="1" x14ac:dyDescent="0.15">
      <c r="A20" s="27">
        <f t="shared" si="1"/>
        <v>13</v>
      </c>
      <c r="B20" s="322">
        <v>1</v>
      </c>
      <c r="C20" s="322" t="s">
        <v>34</v>
      </c>
      <c r="D20" s="323"/>
      <c r="E20" s="323">
        <v>5</v>
      </c>
      <c r="F20" s="322">
        <v>23</v>
      </c>
      <c r="G20" s="322" t="s">
        <v>103</v>
      </c>
      <c r="H20" s="324">
        <v>31976</v>
      </c>
      <c r="I20" s="324">
        <v>39387</v>
      </c>
      <c r="J20" s="211">
        <f t="shared" si="2"/>
        <v>37</v>
      </c>
      <c r="K20" s="211">
        <f t="shared" si="3"/>
        <v>8</v>
      </c>
      <c r="L20" s="211">
        <f t="shared" si="4"/>
        <v>17</v>
      </c>
      <c r="M20" s="211">
        <f t="shared" si="5"/>
        <v>5</v>
      </c>
      <c r="N20" s="352">
        <f>IF(C20="","",VLOOKUP(J20,'2.賃金表'!$B$4:$D$51,3))</f>
        <v>159740</v>
      </c>
      <c r="O20" s="352">
        <f>IF($E20="","",INDEX('2.賃金表'!$G$4:$P$88,MATCH($F20,'2.賃金表'!$G$4:$G$88,0),MATCH($E20,'2.賃金表'!$G$4:$P$4,0)))</f>
        <v>191500</v>
      </c>
      <c r="P20" s="353"/>
      <c r="Q20" s="248">
        <f t="shared" si="6"/>
        <v>351240</v>
      </c>
      <c r="R20" s="352">
        <f>IF($G20="","",VLOOKUP($G20,'2.賃金表'!$R$4:$S$11,2,FALSE))</f>
        <v>10000</v>
      </c>
      <c r="S20" s="353">
        <v>20000</v>
      </c>
      <c r="T20" s="353"/>
      <c r="U20" s="353"/>
      <c r="V20" s="248">
        <f t="shared" si="8"/>
        <v>30000</v>
      </c>
      <c r="W20" s="251">
        <f t="shared" si="7"/>
        <v>381240</v>
      </c>
    </row>
    <row r="21" spans="1:23" s="8" customFormat="1" ht="12" customHeight="1" x14ac:dyDescent="0.15">
      <c r="A21" s="27">
        <f t="shared" si="1"/>
        <v>14</v>
      </c>
      <c r="B21" s="322">
        <v>1</v>
      </c>
      <c r="C21" s="322" t="s">
        <v>35</v>
      </c>
      <c r="D21" s="323" t="s">
        <v>161</v>
      </c>
      <c r="E21" s="323">
        <v>6</v>
      </c>
      <c r="F21" s="322">
        <v>19</v>
      </c>
      <c r="G21" s="322" t="s">
        <v>54</v>
      </c>
      <c r="H21" s="324">
        <v>29561</v>
      </c>
      <c r="I21" s="324">
        <v>39692</v>
      </c>
      <c r="J21" s="211">
        <f t="shared" si="2"/>
        <v>44</v>
      </c>
      <c r="K21" s="211">
        <f t="shared" si="3"/>
        <v>3</v>
      </c>
      <c r="L21" s="211">
        <f t="shared" si="4"/>
        <v>16</v>
      </c>
      <c r="M21" s="211">
        <f t="shared" si="5"/>
        <v>7</v>
      </c>
      <c r="N21" s="352">
        <f>IF(C21="","",VLOOKUP(J21,'2.賃金表'!$B$4:$D$51,3))</f>
        <v>170240</v>
      </c>
      <c r="O21" s="352">
        <f>IF($E21="","",INDEX('2.賃金表'!$G$4:$P$88,MATCH($F21,'2.賃金表'!$G$4:$G$88,0),MATCH($E21,'2.賃金表'!$G$4:$P$4,0)))</f>
        <v>213640</v>
      </c>
      <c r="P21" s="353"/>
      <c r="Q21" s="248">
        <f t="shared" si="6"/>
        <v>383880</v>
      </c>
      <c r="R21" s="352">
        <f>IF($G21="","",VLOOKUP($G21,'2.賃金表'!$R$4:$S$11,2,FALSE))</f>
        <v>50000</v>
      </c>
      <c r="S21" s="353">
        <v>20000</v>
      </c>
      <c r="T21" s="353"/>
      <c r="U21" s="353"/>
      <c r="V21" s="248">
        <f t="shared" si="8"/>
        <v>70000</v>
      </c>
      <c r="W21" s="251">
        <f t="shared" si="7"/>
        <v>453880</v>
      </c>
    </row>
    <row r="22" spans="1:23" s="8" customFormat="1" ht="12" customHeight="1" x14ac:dyDescent="0.15">
      <c r="A22" s="27">
        <f t="shared" si="1"/>
        <v>15</v>
      </c>
      <c r="B22" s="322">
        <v>1</v>
      </c>
      <c r="C22" s="322" t="s">
        <v>36</v>
      </c>
      <c r="D22" s="323"/>
      <c r="E22" s="323">
        <v>5</v>
      </c>
      <c r="F22" s="322">
        <v>21</v>
      </c>
      <c r="G22" s="322" t="s">
        <v>103</v>
      </c>
      <c r="H22" s="324">
        <v>26607</v>
      </c>
      <c r="I22" s="324">
        <v>40274</v>
      </c>
      <c r="J22" s="211">
        <f t="shared" si="2"/>
        <v>52</v>
      </c>
      <c r="K22" s="211">
        <f t="shared" si="3"/>
        <v>4</v>
      </c>
      <c r="L22" s="211">
        <f t="shared" si="4"/>
        <v>14</v>
      </c>
      <c r="M22" s="211">
        <f t="shared" si="5"/>
        <v>11</v>
      </c>
      <c r="N22" s="352">
        <f>IF(C22="","",VLOOKUP(J22,'2.賃金表'!$B$4:$D$51,3))</f>
        <v>179240</v>
      </c>
      <c r="O22" s="352">
        <f>IF($E22="","",INDEX('2.賃金表'!$G$4:$P$88,MATCH($F22,'2.賃金表'!$G$4:$G$88,0),MATCH($E22,'2.賃金表'!$G$4:$P$4,0)))</f>
        <v>187820</v>
      </c>
      <c r="P22" s="353"/>
      <c r="Q22" s="248">
        <f t="shared" si="6"/>
        <v>367060</v>
      </c>
      <c r="R22" s="352">
        <f>IF($G22="","",VLOOKUP($G22,'2.賃金表'!$R$4:$S$11,2,FALSE))</f>
        <v>10000</v>
      </c>
      <c r="S22" s="353">
        <v>15000</v>
      </c>
      <c r="T22" s="353"/>
      <c r="U22" s="353"/>
      <c r="V22" s="248">
        <f t="shared" si="8"/>
        <v>25000</v>
      </c>
      <c r="W22" s="251">
        <f t="shared" si="7"/>
        <v>392060</v>
      </c>
    </row>
    <row r="23" spans="1:23" s="8" customFormat="1" ht="12" customHeight="1" x14ac:dyDescent="0.15">
      <c r="A23" s="27">
        <f t="shared" si="1"/>
        <v>16</v>
      </c>
      <c r="B23" s="322">
        <v>1</v>
      </c>
      <c r="C23" s="322" t="s">
        <v>37</v>
      </c>
      <c r="D23" s="323"/>
      <c r="E23" s="323">
        <v>5</v>
      </c>
      <c r="F23" s="322">
        <v>15</v>
      </c>
      <c r="G23" s="322" t="s">
        <v>103</v>
      </c>
      <c r="H23" s="324">
        <v>32396</v>
      </c>
      <c r="I23" s="324">
        <v>40343</v>
      </c>
      <c r="J23" s="211">
        <f t="shared" si="2"/>
        <v>36</v>
      </c>
      <c r="K23" s="211">
        <f t="shared" si="3"/>
        <v>6</v>
      </c>
      <c r="L23" s="211">
        <f t="shared" si="4"/>
        <v>14</v>
      </c>
      <c r="M23" s="211">
        <f t="shared" si="5"/>
        <v>9</v>
      </c>
      <c r="N23" s="352">
        <f>IF(C23="","",VLOOKUP(J23,'2.賃金表'!$B$4:$D$51,3))</f>
        <v>158240</v>
      </c>
      <c r="O23" s="352">
        <f>IF($E23="","",INDEX('2.賃金表'!$G$4:$P$88,MATCH($F23,'2.賃金表'!$G$4:$G$88,0),MATCH($E23,'2.賃金表'!$G$4:$P$4,0)))</f>
        <v>176780</v>
      </c>
      <c r="P23" s="353"/>
      <c r="Q23" s="248">
        <f t="shared" si="6"/>
        <v>335020</v>
      </c>
      <c r="R23" s="352">
        <f>IF($G23="","",VLOOKUP($G23,'2.賃金表'!$R$4:$S$11,2,FALSE))</f>
        <v>10000</v>
      </c>
      <c r="S23" s="353">
        <v>20000</v>
      </c>
      <c r="T23" s="353"/>
      <c r="U23" s="353"/>
      <c r="V23" s="248">
        <f t="shared" si="8"/>
        <v>30000</v>
      </c>
      <c r="W23" s="251">
        <f t="shared" si="7"/>
        <v>365020</v>
      </c>
    </row>
    <row r="24" spans="1:23" s="8" customFormat="1" ht="12" customHeight="1" x14ac:dyDescent="0.15">
      <c r="A24" s="27">
        <f t="shared" si="1"/>
        <v>17</v>
      </c>
      <c r="B24" s="322">
        <v>1</v>
      </c>
      <c r="C24" s="322" t="s">
        <v>38</v>
      </c>
      <c r="D24" s="323"/>
      <c r="E24" s="323">
        <v>5</v>
      </c>
      <c r="F24" s="322">
        <v>23</v>
      </c>
      <c r="G24" s="322" t="s">
        <v>102</v>
      </c>
      <c r="H24" s="324">
        <v>31457</v>
      </c>
      <c r="I24" s="324">
        <v>40574</v>
      </c>
      <c r="J24" s="211">
        <f t="shared" si="2"/>
        <v>39</v>
      </c>
      <c r="K24" s="211">
        <f t="shared" si="3"/>
        <v>1</v>
      </c>
      <c r="L24" s="211">
        <f t="shared" si="4"/>
        <v>14</v>
      </c>
      <c r="M24" s="211">
        <f t="shared" si="5"/>
        <v>2</v>
      </c>
      <c r="N24" s="352">
        <f>IF(C24="","",VLOOKUP(J24,'2.賃金表'!$B$4:$D$51,3))</f>
        <v>162740</v>
      </c>
      <c r="O24" s="352">
        <f>IF($E24="","",INDEX('2.賃金表'!$G$4:$P$88,MATCH($F24,'2.賃金表'!$G$4:$G$88,0),MATCH($E24,'2.賃金表'!$G$4:$P$4,0)))</f>
        <v>191500</v>
      </c>
      <c r="P24" s="353"/>
      <c r="Q24" s="248">
        <f t="shared" si="6"/>
        <v>354240</v>
      </c>
      <c r="R24" s="352">
        <f>IF($G24="","",VLOOKUP($G24,'2.賃金表'!$R$4:$S$11,2,FALSE))</f>
        <v>20000</v>
      </c>
      <c r="S24" s="353">
        <v>10000</v>
      </c>
      <c r="T24" s="353"/>
      <c r="U24" s="353"/>
      <c r="V24" s="248">
        <f t="shared" si="8"/>
        <v>30000</v>
      </c>
      <c r="W24" s="251">
        <f t="shared" si="7"/>
        <v>384240</v>
      </c>
    </row>
    <row r="25" spans="1:23" s="8" customFormat="1" ht="12" customHeight="1" x14ac:dyDescent="0.15">
      <c r="A25" s="27">
        <f t="shared" si="1"/>
        <v>18</v>
      </c>
      <c r="B25" s="322">
        <v>1</v>
      </c>
      <c r="C25" s="322" t="s">
        <v>39</v>
      </c>
      <c r="D25" s="323"/>
      <c r="E25" s="323">
        <v>3</v>
      </c>
      <c r="F25" s="322">
        <v>29</v>
      </c>
      <c r="G25" s="322"/>
      <c r="H25" s="324">
        <v>33469</v>
      </c>
      <c r="I25" s="324">
        <v>40663</v>
      </c>
      <c r="J25" s="211">
        <f t="shared" si="2"/>
        <v>33</v>
      </c>
      <c r="K25" s="211">
        <f t="shared" si="3"/>
        <v>7</v>
      </c>
      <c r="L25" s="211">
        <f t="shared" si="4"/>
        <v>13</v>
      </c>
      <c r="M25" s="211">
        <f t="shared" si="5"/>
        <v>11</v>
      </c>
      <c r="N25" s="352">
        <f>IF(C25="","",VLOOKUP(J25,'2.賃金表'!$B$4:$D$51,3))</f>
        <v>153740</v>
      </c>
      <c r="O25" s="352">
        <f>IF($E25="","",INDEX('2.賃金表'!$G$4:$P$88,MATCH($F25,'2.賃金表'!$G$4:$G$88,0),MATCH($E25,'2.賃金表'!$G$4:$P$4,0)))</f>
        <v>146980</v>
      </c>
      <c r="P25" s="353"/>
      <c r="Q25" s="248">
        <f t="shared" si="6"/>
        <v>300720</v>
      </c>
      <c r="R25" s="352" t="str">
        <f>IF($G25="","",VLOOKUP($G25,'2.賃金表'!$R$4:$S$11,2,FALSE))</f>
        <v/>
      </c>
      <c r="S25" s="353">
        <v>15000</v>
      </c>
      <c r="T25" s="353"/>
      <c r="U25" s="353"/>
      <c r="V25" s="248">
        <f t="shared" si="8"/>
        <v>15000</v>
      </c>
      <c r="W25" s="251">
        <f t="shared" si="7"/>
        <v>315720</v>
      </c>
    </row>
    <row r="26" spans="1:23" s="8" customFormat="1" ht="12" customHeight="1" x14ac:dyDescent="0.15">
      <c r="A26" s="27">
        <f t="shared" si="1"/>
        <v>19</v>
      </c>
      <c r="B26" s="322">
        <v>1</v>
      </c>
      <c r="C26" s="322" t="s">
        <v>40</v>
      </c>
      <c r="D26" s="323"/>
      <c r="E26" s="323">
        <v>6</v>
      </c>
      <c r="F26" s="322">
        <v>27</v>
      </c>
      <c r="G26" s="322" t="s">
        <v>102</v>
      </c>
      <c r="H26" s="324">
        <v>33642</v>
      </c>
      <c r="I26" s="324">
        <v>40755</v>
      </c>
      <c r="J26" s="211">
        <f t="shared" si="2"/>
        <v>33</v>
      </c>
      <c r="K26" s="211">
        <f t="shared" si="3"/>
        <v>1</v>
      </c>
      <c r="L26" s="211">
        <f t="shared" si="4"/>
        <v>13</v>
      </c>
      <c r="M26" s="211">
        <f t="shared" si="5"/>
        <v>8</v>
      </c>
      <c r="N26" s="352">
        <f>IF(C26="","",VLOOKUP(J26,'2.賃金表'!$B$4:$D$51,3))</f>
        <v>153740</v>
      </c>
      <c r="O26" s="352">
        <f>IF($E26="","",INDEX('2.賃金表'!$G$4:$P$88,MATCH($F26,'2.賃金表'!$G$4:$G$88,0),MATCH($E26,'2.賃金表'!$G$4:$P$4,0)))</f>
        <v>228360</v>
      </c>
      <c r="P26" s="353"/>
      <c r="Q26" s="248">
        <f t="shared" si="6"/>
        <v>382100</v>
      </c>
      <c r="R26" s="352">
        <f>IF($G26="","",VLOOKUP($G26,'2.賃金表'!$R$4:$S$11,2,FALSE))</f>
        <v>20000</v>
      </c>
      <c r="S26" s="353">
        <v>20000</v>
      </c>
      <c r="T26" s="353"/>
      <c r="U26" s="353"/>
      <c r="V26" s="248">
        <f t="shared" si="8"/>
        <v>40000</v>
      </c>
      <c r="W26" s="251">
        <f t="shared" si="7"/>
        <v>422100</v>
      </c>
    </row>
    <row r="27" spans="1:23" s="8" customFormat="1" ht="12" customHeight="1" x14ac:dyDescent="0.15">
      <c r="A27" s="27">
        <f t="shared" si="1"/>
        <v>20</v>
      </c>
      <c r="B27" s="322">
        <v>1</v>
      </c>
      <c r="C27" s="322" t="s">
        <v>41</v>
      </c>
      <c r="D27" s="323"/>
      <c r="E27" s="323">
        <v>5</v>
      </c>
      <c r="F27" s="322">
        <v>29</v>
      </c>
      <c r="G27" s="322" t="s">
        <v>102</v>
      </c>
      <c r="H27" s="324">
        <v>31720</v>
      </c>
      <c r="I27" s="324">
        <v>40952</v>
      </c>
      <c r="J27" s="211">
        <f t="shared" si="2"/>
        <v>38</v>
      </c>
      <c r="K27" s="211">
        <f t="shared" si="3"/>
        <v>4</v>
      </c>
      <c r="L27" s="211">
        <f t="shared" si="4"/>
        <v>13</v>
      </c>
      <c r="M27" s="211">
        <f t="shared" si="5"/>
        <v>1</v>
      </c>
      <c r="N27" s="352">
        <f>IF(C27="","",VLOOKUP(J27,'2.賃金表'!$B$4:$D$51,3))</f>
        <v>161240</v>
      </c>
      <c r="O27" s="352">
        <f>IF($E27="","",INDEX('2.賃金表'!$G$4:$P$88,MATCH($F27,'2.賃金表'!$G$4:$G$88,0),MATCH($E27,'2.賃金表'!$G$4:$P$4,0)))</f>
        <v>199780</v>
      </c>
      <c r="P27" s="353"/>
      <c r="Q27" s="248">
        <f t="shared" si="6"/>
        <v>361020</v>
      </c>
      <c r="R27" s="352">
        <f>IF($G27="","",VLOOKUP($G27,'2.賃金表'!$R$4:$S$11,2,FALSE))</f>
        <v>20000</v>
      </c>
      <c r="S27" s="353">
        <v>15000</v>
      </c>
      <c r="T27" s="353"/>
      <c r="U27" s="353"/>
      <c r="V27" s="248">
        <f t="shared" si="8"/>
        <v>35000</v>
      </c>
      <c r="W27" s="251">
        <f t="shared" si="7"/>
        <v>396020</v>
      </c>
    </row>
    <row r="28" spans="1:23" s="8" customFormat="1" ht="12" customHeight="1" x14ac:dyDescent="0.15">
      <c r="A28" s="27">
        <f t="shared" si="1"/>
        <v>21</v>
      </c>
      <c r="B28" s="322">
        <v>1</v>
      </c>
      <c r="C28" s="322" t="s">
        <v>42</v>
      </c>
      <c r="D28" s="323"/>
      <c r="E28" s="323">
        <v>5</v>
      </c>
      <c r="F28" s="322">
        <v>13</v>
      </c>
      <c r="G28" s="322" t="s">
        <v>103</v>
      </c>
      <c r="H28" s="324">
        <v>32904</v>
      </c>
      <c r="I28" s="324">
        <v>41218</v>
      </c>
      <c r="J28" s="211">
        <f t="shared" si="2"/>
        <v>35</v>
      </c>
      <c r="K28" s="211">
        <f t="shared" si="3"/>
        <v>2</v>
      </c>
      <c r="L28" s="211">
        <f t="shared" si="4"/>
        <v>12</v>
      </c>
      <c r="M28" s="211">
        <f t="shared" si="5"/>
        <v>4</v>
      </c>
      <c r="N28" s="352">
        <f>IF(C28="","",VLOOKUP(J28,'2.賃金表'!$B$4:$D$51,3))</f>
        <v>156740</v>
      </c>
      <c r="O28" s="352">
        <f>IF($E28="","",INDEX('2.賃金表'!$G$4:$P$88,MATCH($F28,'2.賃金表'!$G$4:$G$88,0),MATCH($E28,'2.賃金表'!$G$4:$P$4,0)))</f>
        <v>173100</v>
      </c>
      <c r="P28" s="353"/>
      <c r="Q28" s="248">
        <f t="shared" si="6"/>
        <v>329840</v>
      </c>
      <c r="R28" s="352">
        <f>IF($G28="","",VLOOKUP($G28,'2.賃金表'!$R$4:$S$11,2,FALSE))</f>
        <v>10000</v>
      </c>
      <c r="S28" s="353">
        <v>20000</v>
      </c>
      <c r="T28" s="353"/>
      <c r="U28" s="353"/>
      <c r="V28" s="248">
        <f t="shared" si="8"/>
        <v>30000</v>
      </c>
      <c r="W28" s="251">
        <f t="shared" si="7"/>
        <v>359840</v>
      </c>
    </row>
    <row r="29" spans="1:23" s="8" customFormat="1" ht="12" customHeight="1" x14ac:dyDescent="0.15">
      <c r="A29" s="27">
        <f t="shared" si="1"/>
        <v>22</v>
      </c>
      <c r="B29" s="322">
        <v>1</v>
      </c>
      <c r="C29" s="322" t="s">
        <v>43</v>
      </c>
      <c r="D29" s="323"/>
      <c r="E29" s="323">
        <v>3</v>
      </c>
      <c r="F29" s="322">
        <v>21</v>
      </c>
      <c r="G29" s="322"/>
      <c r="H29" s="324">
        <v>33325</v>
      </c>
      <c r="I29" s="324">
        <v>42658</v>
      </c>
      <c r="J29" s="211">
        <f t="shared" si="2"/>
        <v>34</v>
      </c>
      <c r="K29" s="211">
        <f t="shared" si="3"/>
        <v>0</v>
      </c>
      <c r="L29" s="211">
        <f t="shared" si="4"/>
        <v>8</v>
      </c>
      <c r="M29" s="211">
        <f t="shared" si="5"/>
        <v>5</v>
      </c>
      <c r="N29" s="352">
        <f>IF(C29="","",VLOOKUP(J29,'2.賃金表'!$B$4:$D$51,3))</f>
        <v>155240</v>
      </c>
      <c r="O29" s="352">
        <f>IF($E29="","",INDEX('2.賃金表'!$G$4:$P$88,MATCH($F29,'2.賃金表'!$G$4:$G$88,0),MATCH($E29,'2.賃金表'!$G$4:$P$4,0)))</f>
        <v>140260</v>
      </c>
      <c r="P29" s="353"/>
      <c r="Q29" s="248">
        <f t="shared" si="6"/>
        <v>295500</v>
      </c>
      <c r="R29" s="352" t="str">
        <f>IF($G29="","",VLOOKUP($G29,'2.賃金表'!$R$4:$S$11,2,FALSE))</f>
        <v/>
      </c>
      <c r="S29" s="353">
        <v>10000</v>
      </c>
      <c r="T29" s="353"/>
      <c r="U29" s="353"/>
      <c r="V29" s="248">
        <f t="shared" si="8"/>
        <v>10000</v>
      </c>
      <c r="W29" s="251">
        <f t="shared" si="7"/>
        <v>305500</v>
      </c>
    </row>
    <row r="30" spans="1:23" s="8" customFormat="1" ht="12" customHeight="1" x14ac:dyDescent="0.15">
      <c r="A30" s="27">
        <f t="shared" si="1"/>
        <v>23</v>
      </c>
      <c r="B30" s="322">
        <v>2</v>
      </c>
      <c r="C30" s="322" t="s">
        <v>44</v>
      </c>
      <c r="D30" s="323"/>
      <c r="E30" s="323">
        <v>5</v>
      </c>
      <c r="F30" s="322">
        <v>21</v>
      </c>
      <c r="G30" s="322" t="s">
        <v>102</v>
      </c>
      <c r="H30" s="324">
        <v>32567</v>
      </c>
      <c r="I30" s="324">
        <v>42886</v>
      </c>
      <c r="J30" s="211">
        <f t="shared" si="2"/>
        <v>36</v>
      </c>
      <c r="K30" s="211">
        <f t="shared" si="3"/>
        <v>1</v>
      </c>
      <c r="L30" s="211">
        <f t="shared" si="4"/>
        <v>7</v>
      </c>
      <c r="M30" s="211">
        <f t="shared" si="5"/>
        <v>10</v>
      </c>
      <c r="N30" s="352">
        <f>IF(C30="","",VLOOKUP(J30,'2.賃金表'!$B$4:$D$51,3))</f>
        <v>158240</v>
      </c>
      <c r="O30" s="352">
        <f>IF($E30="","",INDEX('2.賃金表'!$G$4:$P$88,MATCH($F30,'2.賃金表'!$G$4:$G$88,0),MATCH($E30,'2.賃金表'!$G$4:$P$4,0)))</f>
        <v>187820</v>
      </c>
      <c r="P30" s="353"/>
      <c r="Q30" s="248">
        <f t="shared" si="6"/>
        <v>346060</v>
      </c>
      <c r="R30" s="352">
        <f>IF($G30="","",VLOOKUP($G30,'2.賃金表'!$R$4:$S$11,2,FALSE))</f>
        <v>20000</v>
      </c>
      <c r="S30" s="353">
        <v>10000</v>
      </c>
      <c r="T30" s="353"/>
      <c r="U30" s="353"/>
      <c r="V30" s="248">
        <f t="shared" si="8"/>
        <v>30000</v>
      </c>
      <c r="W30" s="251">
        <f t="shared" si="7"/>
        <v>376060</v>
      </c>
    </row>
    <row r="31" spans="1:23" s="8" customFormat="1" ht="12" customHeight="1" x14ac:dyDescent="0.15">
      <c r="A31" s="27">
        <f t="shared" si="1"/>
        <v>24</v>
      </c>
      <c r="B31" s="322">
        <v>1</v>
      </c>
      <c r="C31" s="322" t="s">
        <v>45</v>
      </c>
      <c r="D31" s="323"/>
      <c r="E31" s="323">
        <v>5</v>
      </c>
      <c r="F31" s="322">
        <v>25</v>
      </c>
      <c r="G31" s="322" t="s">
        <v>102</v>
      </c>
      <c r="H31" s="324">
        <v>33738</v>
      </c>
      <c r="I31" s="324">
        <v>43039</v>
      </c>
      <c r="J31" s="211">
        <f t="shared" si="2"/>
        <v>32</v>
      </c>
      <c r="K31" s="211">
        <f t="shared" si="3"/>
        <v>10</v>
      </c>
      <c r="L31" s="211">
        <f t="shared" si="4"/>
        <v>7</v>
      </c>
      <c r="M31" s="211">
        <f t="shared" si="5"/>
        <v>5</v>
      </c>
      <c r="N31" s="352">
        <f>IF(C31="","",VLOOKUP(J31,'2.賃金表'!$B$4:$D$51,3))</f>
        <v>152240</v>
      </c>
      <c r="O31" s="352">
        <f>IF($E31="","",INDEX('2.賃金表'!$G$4:$P$88,MATCH($F31,'2.賃金表'!$G$4:$G$88,0),MATCH($E31,'2.賃金表'!$G$4:$P$4,0)))</f>
        <v>195180</v>
      </c>
      <c r="P31" s="353"/>
      <c r="Q31" s="248">
        <f t="shared" si="6"/>
        <v>347420</v>
      </c>
      <c r="R31" s="352">
        <f>IF($G31="","",VLOOKUP($G31,'2.賃金表'!$R$4:$S$11,2,FALSE))</f>
        <v>20000</v>
      </c>
      <c r="S31" s="353"/>
      <c r="T31" s="353"/>
      <c r="U31" s="353"/>
      <c r="V31" s="248">
        <f t="shared" si="8"/>
        <v>20000</v>
      </c>
      <c r="W31" s="251">
        <f t="shared" si="7"/>
        <v>367420</v>
      </c>
    </row>
    <row r="32" spans="1:23" s="8" customFormat="1" ht="12" customHeight="1" x14ac:dyDescent="0.15">
      <c r="A32" s="27">
        <f t="shared" si="1"/>
        <v>25</v>
      </c>
      <c r="B32" s="322">
        <v>1</v>
      </c>
      <c r="C32" s="322" t="s">
        <v>46</v>
      </c>
      <c r="D32" s="323"/>
      <c r="E32" s="323">
        <v>3</v>
      </c>
      <c r="F32" s="322">
        <v>20</v>
      </c>
      <c r="G32" s="322"/>
      <c r="H32" s="324">
        <v>31705</v>
      </c>
      <c r="I32" s="324">
        <v>43131</v>
      </c>
      <c r="J32" s="211">
        <f t="shared" si="2"/>
        <v>38</v>
      </c>
      <c r="K32" s="211">
        <f t="shared" si="3"/>
        <v>5</v>
      </c>
      <c r="L32" s="211">
        <f t="shared" si="4"/>
        <v>7</v>
      </c>
      <c r="M32" s="211">
        <f t="shared" si="5"/>
        <v>2</v>
      </c>
      <c r="N32" s="352">
        <f>IF(C32="","",VLOOKUP(J32,'2.賃金表'!$B$4:$D$51,3))</f>
        <v>161240</v>
      </c>
      <c r="O32" s="352">
        <f>IF($E32="","",INDEX('2.賃金表'!$G$4:$P$88,MATCH($F32,'2.賃金表'!$G$4:$G$88,0),MATCH($E32,'2.賃金表'!$G$4:$P$4,0)))</f>
        <v>139420</v>
      </c>
      <c r="P32" s="353"/>
      <c r="Q32" s="248">
        <f t="shared" si="6"/>
        <v>300660</v>
      </c>
      <c r="R32" s="352" t="str">
        <f>IF($G32="","",VLOOKUP($G32,'2.賃金表'!$R$4:$S$11,2,FALSE))</f>
        <v/>
      </c>
      <c r="S32" s="353">
        <v>20000</v>
      </c>
      <c r="T32" s="353"/>
      <c r="U32" s="353"/>
      <c r="V32" s="248">
        <f t="shared" si="8"/>
        <v>20000</v>
      </c>
      <c r="W32" s="251">
        <f t="shared" si="7"/>
        <v>320660</v>
      </c>
    </row>
    <row r="33" spans="1:23" s="8" customFormat="1" ht="12" customHeight="1" x14ac:dyDescent="0.15">
      <c r="A33" s="27">
        <f t="shared" si="1"/>
        <v>26</v>
      </c>
      <c r="B33" s="322">
        <v>2</v>
      </c>
      <c r="C33" s="322" t="s">
        <v>47</v>
      </c>
      <c r="D33" s="323"/>
      <c r="E33" s="323">
        <v>3</v>
      </c>
      <c r="F33" s="322">
        <v>18</v>
      </c>
      <c r="G33" s="322"/>
      <c r="H33" s="324">
        <v>36786</v>
      </c>
      <c r="I33" s="324">
        <v>43555</v>
      </c>
      <c r="J33" s="211">
        <f t="shared" si="2"/>
        <v>24</v>
      </c>
      <c r="K33" s="211">
        <f t="shared" si="3"/>
        <v>6</v>
      </c>
      <c r="L33" s="211">
        <f t="shared" si="4"/>
        <v>6</v>
      </c>
      <c r="M33" s="211">
        <f t="shared" si="5"/>
        <v>0</v>
      </c>
      <c r="N33" s="352">
        <f>IF(C33="","",VLOOKUP(J33,'2.賃金表'!$B$4:$D$51,3))</f>
        <v>135740</v>
      </c>
      <c r="O33" s="352">
        <f>IF($E33="","",INDEX('2.賃金表'!$G$4:$P$88,MATCH($F33,'2.賃金表'!$G$4:$G$88,0),MATCH($E33,'2.賃金表'!$G$4:$P$4,0)))</f>
        <v>136080</v>
      </c>
      <c r="P33" s="353"/>
      <c r="Q33" s="248">
        <f t="shared" si="6"/>
        <v>271820</v>
      </c>
      <c r="R33" s="352" t="str">
        <f>IF($G33="","",VLOOKUP($G33,'2.賃金表'!$R$4:$S$11,2,FALSE))</f>
        <v/>
      </c>
      <c r="S33" s="353">
        <v>15000</v>
      </c>
      <c r="T33" s="353"/>
      <c r="U33" s="353"/>
      <c r="V33" s="248">
        <f t="shared" si="8"/>
        <v>15000</v>
      </c>
      <c r="W33" s="251">
        <f t="shared" si="7"/>
        <v>286820</v>
      </c>
    </row>
    <row r="34" spans="1:23" s="8" customFormat="1" ht="12" customHeight="1" x14ac:dyDescent="0.15">
      <c r="A34" s="27">
        <f t="shared" si="1"/>
        <v>27</v>
      </c>
      <c r="B34" s="322">
        <v>2</v>
      </c>
      <c r="C34" s="322" t="s">
        <v>48</v>
      </c>
      <c r="D34" s="323"/>
      <c r="E34" s="323">
        <v>3</v>
      </c>
      <c r="F34" s="322">
        <v>13</v>
      </c>
      <c r="G34" s="322"/>
      <c r="H34" s="324">
        <v>33690</v>
      </c>
      <c r="I34" s="324">
        <v>43921</v>
      </c>
      <c r="J34" s="211">
        <f t="shared" si="2"/>
        <v>33</v>
      </c>
      <c r="K34" s="211">
        <f t="shared" si="3"/>
        <v>0</v>
      </c>
      <c r="L34" s="211">
        <f t="shared" si="4"/>
        <v>5</v>
      </c>
      <c r="M34" s="211">
        <f t="shared" si="5"/>
        <v>0</v>
      </c>
      <c r="N34" s="352">
        <f>IF(C34="","",VLOOKUP(J34,'2.賃金表'!$B$4:$D$51,3))</f>
        <v>153740</v>
      </c>
      <c r="O34" s="352">
        <f>IF($E34="","",INDEX('2.賃金表'!$G$4:$P$88,MATCH($F34,'2.賃金表'!$G$4:$G$88,0),MATCH($E34,'2.賃金表'!$G$4:$P$4,0)))</f>
        <v>127730</v>
      </c>
      <c r="P34" s="353"/>
      <c r="Q34" s="248">
        <f t="shared" si="6"/>
        <v>281470</v>
      </c>
      <c r="R34" s="352" t="str">
        <f>IF($G34="","",VLOOKUP($G34,'2.賃金表'!$R$4:$S$11,2,FALSE))</f>
        <v/>
      </c>
      <c r="S34" s="353">
        <v>15000</v>
      </c>
      <c r="T34" s="353"/>
      <c r="U34" s="353"/>
      <c r="V34" s="248">
        <f t="shared" si="8"/>
        <v>15000</v>
      </c>
      <c r="W34" s="251">
        <f t="shared" si="7"/>
        <v>296470</v>
      </c>
    </row>
    <row r="35" spans="1:23" s="8" customFormat="1" ht="12" customHeight="1" x14ac:dyDescent="0.15">
      <c r="A35" s="27">
        <f t="shared" si="1"/>
        <v>28</v>
      </c>
      <c r="B35" s="322">
        <v>2</v>
      </c>
      <c r="C35" s="322" t="s">
        <v>49</v>
      </c>
      <c r="D35" s="323"/>
      <c r="E35" s="323">
        <v>6</v>
      </c>
      <c r="F35" s="322">
        <v>16</v>
      </c>
      <c r="G35" s="322" t="s">
        <v>102</v>
      </c>
      <c r="H35" s="324">
        <v>24528</v>
      </c>
      <c r="I35" s="324">
        <v>44074</v>
      </c>
      <c r="J35" s="211">
        <f t="shared" si="2"/>
        <v>58</v>
      </c>
      <c r="K35" s="211">
        <f t="shared" si="3"/>
        <v>1</v>
      </c>
      <c r="L35" s="211">
        <f t="shared" si="4"/>
        <v>4</v>
      </c>
      <c r="M35" s="211">
        <f t="shared" si="5"/>
        <v>7</v>
      </c>
      <c r="N35" s="352">
        <f>IF(C35="","",VLOOKUP(J35,'2.賃金表'!$B$4:$D$51,3))</f>
        <v>175240</v>
      </c>
      <c r="O35" s="352">
        <f>IF($E35="","",INDEX('2.賃金表'!$G$4:$P$88,MATCH($F35,'2.賃金表'!$G$4:$G$88,0),MATCH($E35,'2.賃金表'!$G$4:$P$4,0)))</f>
        <v>208120</v>
      </c>
      <c r="P35" s="353"/>
      <c r="Q35" s="248">
        <f t="shared" si="6"/>
        <v>383360</v>
      </c>
      <c r="R35" s="352">
        <f>IF($G35="","",VLOOKUP($G35,'2.賃金表'!$R$4:$S$11,2,FALSE))</f>
        <v>20000</v>
      </c>
      <c r="S35" s="353">
        <v>10000</v>
      </c>
      <c r="T35" s="353"/>
      <c r="U35" s="353"/>
      <c r="V35" s="248">
        <f t="shared" si="8"/>
        <v>30000</v>
      </c>
      <c r="W35" s="251">
        <f t="shared" si="7"/>
        <v>413360</v>
      </c>
    </row>
    <row r="36" spans="1:23" s="8" customFormat="1" ht="12" customHeight="1" x14ac:dyDescent="0.15">
      <c r="A36" s="27">
        <f t="shared" si="1"/>
        <v>29</v>
      </c>
      <c r="B36" s="322">
        <v>1</v>
      </c>
      <c r="C36" s="322" t="s">
        <v>57</v>
      </c>
      <c r="D36" s="323"/>
      <c r="E36" s="323">
        <v>6</v>
      </c>
      <c r="F36" s="322">
        <v>2</v>
      </c>
      <c r="G36" s="322"/>
      <c r="H36" s="324">
        <v>37580</v>
      </c>
      <c r="I36" s="324">
        <v>44423</v>
      </c>
      <c r="J36" s="211">
        <f t="shared" si="2"/>
        <v>22</v>
      </c>
      <c r="K36" s="211">
        <f t="shared" si="3"/>
        <v>4</v>
      </c>
      <c r="L36" s="211">
        <f t="shared" si="4"/>
        <v>3</v>
      </c>
      <c r="M36" s="211">
        <f t="shared" si="5"/>
        <v>7</v>
      </c>
      <c r="N36" s="352">
        <f>IF(C36="","",VLOOKUP(J36,'2.賃金表'!$B$4:$D$51,3))</f>
        <v>129540</v>
      </c>
      <c r="O36" s="352">
        <f>IF($E36="","",INDEX('2.賃金表'!$G$4:$P$88,MATCH($F36,'2.賃金表'!$G$4:$G$88,0),MATCH($E36,'2.賃金表'!$G$4:$P$4,0)))</f>
        <v>182360</v>
      </c>
      <c r="P36" s="353"/>
      <c r="Q36" s="248">
        <f t="shared" si="6"/>
        <v>311900</v>
      </c>
      <c r="R36" s="352" t="str">
        <f>IF($G36="","",VLOOKUP($G36,'2.賃金表'!$R$4:$S$11,2,FALSE))</f>
        <v/>
      </c>
      <c r="S36" s="353">
        <v>15000</v>
      </c>
      <c r="T36" s="353"/>
      <c r="U36" s="353"/>
      <c r="V36" s="248">
        <f t="shared" si="8"/>
        <v>15000</v>
      </c>
      <c r="W36" s="251">
        <f t="shared" si="7"/>
        <v>326900</v>
      </c>
    </row>
    <row r="37" spans="1:23" s="8" customFormat="1" ht="12" customHeight="1" x14ac:dyDescent="0.15">
      <c r="A37" s="27">
        <f t="shared" si="1"/>
        <v>30</v>
      </c>
      <c r="B37" s="322">
        <v>1</v>
      </c>
      <c r="C37" s="322" t="s">
        <v>58</v>
      </c>
      <c r="D37" s="323"/>
      <c r="E37" s="323">
        <v>6</v>
      </c>
      <c r="F37" s="322">
        <v>25</v>
      </c>
      <c r="G37" s="322"/>
      <c r="H37" s="324">
        <v>32480</v>
      </c>
      <c r="I37" s="324">
        <v>39721</v>
      </c>
      <c r="J37" s="211">
        <f t="shared" si="2"/>
        <v>36</v>
      </c>
      <c r="K37" s="211">
        <f t="shared" si="3"/>
        <v>3</v>
      </c>
      <c r="L37" s="211">
        <f t="shared" si="4"/>
        <v>16</v>
      </c>
      <c r="M37" s="211">
        <f t="shared" si="5"/>
        <v>6</v>
      </c>
      <c r="N37" s="352">
        <f>IF(C37="","",VLOOKUP(J37,'2.賃金表'!$B$4:$D$51,3))</f>
        <v>158240</v>
      </c>
      <c r="O37" s="352">
        <f>IF($E37="","",INDEX('2.賃金表'!$G$4:$P$88,MATCH($F37,'2.賃金表'!$G$4:$G$88,0),MATCH($E37,'2.賃金表'!$G$4:$P$4,0)))</f>
        <v>224680</v>
      </c>
      <c r="P37" s="353"/>
      <c r="Q37" s="248">
        <f t="shared" si="6"/>
        <v>382920</v>
      </c>
      <c r="R37" s="352" t="str">
        <f>IF($G37="","",VLOOKUP($G37,'2.賃金表'!$R$4:$S$11,2,FALSE))</f>
        <v/>
      </c>
      <c r="S37" s="353">
        <v>10000</v>
      </c>
      <c r="T37" s="353"/>
      <c r="U37" s="353"/>
      <c r="V37" s="248">
        <f t="shared" si="8"/>
        <v>10000</v>
      </c>
      <c r="W37" s="251">
        <f t="shared" si="7"/>
        <v>392920</v>
      </c>
    </row>
    <row r="38" spans="1:23" s="8" customFormat="1" ht="12" customHeight="1" x14ac:dyDescent="0.15">
      <c r="A38" s="27">
        <f t="shared" si="1"/>
        <v>31</v>
      </c>
      <c r="B38" s="322">
        <v>1</v>
      </c>
      <c r="C38" s="322" t="s">
        <v>59</v>
      </c>
      <c r="D38" s="323" t="s">
        <v>55</v>
      </c>
      <c r="E38" s="323">
        <v>6</v>
      </c>
      <c r="F38" s="322">
        <v>2</v>
      </c>
      <c r="G38" s="322" t="s">
        <v>54</v>
      </c>
      <c r="H38" s="324">
        <v>32199</v>
      </c>
      <c r="I38" s="324">
        <v>42825</v>
      </c>
      <c r="J38" s="211">
        <f t="shared" si="2"/>
        <v>37</v>
      </c>
      <c r="K38" s="211">
        <f t="shared" si="3"/>
        <v>1</v>
      </c>
      <c r="L38" s="211">
        <f t="shared" si="4"/>
        <v>8</v>
      </c>
      <c r="M38" s="211">
        <f t="shared" si="5"/>
        <v>0</v>
      </c>
      <c r="N38" s="352">
        <f>IF(C38="","",VLOOKUP(J38,'2.賃金表'!$B$4:$D$51,3))</f>
        <v>159740</v>
      </c>
      <c r="O38" s="352">
        <f>IF($E38="","",INDEX('2.賃金表'!$G$4:$P$88,MATCH($F38,'2.賃金表'!$G$4:$G$88,0),MATCH($E38,'2.賃金表'!$G$4:$P$4,0)))</f>
        <v>182360</v>
      </c>
      <c r="P38" s="353"/>
      <c r="Q38" s="248">
        <f t="shared" si="6"/>
        <v>342100</v>
      </c>
      <c r="R38" s="352">
        <f>IF($G38="","",VLOOKUP($G38,'2.賃金表'!$R$4:$S$11,2,FALSE))</f>
        <v>50000</v>
      </c>
      <c r="S38" s="353">
        <v>10000</v>
      </c>
      <c r="T38" s="353"/>
      <c r="U38" s="353"/>
      <c r="V38" s="248">
        <f t="shared" si="8"/>
        <v>60000</v>
      </c>
      <c r="W38" s="251">
        <f t="shared" si="7"/>
        <v>402100</v>
      </c>
    </row>
    <row r="39" spans="1:23" s="8" customFormat="1" ht="12" customHeight="1" x14ac:dyDescent="0.15">
      <c r="A39" s="27">
        <f t="shared" si="1"/>
        <v>32</v>
      </c>
      <c r="B39" s="322">
        <v>1</v>
      </c>
      <c r="C39" s="322" t="s">
        <v>60</v>
      </c>
      <c r="D39" s="323" t="s">
        <v>55</v>
      </c>
      <c r="E39" s="323">
        <v>6</v>
      </c>
      <c r="F39" s="322">
        <v>18</v>
      </c>
      <c r="G39" s="322" t="s">
        <v>54</v>
      </c>
      <c r="H39" s="324">
        <v>33715</v>
      </c>
      <c r="I39" s="324">
        <v>43616</v>
      </c>
      <c r="J39" s="211">
        <f t="shared" si="2"/>
        <v>32</v>
      </c>
      <c r="K39" s="211">
        <f t="shared" si="3"/>
        <v>11</v>
      </c>
      <c r="L39" s="211">
        <f t="shared" si="4"/>
        <v>5</v>
      </c>
      <c r="M39" s="211">
        <f t="shared" si="5"/>
        <v>10</v>
      </c>
      <c r="N39" s="352">
        <f>IF(C39="","",VLOOKUP(J39,'2.賃金表'!$B$4:$D$51,3))</f>
        <v>152240</v>
      </c>
      <c r="O39" s="352">
        <f>IF($E39="","",INDEX('2.賃金表'!$G$4:$P$88,MATCH($F39,'2.賃金表'!$G$4:$G$88,0),MATCH($E39,'2.賃金表'!$G$4:$P$4,0)))</f>
        <v>211800</v>
      </c>
      <c r="P39" s="353"/>
      <c r="Q39" s="248">
        <f t="shared" si="6"/>
        <v>364040</v>
      </c>
      <c r="R39" s="352">
        <f>IF($G39="","",VLOOKUP($G39,'2.賃金表'!$R$4:$S$11,2,FALSE))</f>
        <v>50000</v>
      </c>
      <c r="S39" s="353">
        <v>20000</v>
      </c>
      <c r="T39" s="353"/>
      <c r="U39" s="353"/>
      <c r="V39" s="248">
        <f t="shared" si="8"/>
        <v>70000</v>
      </c>
      <c r="W39" s="251">
        <f t="shared" si="7"/>
        <v>434040</v>
      </c>
    </row>
    <row r="40" spans="1:23" s="8" customFormat="1" ht="12" customHeight="1" x14ac:dyDescent="0.15">
      <c r="A40" s="27">
        <f t="shared" ref="A40:A71" si="9">IF(C40="","",A39+1)</f>
        <v>33</v>
      </c>
      <c r="B40" s="322">
        <v>1</v>
      </c>
      <c r="C40" s="322" t="s">
        <v>61</v>
      </c>
      <c r="D40" s="323"/>
      <c r="E40" s="323">
        <v>5</v>
      </c>
      <c r="F40" s="322">
        <v>2</v>
      </c>
      <c r="G40" s="322" t="s">
        <v>103</v>
      </c>
      <c r="H40" s="324">
        <v>25007</v>
      </c>
      <c r="I40" s="324">
        <v>31841</v>
      </c>
      <c r="J40" s="211">
        <f t="shared" ref="J40:J71" si="10">IF(H40="","",DATEDIF(H40-1,$J$4,"Y"))</f>
        <v>56</v>
      </c>
      <c r="K40" s="211">
        <f t="shared" ref="K40:K71" si="11">IF(H40="","",DATEDIF(H40-1,$J$4,"YM"))</f>
        <v>9</v>
      </c>
      <c r="L40" s="211">
        <f t="shared" ref="L40:L71" si="12">IF(I40="","",DATEDIF(I40-1,$J$4,"Y"))</f>
        <v>38</v>
      </c>
      <c r="M40" s="211">
        <f t="shared" ref="M40:M71" si="13">IF(I40="","",DATEDIF(I40-1,$J$4,"YM"))</f>
        <v>0</v>
      </c>
      <c r="N40" s="352">
        <f>IF(C40="","",VLOOKUP(J40,'2.賃金表'!$B$4:$D$51,3))</f>
        <v>177240</v>
      </c>
      <c r="O40" s="352">
        <f>IF($E40="","",INDEX('2.賃金表'!$G$4:$P$88,MATCH($F40,'2.賃金表'!$G$4:$G$88,0),MATCH($E40,'2.賃金表'!$G$4:$P$4,0)))</f>
        <v>152860</v>
      </c>
      <c r="P40" s="353"/>
      <c r="Q40" s="248">
        <f t="shared" si="6"/>
        <v>330100</v>
      </c>
      <c r="R40" s="352">
        <f>IF($G40="","",VLOOKUP($G40,'2.賃金表'!$R$4:$S$11,2,FALSE))</f>
        <v>10000</v>
      </c>
      <c r="S40" s="353">
        <v>10000</v>
      </c>
      <c r="T40" s="353"/>
      <c r="U40" s="353"/>
      <c r="V40" s="248">
        <f t="shared" ref="V40:V71" si="14">IF($E40="","",SUM(R40:U40))</f>
        <v>20000</v>
      </c>
      <c r="W40" s="251">
        <f t="shared" si="7"/>
        <v>350100</v>
      </c>
    </row>
    <row r="41" spans="1:23" s="8" customFormat="1" ht="12" customHeight="1" x14ac:dyDescent="0.15">
      <c r="A41" s="27">
        <f t="shared" si="9"/>
        <v>34</v>
      </c>
      <c r="B41" s="322">
        <v>1</v>
      </c>
      <c r="C41" s="322" t="s">
        <v>62</v>
      </c>
      <c r="D41" s="323" t="s">
        <v>55</v>
      </c>
      <c r="E41" s="323">
        <v>6</v>
      </c>
      <c r="F41" s="322">
        <v>6</v>
      </c>
      <c r="G41" s="322" t="s">
        <v>54</v>
      </c>
      <c r="H41" s="324">
        <v>29000</v>
      </c>
      <c r="I41" s="324">
        <v>36291</v>
      </c>
      <c r="J41" s="211">
        <f t="shared" si="10"/>
        <v>45</v>
      </c>
      <c r="K41" s="211">
        <f t="shared" si="11"/>
        <v>10</v>
      </c>
      <c r="L41" s="211">
        <f t="shared" si="12"/>
        <v>25</v>
      </c>
      <c r="M41" s="211">
        <f t="shared" si="13"/>
        <v>10</v>
      </c>
      <c r="N41" s="352">
        <f>IF(C41="","",VLOOKUP(J41,'2.賃金表'!$B$4:$D$51,3))</f>
        <v>171740</v>
      </c>
      <c r="O41" s="352">
        <f>IF($E41="","",INDEX('2.賃金表'!$G$4:$P$88,MATCH($F41,'2.賃金表'!$G$4:$G$88,0),MATCH($E41,'2.賃金表'!$G$4:$P$4,0)))</f>
        <v>189720</v>
      </c>
      <c r="P41" s="353"/>
      <c r="Q41" s="248">
        <f t="shared" si="6"/>
        <v>361460</v>
      </c>
      <c r="R41" s="352">
        <f>IF($G41="","",VLOOKUP($G41,'2.賃金表'!$R$4:$S$11,2,FALSE))</f>
        <v>50000</v>
      </c>
      <c r="S41" s="353">
        <v>20000</v>
      </c>
      <c r="T41" s="353"/>
      <c r="U41" s="353"/>
      <c r="V41" s="248">
        <f t="shared" si="14"/>
        <v>70000</v>
      </c>
      <c r="W41" s="251">
        <f t="shared" si="7"/>
        <v>431460</v>
      </c>
    </row>
    <row r="42" spans="1:23" s="8" customFormat="1" ht="12" customHeight="1" x14ac:dyDescent="0.15">
      <c r="A42" s="27">
        <f t="shared" si="9"/>
        <v>35</v>
      </c>
      <c r="B42" s="322">
        <v>1</v>
      </c>
      <c r="C42" s="322" t="s">
        <v>63</v>
      </c>
      <c r="D42" s="323"/>
      <c r="E42" s="323">
        <v>5</v>
      </c>
      <c r="F42" s="322">
        <v>8</v>
      </c>
      <c r="G42" s="322" t="s">
        <v>103</v>
      </c>
      <c r="H42" s="324">
        <v>29534</v>
      </c>
      <c r="I42" s="324">
        <v>37964</v>
      </c>
      <c r="J42" s="211">
        <f t="shared" si="10"/>
        <v>44</v>
      </c>
      <c r="K42" s="211">
        <f t="shared" si="11"/>
        <v>4</v>
      </c>
      <c r="L42" s="211">
        <f t="shared" si="12"/>
        <v>21</v>
      </c>
      <c r="M42" s="211">
        <f t="shared" si="13"/>
        <v>3</v>
      </c>
      <c r="N42" s="352">
        <f>IF(C42="","",VLOOKUP(J42,'2.賃金表'!$B$4:$D$51,3))</f>
        <v>170240</v>
      </c>
      <c r="O42" s="352">
        <f>IF($E42="","",INDEX('2.賃金表'!$G$4:$P$88,MATCH($F42,'2.賃金表'!$G$4:$G$88,0),MATCH($E42,'2.賃金表'!$G$4:$P$4,0)))</f>
        <v>163900</v>
      </c>
      <c r="P42" s="353"/>
      <c r="Q42" s="248">
        <f t="shared" si="6"/>
        <v>334140</v>
      </c>
      <c r="R42" s="352">
        <f>IF($G42="","",VLOOKUP($G42,'2.賃金表'!$R$4:$S$11,2,FALSE))</f>
        <v>10000</v>
      </c>
      <c r="S42" s="353">
        <v>20000</v>
      </c>
      <c r="T42" s="353"/>
      <c r="U42" s="353"/>
      <c r="V42" s="248">
        <f t="shared" si="14"/>
        <v>30000</v>
      </c>
      <c r="W42" s="251">
        <f t="shared" si="7"/>
        <v>364140</v>
      </c>
    </row>
    <row r="43" spans="1:23" s="8" customFormat="1" ht="12" customHeight="1" x14ac:dyDescent="0.15">
      <c r="A43" s="27">
        <f t="shared" si="9"/>
        <v>36</v>
      </c>
      <c r="B43" s="322">
        <v>1</v>
      </c>
      <c r="C43" s="322" t="s">
        <v>64</v>
      </c>
      <c r="D43" s="323"/>
      <c r="E43" s="323">
        <v>4</v>
      </c>
      <c r="F43" s="322">
        <v>23</v>
      </c>
      <c r="G43" s="322"/>
      <c r="H43" s="324">
        <v>29068</v>
      </c>
      <c r="I43" s="324">
        <v>38117</v>
      </c>
      <c r="J43" s="211">
        <f t="shared" si="10"/>
        <v>45</v>
      </c>
      <c r="K43" s="211">
        <f t="shared" si="11"/>
        <v>8</v>
      </c>
      <c r="L43" s="211">
        <f t="shared" si="12"/>
        <v>20</v>
      </c>
      <c r="M43" s="211">
        <f t="shared" si="13"/>
        <v>10</v>
      </c>
      <c r="N43" s="352">
        <f>IF(C43="","",VLOOKUP(J43,'2.賃金表'!$B$4:$D$51,3))</f>
        <v>171740</v>
      </c>
      <c r="O43" s="352">
        <f>IF($E43="","",INDEX('2.賃金表'!$G$4:$P$88,MATCH($F43,'2.賃金表'!$G$4:$G$88,0),MATCH($E43,'2.賃金表'!$G$4:$P$4,0)))</f>
        <v>163440</v>
      </c>
      <c r="P43" s="353"/>
      <c r="Q43" s="248">
        <f t="shared" si="6"/>
        <v>335180</v>
      </c>
      <c r="R43" s="352" t="str">
        <f>IF($G43="","",VLOOKUP($G43,'2.賃金表'!$R$4:$S$11,2,FALSE))</f>
        <v/>
      </c>
      <c r="S43" s="353">
        <v>15000</v>
      </c>
      <c r="T43" s="353"/>
      <c r="U43" s="353"/>
      <c r="V43" s="248">
        <f t="shared" si="14"/>
        <v>15000</v>
      </c>
      <c r="W43" s="251">
        <f t="shared" si="7"/>
        <v>350180</v>
      </c>
    </row>
    <row r="44" spans="1:23" ht="11.25" customHeight="1" x14ac:dyDescent="0.15">
      <c r="A44" s="27">
        <f t="shared" si="9"/>
        <v>37</v>
      </c>
      <c r="B44" s="322">
        <v>1</v>
      </c>
      <c r="C44" s="322" t="s">
        <v>65</v>
      </c>
      <c r="D44" s="323"/>
      <c r="E44" s="323">
        <v>4</v>
      </c>
      <c r="F44" s="322">
        <v>19</v>
      </c>
      <c r="G44" s="322"/>
      <c r="H44" s="324">
        <v>29671</v>
      </c>
      <c r="I44" s="324">
        <v>38119</v>
      </c>
      <c r="J44" s="211">
        <f t="shared" si="10"/>
        <v>44</v>
      </c>
      <c r="K44" s="211">
        <f t="shared" si="11"/>
        <v>0</v>
      </c>
      <c r="L44" s="211">
        <f t="shared" si="12"/>
        <v>20</v>
      </c>
      <c r="M44" s="211">
        <f t="shared" si="13"/>
        <v>10</v>
      </c>
      <c r="N44" s="352">
        <f>IF(C44="","",VLOOKUP(J44,'2.賃金表'!$B$4:$D$51,3))</f>
        <v>170240</v>
      </c>
      <c r="O44" s="352">
        <f>IF($E44="","",INDEX('2.賃金表'!$G$4:$P$88,MATCH($F44,'2.賃金表'!$G$4:$G$88,0),MATCH($E44,'2.賃金表'!$G$4:$P$4,0)))</f>
        <v>159250</v>
      </c>
      <c r="P44" s="353"/>
      <c r="Q44" s="248">
        <f t="shared" si="6"/>
        <v>329490</v>
      </c>
      <c r="R44" s="352" t="str">
        <f>IF($G44="","",VLOOKUP($G44,'2.賃金表'!$R$4:$S$11,2,FALSE))</f>
        <v/>
      </c>
      <c r="S44" s="353">
        <v>20000</v>
      </c>
      <c r="T44" s="353"/>
      <c r="U44" s="353"/>
      <c r="V44" s="248">
        <f t="shared" si="14"/>
        <v>20000</v>
      </c>
      <c r="W44" s="251">
        <f t="shared" si="7"/>
        <v>349490</v>
      </c>
    </row>
    <row r="45" spans="1:23" ht="11.25" customHeight="1" x14ac:dyDescent="0.15">
      <c r="A45" s="27">
        <f t="shared" si="9"/>
        <v>38</v>
      </c>
      <c r="B45" s="322">
        <v>1</v>
      </c>
      <c r="C45" s="322" t="s">
        <v>66</v>
      </c>
      <c r="D45" s="323"/>
      <c r="E45" s="323">
        <v>4</v>
      </c>
      <c r="F45" s="322">
        <v>21</v>
      </c>
      <c r="G45" s="322"/>
      <c r="H45" s="324">
        <v>29414</v>
      </c>
      <c r="I45" s="324">
        <v>38797</v>
      </c>
      <c r="J45" s="211">
        <f t="shared" si="10"/>
        <v>44</v>
      </c>
      <c r="K45" s="211">
        <f t="shared" si="11"/>
        <v>8</v>
      </c>
      <c r="L45" s="211">
        <f t="shared" si="12"/>
        <v>19</v>
      </c>
      <c r="M45" s="211">
        <f t="shared" si="13"/>
        <v>0</v>
      </c>
      <c r="N45" s="352">
        <f>IF(C45="","",VLOOKUP(J45,'2.賃金表'!$B$4:$D$51,3))</f>
        <v>170240</v>
      </c>
      <c r="O45" s="352">
        <f>IF($E45="","",INDEX('2.賃金表'!$G$4:$P$88,MATCH($F45,'2.賃金表'!$G$4:$G$88,0),MATCH($E45,'2.賃金表'!$G$4:$P$4,0)))</f>
        <v>161760</v>
      </c>
      <c r="P45" s="353"/>
      <c r="Q45" s="248">
        <f t="shared" si="6"/>
        <v>332000</v>
      </c>
      <c r="R45" s="352" t="str">
        <f>IF($G45="","",VLOOKUP($G45,'2.賃金表'!$R$4:$S$11,2,FALSE))</f>
        <v/>
      </c>
      <c r="S45" s="353">
        <v>15000</v>
      </c>
      <c r="T45" s="353"/>
      <c r="U45" s="353"/>
      <c r="V45" s="248">
        <f t="shared" si="14"/>
        <v>15000</v>
      </c>
      <c r="W45" s="251">
        <f t="shared" si="7"/>
        <v>347000</v>
      </c>
    </row>
    <row r="46" spans="1:23" ht="11.25" customHeight="1" x14ac:dyDescent="0.15">
      <c r="A46" s="27">
        <f t="shared" si="9"/>
        <v>39</v>
      </c>
      <c r="B46" s="322">
        <v>1</v>
      </c>
      <c r="C46" s="322" t="s">
        <v>67</v>
      </c>
      <c r="D46" s="323"/>
      <c r="E46" s="323">
        <v>4</v>
      </c>
      <c r="F46" s="322">
        <v>21</v>
      </c>
      <c r="G46" s="322"/>
      <c r="H46" s="324">
        <v>29840</v>
      </c>
      <c r="I46" s="324">
        <v>38800</v>
      </c>
      <c r="J46" s="211">
        <f t="shared" si="10"/>
        <v>43</v>
      </c>
      <c r="K46" s="211">
        <f t="shared" si="11"/>
        <v>6</v>
      </c>
      <c r="L46" s="211">
        <f t="shared" si="12"/>
        <v>19</v>
      </c>
      <c r="M46" s="211">
        <f t="shared" si="13"/>
        <v>0</v>
      </c>
      <c r="N46" s="352">
        <f>IF(C46="","",VLOOKUP(J46,'2.賃金表'!$B$4:$D$51,3))</f>
        <v>168740</v>
      </c>
      <c r="O46" s="352">
        <f>IF($E46="","",INDEX('2.賃金表'!$G$4:$P$88,MATCH($F46,'2.賃金表'!$G$4:$G$88,0),MATCH($E46,'2.賃金表'!$G$4:$P$4,0)))</f>
        <v>161760</v>
      </c>
      <c r="P46" s="353"/>
      <c r="Q46" s="248">
        <f t="shared" si="6"/>
        <v>330500</v>
      </c>
      <c r="R46" s="352" t="str">
        <f>IF($G46="","",VLOOKUP($G46,'2.賃金表'!$R$4:$S$11,2,FALSE))</f>
        <v/>
      </c>
      <c r="S46" s="353">
        <v>10000</v>
      </c>
      <c r="T46" s="353"/>
      <c r="U46" s="353"/>
      <c r="V46" s="248">
        <f t="shared" si="14"/>
        <v>10000</v>
      </c>
      <c r="W46" s="251">
        <f t="shared" si="7"/>
        <v>340500</v>
      </c>
    </row>
    <row r="47" spans="1:23" ht="11.25" customHeight="1" x14ac:dyDescent="0.15">
      <c r="A47" s="27">
        <f t="shared" si="9"/>
        <v>40</v>
      </c>
      <c r="B47" s="322">
        <v>1</v>
      </c>
      <c r="C47" s="322" t="s">
        <v>68</v>
      </c>
      <c r="D47" s="323"/>
      <c r="E47" s="323">
        <v>3</v>
      </c>
      <c r="F47" s="322">
        <v>23</v>
      </c>
      <c r="G47" s="322"/>
      <c r="H47" s="324">
        <v>32579</v>
      </c>
      <c r="I47" s="324">
        <v>39891</v>
      </c>
      <c r="J47" s="211">
        <f t="shared" si="10"/>
        <v>36</v>
      </c>
      <c r="K47" s="211">
        <f t="shared" si="11"/>
        <v>0</v>
      </c>
      <c r="L47" s="211">
        <f t="shared" si="12"/>
        <v>16</v>
      </c>
      <c r="M47" s="211">
        <f t="shared" si="13"/>
        <v>0</v>
      </c>
      <c r="N47" s="352">
        <f>IF(C47="","",VLOOKUP(J47,'2.賃金表'!$B$4:$D$51,3))</f>
        <v>158240</v>
      </c>
      <c r="O47" s="352">
        <f>IF($E47="","",INDEX('2.賃金表'!$G$4:$P$88,MATCH($F47,'2.賃金表'!$G$4:$G$88,0),MATCH($E47,'2.賃金表'!$G$4:$P$4,0)))</f>
        <v>141940</v>
      </c>
      <c r="P47" s="353"/>
      <c r="Q47" s="248">
        <f t="shared" si="6"/>
        <v>300180</v>
      </c>
      <c r="R47" s="352" t="str">
        <f>IF($G47="","",VLOOKUP($G47,'2.賃金表'!$R$4:$S$11,2,FALSE))</f>
        <v/>
      </c>
      <c r="S47" s="353">
        <v>15000</v>
      </c>
      <c r="T47" s="353"/>
      <c r="U47" s="353"/>
      <c r="V47" s="248">
        <f t="shared" si="14"/>
        <v>15000</v>
      </c>
      <c r="W47" s="251">
        <f t="shared" si="7"/>
        <v>315180</v>
      </c>
    </row>
    <row r="48" spans="1:23" ht="11.25" customHeight="1" x14ac:dyDescent="0.15">
      <c r="A48" s="27">
        <f t="shared" si="9"/>
        <v>41</v>
      </c>
      <c r="B48" s="322">
        <v>2</v>
      </c>
      <c r="C48" s="322" t="s">
        <v>69</v>
      </c>
      <c r="D48" s="323"/>
      <c r="E48" s="323">
        <v>2</v>
      </c>
      <c r="F48" s="322">
        <v>19</v>
      </c>
      <c r="G48" s="322"/>
      <c r="H48" s="324">
        <v>33118</v>
      </c>
      <c r="I48" s="324">
        <v>39875</v>
      </c>
      <c r="J48" s="211">
        <f t="shared" si="10"/>
        <v>34</v>
      </c>
      <c r="K48" s="211">
        <f t="shared" si="11"/>
        <v>7</v>
      </c>
      <c r="L48" s="211">
        <f t="shared" si="12"/>
        <v>16</v>
      </c>
      <c r="M48" s="211">
        <f t="shared" si="13"/>
        <v>0</v>
      </c>
      <c r="N48" s="352">
        <f>IF(C48="","",VLOOKUP(J48,'2.賃金表'!$B$4:$D$51,3))</f>
        <v>155240</v>
      </c>
      <c r="O48" s="352">
        <f>IF($E48="","",INDEX('2.賃金表'!$G$4:$P$88,MATCH($F48,'2.賃金表'!$G$4:$G$88,0),MATCH($E48,'2.賃金表'!$G$4:$P$4,0)))</f>
        <v>117600</v>
      </c>
      <c r="P48" s="353"/>
      <c r="Q48" s="248">
        <f t="shared" si="6"/>
        <v>272840</v>
      </c>
      <c r="R48" s="352" t="str">
        <f>IF($G48="","",VLOOKUP($G48,'2.賃金表'!$R$4:$S$11,2,FALSE))</f>
        <v/>
      </c>
      <c r="S48" s="353">
        <v>10000</v>
      </c>
      <c r="T48" s="353"/>
      <c r="U48" s="353"/>
      <c r="V48" s="248">
        <f t="shared" si="14"/>
        <v>10000</v>
      </c>
      <c r="W48" s="251">
        <f t="shared" si="7"/>
        <v>282840</v>
      </c>
    </row>
    <row r="49" spans="1:23" ht="11.25" customHeight="1" x14ac:dyDescent="0.15">
      <c r="A49" s="27">
        <f t="shared" si="9"/>
        <v>42</v>
      </c>
      <c r="B49" s="322">
        <v>2</v>
      </c>
      <c r="C49" s="322" t="s">
        <v>70</v>
      </c>
      <c r="D49" s="323" t="s">
        <v>55</v>
      </c>
      <c r="E49" s="323">
        <v>8</v>
      </c>
      <c r="F49" s="322">
        <v>33</v>
      </c>
      <c r="G49" s="322" t="s">
        <v>54</v>
      </c>
      <c r="H49" s="324">
        <v>24490</v>
      </c>
      <c r="I49" s="324">
        <v>27825</v>
      </c>
      <c r="J49" s="211">
        <f t="shared" si="10"/>
        <v>58</v>
      </c>
      <c r="K49" s="211">
        <f t="shared" si="11"/>
        <v>2</v>
      </c>
      <c r="L49" s="211">
        <f t="shared" si="12"/>
        <v>49</v>
      </c>
      <c r="M49" s="211">
        <f t="shared" si="13"/>
        <v>0</v>
      </c>
      <c r="N49" s="352">
        <f>IF(C49="","",VLOOKUP(J49,'2.賃金表'!$B$4:$D$51,3))</f>
        <v>175240</v>
      </c>
      <c r="O49" s="352">
        <f>IF($E49="","",INDEX('2.賃金表'!$G$4:$P$88,MATCH($F49,'2.賃金表'!$G$4:$G$88,0),MATCH($E49,'2.賃金表'!$G$4:$P$4,0)))</f>
        <v>320860</v>
      </c>
      <c r="P49" s="353"/>
      <c r="Q49" s="248">
        <f t="shared" si="6"/>
        <v>496100</v>
      </c>
      <c r="R49" s="352">
        <f>IF($G49="","",VLOOKUP($G49,'2.賃金表'!$R$4:$S$11,2,FALSE))</f>
        <v>50000</v>
      </c>
      <c r="S49" s="353">
        <v>20000</v>
      </c>
      <c r="T49" s="353"/>
      <c r="U49" s="353"/>
      <c r="V49" s="248">
        <f t="shared" si="14"/>
        <v>70000</v>
      </c>
      <c r="W49" s="251">
        <f t="shared" si="7"/>
        <v>566100</v>
      </c>
    </row>
    <row r="50" spans="1:23" ht="11.25" customHeight="1" x14ac:dyDescent="0.15">
      <c r="A50" s="27">
        <f t="shared" si="9"/>
        <v>43</v>
      </c>
      <c r="B50" s="322">
        <v>1</v>
      </c>
      <c r="C50" s="322" t="s">
        <v>71</v>
      </c>
      <c r="D50" s="323" t="s">
        <v>55</v>
      </c>
      <c r="E50" s="323">
        <v>6</v>
      </c>
      <c r="F50" s="322">
        <v>29</v>
      </c>
      <c r="G50" s="322" t="s">
        <v>54</v>
      </c>
      <c r="H50" s="324">
        <v>24928</v>
      </c>
      <c r="I50" s="324">
        <v>34030</v>
      </c>
      <c r="J50" s="211">
        <f t="shared" si="10"/>
        <v>57</v>
      </c>
      <c r="K50" s="211">
        <f t="shared" si="11"/>
        <v>0</v>
      </c>
      <c r="L50" s="211">
        <f t="shared" si="12"/>
        <v>32</v>
      </c>
      <c r="M50" s="211">
        <f t="shared" si="13"/>
        <v>1</v>
      </c>
      <c r="N50" s="352">
        <f>IF(C50="","",VLOOKUP(J50,'2.賃金表'!$B$4:$D$51,3))</f>
        <v>176240</v>
      </c>
      <c r="O50" s="352">
        <f>IF($E50="","",INDEX('2.賃金表'!$G$4:$P$88,MATCH($F50,'2.賃金表'!$G$4:$G$88,0),MATCH($E50,'2.賃金表'!$G$4:$P$4,0)))</f>
        <v>232040</v>
      </c>
      <c r="P50" s="353"/>
      <c r="Q50" s="248">
        <f t="shared" si="6"/>
        <v>408280</v>
      </c>
      <c r="R50" s="352">
        <f>IF($G50="","",VLOOKUP($G50,'2.賃金表'!$R$4:$S$11,2,FALSE))</f>
        <v>50000</v>
      </c>
      <c r="S50" s="353">
        <v>10000</v>
      </c>
      <c r="T50" s="353"/>
      <c r="U50" s="353"/>
      <c r="V50" s="248">
        <f t="shared" si="14"/>
        <v>60000</v>
      </c>
      <c r="W50" s="251">
        <f t="shared" si="7"/>
        <v>468280</v>
      </c>
    </row>
    <row r="51" spans="1:23" ht="11.25" customHeight="1" x14ac:dyDescent="0.15">
      <c r="A51" s="27">
        <f t="shared" si="9"/>
        <v>44</v>
      </c>
      <c r="B51" s="322">
        <v>1</v>
      </c>
      <c r="C51" s="322" t="s">
        <v>72</v>
      </c>
      <c r="D51" s="323"/>
      <c r="E51" s="323">
        <v>5</v>
      </c>
      <c r="F51" s="322">
        <v>13</v>
      </c>
      <c r="G51" s="322" t="s">
        <v>102</v>
      </c>
      <c r="H51" s="324">
        <v>24114</v>
      </c>
      <c r="I51" s="324">
        <v>30747</v>
      </c>
      <c r="J51" s="211">
        <f t="shared" si="10"/>
        <v>59</v>
      </c>
      <c r="K51" s="211">
        <f t="shared" si="11"/>
        <v>2</v>
      </c>
      <c r="L51" s="211">
        <f t="shared" si="12"/>
        <v>41</v>
      </c>
      <c r="M51" s="211">
        <f t="shared" si="13"/>
        <v>0</v>
      </c>
      <c r="N51" s="352">
        <f>IF(C51="","",VLOOKUP(J51,'2.賃金表'!$B$4:$D$51,3))</f>
        <v>174240</v>
      </c>
      <c r="O51" s="352">
        <f>IF($E51="","",INDEX('2.賃金表'!$G$4:$P$88,MATCH($F51,'2.賃金表'!$G$4:$G$88,0),MATCH($E51,'2.賃金表'!$G$4:$P$4,0)))</f>
        <v>173100</v>
      </c>
      <c r="P51" s="353"/>
      <c r="Q51" s="248">
        <f t="shared" si="6"/>
        <v>347340</v>
      </c>
      <c r="R51" s="352">
        <f>IF($G51="","",VLOOKUP($G51,'2.賃金表'!$R$4:$S$11,2,FALSE))</f>
        <v>20000</v>
      </c>
      <c r="S51" s="353">
        <v>10000</v>
      </c>
      <c r="T51" s="353"/>
      <c r="U51" s="353"/>
      <c r="V51" s="248">
        <f t="shared" si="14"/>
        <v>30000</v>
      </c>
      <c r="W51" s="251">
        <f t="shared" si="7"/>
        <v>377340</v>
      </c>
    </row>
    <row r="52" spans="1:23" ht="11.25" customHeight="1" x14ac:dyDescent="0.15">
      <c r="A52" s="27">
        <f t="shared" si="9"/>
        <v>45</v>
      </c>
      <c r="B52" s="322">
        <v>1</v>
      </c>
      <c r="C52" s="322" t="s">
        <v>73</v>
      </c>
      <c r="D52" s="323"/>
      <c r="E52" s="323">
        <v>5</v>
      </c>
      <c r="F52" s="322">
        <v>21</v>
      </c>
      <c r="G52" s="322" t="s">
        <v>103</v>
      </c>
      <c r="H52" s="324">
        <v>27340</v>
      </c>
      <c r="I52" s="324">
        <v>35626</v>
      </c>
      <c r="J52" s="211">
        <f t="shared" si="10"/>
        <v>50</v>
      </c>
      <c r="K52" s="211">
        <f t="shared" si="11"/>
        <v>4</v>
      </c>
      <c r="L52" s="211">
        <f t="shared" si="12"/>
        <v>27</v>
      </c>
      <c r="M52" s="211">
        <f t="shared" si="13"/>
        <v>8</v>
      </c>
      <c r="N52" s="352">
        <f>IF(C52="","",VLOOKUP(J52,'2.賃金表'!$B$4:$D$51,3))</f>
        <v>179240</v>
      </c>
      <c r="O52" s="352">
        <f>IF($E52="","",INDEX('2.賃金表'!$G$4:$P$88,MATCH($F52,'2.賃金表'!$G$4:$G$88,0),MATCH($E52,'2.賃金表'!$G$4:$P$4,0)))</f>
        <v>187820</v>
      </c>
      <c r="P52" s="353"/>
      <c r="Q52" s="248">
        <f t="shared" si="6"/>
        <v>367060</v>
      </c>
      <c r="R52" s="352">
        <f>IF($G52="","",VLOOKUP($G52,'2.賃金表'!$R$4:$S$11,2,FALSE))</f>
        <v>10000</v>
      </c>
      <c r="S52" s="353">
        <v>20000</v>
      </c>
      <c r="T52" s="353"/>
      <c r="U52" s="353"/>
      <c r="V52" s="248">
        <f t="shared" si="14"/>
        <v>30000</v>
      </c>
      <c r="W52" s="251">
        <f t="shared" si="7"/>
        <v>397060</v>
      </c>
    </row>
    <row r="53" spans="1:23" x14ac:dyDescent="0.15">
      <c r="A53" s="27">
        <f t="shared" si="9"/>
        <v>46</v>
      </c>
      <c r="B53" s="322">
        <v>1</v>
      </c>
      <c r="C53" s="322" t="s">
        <v>74</v>
      </c>
      <c r="D53" s="323" t="s">
        <v>55</v>
      </c>
      <c r="E53" s="323">
        <v>6</v>
      </c>
      <c r="F53" s="322">
        <v>21</v>
      </c>
      <c r="G53" s="322" t="s">
        <v>54</v>
      </c>
      <c r="H53" s="324">
        <v>26675</v>
      </c>
      <c r="I53" s="324">
        <v>36606</v>
      </c>
      <c r="J53" s="211">
        <f t="shared" si="10"/>
        <v>52</v>
      </c>
      <c r="K53" s="211">
        <f t="shared" si="11"/>
        <v>2</v>
      </c>
      <c r="L53" s="211">
        <f t="shared" si="12"/>
        <v>25</v>
      </c>
      <c r="M53" s="211">
        <f t="shared" si="13"/>
        <v>0</v>
      </c>
      <c r="N53" s="352">
        <f>IF(C53="","",VLOOKUP(J53,'2.賃金表'!$B$4:$D$51,3))</f>
        <v>179240</v>
      </c>
      <c r="O53" s="352">
        <f>IF($E53="","",INDEX('2.賃金表'!$G$4:$P$88,MATCH($F53,'2.賃金表'!$G$4:$G$88,0),MATCH($E53,'2.賃金表'!$G$4:$P$4,0)))</f>
        <v>217320</v>
      </c>
      <c r="P53" s="353"/>
      <c r="Q53" s="248">
        <f t="shared" si="6"/>
        <v>396560</v>
      </c>
      <c r="R53" s="352">
        <f>IF($G53="","",VLOOKUP($G53,'2.賃金表'!$R$4:$S$11,2,FALSE))</f>
        <v>50000</v>
      </c>
      <c r="S53" s="353">
        <v>15000</v>
      </c>
      <c r="T53" s="353"/>
      <c r="U53" s="353"/>
      <c r="V53" s="248">
        <f t="shared" si="14"/>
        <v>65000</v>
      </c>
      <c r="W53" s="251">
        <f t="shared" si="7"/>
        <v>461560</v>
      </c>
    </row>
    <row r="54" spans="1:23" x14ac:dyDescent="0.15">
      <c r="A54" s="27">
        <f t="shared" si="9"/>
        <v>47</v>
      </c>
      <c r="B54" s="322">
        <v>1</v>
      </c>
      <c r="C54" s="322" t="s">
        <v>75</v>
      </c>
      <c r="D54" s="323"/>
      <c r="E54" s="323">
        <v>5</v>
      </c>
      <c r="F54" s="322">
        <v>25</v>
      </c>
      <c r="G54" s="322" t="s">
        <v>103</v>
      </c>
      <c r="H54" s="324">
        <v>29109</v>
      </c>
      <c r="I54" s="324">
        <v>36529</v>
      </c>
      <c r="J54" s="211">
        <f t="shared" si="10"/>
        <v>45</v>
      </c>
      <c r="K54" s="211">
        <f t="shared" si="11"/>
        <v>6</v>
      </c>
      <c r="L54" s="211">
        <f t="shared" si="12"/>
        <v>25</v>
      </c>
      <c r="M54" s="211">
        <f t="shared" si="13"/>
        <v>2</v>
      </c>
      <c r="N54" s="352">
        <f>IF(C54="","",VLOOKUP(J54,'2.賃金表'!$B$4:$D$51,3))</f>
        <v>171740</v>
      </c>
      <c r="O54" s="352">
        <f>IF($E54="","",INDEX('2.賃金表'!$G$4:$P$88,MATCH($F54,'2.賃金表'!$G$4:$G$88,0),MATCH($E54,'2.賃金表'!$G$4:$P$4,0)))</f>
        <v>195180</v>
      </c>
      <c r="P54" s="353"/>
      <c r="Q54" s="248">
        <f t="shared" si="6"/>
        <v>366920</v>
      </c>
      <c r="R54" s="352">
        <f>IF($G54="","",VLOOKUP($G54,'2.賃金表'!$R$4:$S$11,2,FALSE))</f>
        <v>10000</v>
      </c>
      <c r="S54" s="353">
        <v>20000</v>
      </c>
      <c r="T54" s="353"/>
      <c r="U54" s="353"/>
      <c r="V54" s="248">
        <f t="shared" si="14"/>
        <v>30000</v>
      </c>
      <c r="W54" s="251">
        <f t="shared" si="7"/>
        <v>396920</v>
      </c>
    </row>
    <row r="55" spans="1:23" x14ac:dyDescent="0.15">
      <c r="A55" s="27">
        <f t="shared" si="9"/>
        <v>48</v>
      </c>
      <c r="B55" s="322">
        <v>1</v>
      </c>
      <c r="C55" s="322" t="s">
        <v>76</v>
      </c>
      <c r="D55" s="323"/>
      <c r="E55" s="323">
        <v>5</v>
      </c>
      <c r="F55" s="322">
        <v>20</v>
      </c>
      <c r="G55" s="322" t="s">
        <v>103</v>
      </c>
      <c r="H55" s="324">
        <v>27804</v>
      </c>
      <c r="I55" s="324">
        <v>36529</v>
      </c>
      <c r="J55" s="211">
        <f t="shared" si="10"/>
        <v>49</v>
      </c>
      <c r="K55" s="211">
        <f t="shared" si="11"/>
        <v>1</v>
      </c>
      <c r="L55" s="211">
        <f t="shared" si="12"/>
        <v>25</v>
      </c>
      <c r="M55" s="211">
        <f t="shared" si="13"/>
        <v>2</v>
      </c>
      <c r="N55" s="352">
        <f>IF(C55="","",VLOOKUP(J55,'2.賃金表'!$B$4:$D$51,3))</f>
        <v>177740</v>
      </c>
      <c r="O55" s="352">
        <f>IF($E55="","",INDEX('2.賃金表'!$G$4:$P$88,MATCH($F55,'2.賃金表'!$G$4:$G$88,0),MATCH($E55,'2.賃金表'!$G$4:$P$4,0)))</f>
        <v>185980</v>
      </c>
      <c r="P55" s="353"/>
      <c r="Q55" s="248">
        <f t="shared" si="6"/>
        <v>363720</v>
      </c>
      <c r="R55" s="352">
        <f>IF($G55="","",VLOOKUP($G55,'2.賃金表'!$R$4:$S$11,2,FALSE))</f>
        <v>10000</v>
      </c>
      <c r="S55" s="353">
        <v>20000</v>
      </c>
      <c r="T55" s="353"/>
      <c r="U55" s="353"/>
      <c r="V55" s="248">
        <f t="shared" si="14"/>
        <v>30000</v>
      </c>
      <c r="W55" s="251">
        <f t="shared" si="7"/>
        <v>393720</v>
      </c>
    </row>
    <row r="56" spans="1:23" x14ac:dyDescent="0.15">
      <c r="A56" s="27">
        <f t="shared" si="9"/>
        <v>49</v>
      </c>
      <c r="B56" s="322">
        <v>1</v>
      </c>
      <c r="C56" s="322" t="s">
        <v>77</v>
      </c>
      <c r="D56" s="323" t="s">
        <v>55</v>
      </c>
      <c r="E56" s="323">
        <v>5</v>
      </c>
      <c r="F56" s="322">
        <v>18</v>
      </c>
      <c r="G56" s="322" t="s">
        <v>54</v>
      </c>
      <c r="H56" s="324">
        <v>29223</v>
      </c>
      <c r="I56" s="324">
        <v>38028</v>
      </c>
      <c r="J56" s="211">
        <f t="shared" si="10"/>
        <v>45</v>
      </c>
      <c r="K56" s="211">
        <f t="shared" si="11"/>
        <v>2</v>
      </c>
      <c r="L56" s="211">
        <f t="shared" si="12"/>
        <v>21</v>
      </c>
      <c r="M56" s="211">
        <f t="shared" si="13"/>
        <v>1</v>
      </c>
      <c r="N56" s="352">
        <f>IF(C56="","",VLOOKUP(J56,'2.賃金表'!$B$4:$D$51,3))</f>
        <v>171740</v>
      </c>
      <c r="O56" s="352">
        <f>IF($E56="","",INDEX('2.賃金表'!$G$4:$P$88,MATCH($F56,'2.賃金表'!$G$4:$G$88,0),MATCH($E56,'2.賃金表'!$G$4:$P$4,0)))</f>
        <v>182300</v>
      </c>
      <c r="P56" s="353"/>
      <c r="Q56" s="248">
        <f t="shared" si="6"/>
        <v>354040</v>
      </c>
      <c r="R56" s="352">
        <f>IF($G56="","",VLOOKUP($G56,'2.賃金表'!$R$4:$S$11,2,FALSE))</f>
        <v>50000</v>
      </c>
      <c r="S56" s="353">
        <v>15000</v>
      </c>
      <c r="T56" s="353"/>
      <c r="U56" s="353"/>
      <c r="V56" s="248">
        <f t="shared" si="14"/>
        <v>65000</v>
      </c>
      <c r="W56" s="251">
        <f t="shared" si="7"/>
        <v>419040</v>
      </c>
    </row>
    <row r="57" spans="1:23" x14ac:dyDescent="0.15">
      <c r="A57" s="27">
        <f t="shared" si="9"/>
        <v>50</v>
      </c>
      <c r="B57" s="322">
        <v>1</v>
      </c>
      <c r="C57" s="322" t="s">
        <v>78</v>
      </c>
      <c r="D57" s="323"/>
      <c r="E57" s="323">
        <v>4</v>
      </c>
      <c r="F57" s="322">
        <v>13</v>
      </c>
      <c r="G57" s="322"/>
      <c r="H57" s="324">
        <v>28596</v>
      </c>
      <c r="I57" s="324">
        <v>38476</v>
      </c>
      <c r="J57" s="211">
        <f t="shared" si="10"/>
        <v>46</v>
      </c>
      <c r="K57" s="211">
        <f t="shared" si="11"/>
        <v>11</v>
      </c>
      <c r="L57" s="211">
        <f t="shared" si="12"/>
        <v>19</v>
      </c>
      <c r="M57" s="211">
        <f t="shared" si="13"/>
        <v>10</v>
      </c>
      <c r="N57" s="352">
        <f>IF(C57="","",VLOOKUP(J57,'2.賃金表'!$B$4:$D$51,3))</f>
        <v>173240</v>
      </c>
      <c r="O57" s="352">
        <f>IF($E57="","",INDEX('2.賃金表'!$G$4:$P$88,MATCH($F57,'2.賃金表'!$G$4:$G$88,0),MATCH($E57,'2.賃金表'!$G$4:$P$4,0)))</f>
        <v>149230</v>
      </c>
      <c r="P57" s="353"/>
      <c r="Q57" s="248">
        <f t="shared" si="6"/>
        <v>322470</v>
      </c>
      <c r="R57" s="352" t="str">
        <f>IF($G57="","",VLOOKUP($G57,'2.賃金表'!$R$4:$S$11,2,FALSE))</f>
        <v/>
      </c>
      <c r="S57" s="353">
        <v>15000</v>
      </c>
      <c r="T57" s="353"/>
      <c r="U57" s="353"/>
      <c r="V57" s="248">
        <f t="shared" si="14"/>
        <v>15000</v>
      </c>
      <c r="W57" s="251">
        <f t="shared" si="7"/>
        <v>337470</v>
      </c>
    </row>
    <row r="58" spans="1:23" x14ac:dyDescent="0.15">
      <c r="A58" s="27">
        <f t="shared" si="9"/>
        <v>51</v>
      </c>
      <c r="B58" s="322">
        <v>1</v>
      </c>
      <c r="C58" s="322" t="s">
        <v>79</v>
      </c>
      <c r="D58" s="323"/>
      <c r="E58" s="323">
        <v>4</v>
      </c>
      <c r="F58" s="322">
        <v>25</v>
      </c>
      <c r="G58" s="322"/>
      <c r="H58" s="324">
        <v>29364</v>
      </c>
      <c r="I58" s="324">
        <v>38461</v>
      </c>
      <c r="J58" s="211">
        <f t="shared" si="10"/>
        <v>44</v>
      </c>
      <c r="K58" s="211">
        <f t="shared" si="11"/>
        <v>10</v>
      </c>
      <c r="L58" s="211">
        <f t="shared" si="12"/>
        <v>19</v>
      </c>
      <c r="M58" s="211">
        <f t="shared" si="13"/>
        <v>11</v>
      </c>
      <c r="N58" s="352">
        <f>IF(C58="","",VLOOKUP(J58,'2.賃金表'!$B$4:$D$51,3))</f>
        <v>170240</v>
      </c>
      <c r="O58" s="352">
        <f>IF($E58="","",INDEX('2.賃金表'!$G$4:$P$88,MATCH($F58,'2.賃金表'!$G$4:$G$88,0),MATCH($E58,'2.賃金表'!$G$4:$P$4,0)))</f>
        <v>165120</v>
      </c>
      <c r="P58" s="353"/>
      <c r="Q58" s="248">
        <f t="shared" si="6"/>
        <v>335360</v>
      </c>
      <c r="R58" s="352" t="str">
        <f>IF($G58="","",VLOOKUP($G58,'2.賃金表'!$R$4:$S$11,2,FALSE))</f>
        <v/>
      </c>
      <c r="S58" s="353">
        <v>15000</v>
      </c>
      <c r="T58" s="353"/>
      <c r="U58" s="353"/>
      <c r="V58" s="248">
        <f t="shared" si="14"/>
        <v>15000</v>
      </c>
      <c r="W58" s="251">
        <f t="shared" si="7"/>
        <v>350360</v>
      </c>
    </row>
    <row r="59" spans="1:23" x14ac:dyDescent="0.15">
      <c r="A59" s="27">
        <f t="shared" si="9"/>
        <v>52</v>
      </c>
      <c r="B59" s="322">
        <v>1</v>
      </c>
      <c r="C59" s="322" t="s">
        <v>80</v>
      </c>
      <c r="D59" s="323"/>
      <c r="E59" s="323">
        <v>4</v>
      </c>
      <c r="F59" s="322">
        <v>14</v>
      </c>
      <c r="G59" s="322"/>
      <c r="H59" s="324">
        <v>29814</v>
      </c>
      <c r="I59" s="324">
        <v>38776</v>
      </c>
      <c r="J59" s="211">
        <f t="shared" si="10"/>
        <v>43</v>
      </c>
      <c r="K59" s="211">
        <f t="shared" si="11"/>
        <v>7</v>
      </c>
      <c r="L59" s="211">
        <f t="shared" si="12"/>
        <v>19</v>
      </c>
      <c r="M59" s="211">
        <f t="shared" si="13"/>
        <v>1</v>
      </c>
      <c r="N59" s="352">
        <f>IF(C59="","",VLOOKUP(J59,'2.賃金表'!$B$4:$D$51,3))</f>
        <v>168740</v>
      </c>
      <c r="O59" s="352">
        <f>IF($E59="","",INDEX('2.賃金表'!$G$4:$P$88,MATCH($F59,'2.賃金表'!$G$4:$G$88,0),MATCH($E59,'2.賃金表'!$G$4:$P$4,0)))</f>
        <v>150900</v>
      </c>
      <c r="P59" s="353"/>
      <c r="Q59" s="248">
        <f t="shared" si="6"/>
        <v>319640</v>
      </c>
      <c r="R59" s="352" t="str">
        <f>IF($G59="","",VLOOKUP($G59,'2.賃金表'!$R$4:$S$11,2,FALSE))</f>
        <v/>
      </c>
      <c r="S59" s="353">
        <v>20000</v>
      </c>
      <c r="T59" s="353"/>
      <c r="U59" s="353"/>
      <c r="V59" s="248">
        <f t="shared" si="14"/>
        <v>20000</v>
      </c>
      <c r="W59" s="251">
        <f t="shared" si="7"/>
        <v>339640</v>
      </c>
    </row>
    <row r="60" spans="1:23" x14ac:dyDescent="0.15">
      <c r="A60" s="27">
        <f t="shared" si="9"/>
        <v>53</v>
      </c>
      <c r="B60" s="322">
        <v>1</v>
      </c>
      <c r="C60" s="322" t="s">
        <v>81</v>
      </c>
      <c r="D60" s="323"/>
      <c r="E60" s="323">
        <v>4</v>
      </c>
      <c r="F60" s="322">
        <v>16</v>
      </c>
      <c r="G60" s="322"/>
      <c r="H60" s="324">
        <v>30606</v>
      </c>
      <c r="I60" s="324">
        <v>38881</v>
      </c>
      <c r="J60" s="211">
        <f t="shared" si="10"/>
        <v>41</v>
      </c>
      <c r="K60" s="211">
        <f t="shared" si="11"/>
        <v>5</v>
      </c>
      <c r="L60" s="211">
        <f t="shared" si="12"/>
        <v>18</v>
      </c>
      <c r="M60" s="211">
        <f t="shared" si="13"/>
        <v>9</v>
      </c>
      <c r="N60" s="352">
        <f>IF(C60="","",VLOOKUP(J60,'2.賃金表'!$B$4:$D$51,3))</f>
        <v>165740</v>
      </c>
      <c r="O60" s="352">
        <f>IF($E60="","",INDEX('2.賃金表'!$G$4:$P$88,MATCH($F60,'2.賃金表'!$G$4:$G$88,0),MATCH($E60,'2.賃金表'!$G$4:$P$4,0)))</f>
        <v>154240</v>
      </c>
      <c r="P60" s="353"/>
      <c r="Q60" s="248">
        <f t="shared" si="6"/>
        <v>319980</v>
      </c>
      <c r="R60" s="352" t="str">
        <f>IF($G60="","",VLOOKUP($G60,'2.賃金表'!$R$4:$S$11,2,FALSE))</f>
        <v/>
      </c>
      <c r="S60" s="353"/>
      <c r="T60" s="353"/>
      <c r="U60" s="353"/>
      <c r="V60" s="248">
        <f t="shared" si="14"/>
        <v>0</v>
      </c>
      <c r="W60" s="251">
        <f t="shared" si="7"/>
        <v>319980</v>
      </c>
    </row>
    <row r="61" spans="1:23" x14ac:dyDescent="0.15">
      <c r="A61" s="27">
        <f t="shared" si="9"/>
        <v>54</v>
      </c>
      <c r="B61" s="322">
        <v>1</v>
      </c>
      <c r="C61" s="322" t="s">
        <v>82</v>
      </c>
      <c r="D61" s="323"/>
      <c r="E61" s="323">
        <v>3</v>
      </c>
      <c r="F61" s="322">
        <v>2</v>
      </c>
      <c r="G61" s="322"/>
      <c r="H61" s="324">
        <v>31989</v>
      </c>
      <c r="I61" s="324">
        <v>39938</v>
      </c>
      <c r="J61" s="211">
        <f t="shared" si="10"/>
        <v>37</v>
      </c>
      <c r="K61" s="211">
        <f t="shared" si="11"/>
        <v>8</v>
      </c>
      <c r="L61" s="211">
        <f t="shared" si="12"/>
        <v>15</v>
      </c>
      <c r="M61" s="211">
        <f t="shared" si="13"/>
        <v>10</v>
      </c>
      <c r="N61" s="352">
        <f>IF(C61="","",VLOOKUP(J61,'2.賃金表'!$B$4:$D$51,3))</f>
        <v>159740</v>
      </c>
      <c r="O61" s="352">
        <f>IF($E61="","",INDEX('2.賃金表'!$G$4:$P$88,MATCH($F61,'2.賃金表'!$G$4:$G$88,0),MATCH($E61,'2.賃金表'!$G$4:$P$4,0)))</f>
        <v>109360</v>
      </c>
      <c r="P61" s="353"/>
      <c r="Q61" s="248">
        <f t="shared" si="6"/>
        <v>269100</v>
      </c>
      <c r="R61" s="352" t="str">
        <f>IF($G61="","",VLOOKUP($G61,'2.賃金表'!$R$4:$S$11,2,FALSE))</f>
        <v/>
      </c>
      <c r="S61" s="353"/>
      <c r="T61" s="353"/>
      <c r="U61" s="353"/>
      <c r="V61" s="248">
        <f t="shared" si="14"/>
        <v>0</v>
      </c>
      <c r="W61" s="251">
        <f t="shared" si="7"/>
        <v>269100</v>
      </c>
    </row>
    <row r="62" spans="1:23" x14ac:dyDescent="0.15">
      <c r="A62" s="27">
        <f t="shared" si="9"/>
        <v>55</v>
      </c>
      <c r="B62" s="322">
        <v>2</v>
      </c>
      <c r="C62" s="322" t="s">
        <v>83</v>
      </c>
      <c r="D62" s="323"/>
      <c r="E62" s="323">
        <v>1</v>
      </c>
      <c r="F62" s="322">
        <v>17</v>
      </c>
      <c r="G62" s="322"/>
      <c r="H62" s="324">
        <v>33092</v>
      </c>
      <c r="I62" s="324">
        <v>40507</v>
      </c>
      <c r="J62" s="211">
        <f t="shared" si="10"/>
        <v>34</v>
      </c>
      <c r="K62" s="211">
        <f t="shared" si="11"/>
        <v>7</v>
      </c>
      <c r="L62" s="211">
        <f t="shared" si="12"/>
        <v>14</v>
      </c>
      <c r="M62" s="211">
        <f t="shared" si="13"/>
        <v>4</v>
      </c>
      <c r="N62" s="352">
        <f>IF(C62="","",VLOOKUP(J62,'2.賃金表'!$B$4:$D$51,3))</f>
        <v>155240</v>
      </c>
      <c r="O62" s="352">
        <f>IF($E62="","",INDEX('2.賃金表'!$G$4:$P$88,MATCH($F62,'2.賃金表'!$G$4:$G$88,0),MATCH($E62,'2.賃金表'!$G$4:$P$4,0)))</f>
        <v>99920</v>
      </c>
      <c r="P62" s="353"/>
      <c r="Q62" s="248">
        <f t="shared" si="6"/>
        <v>255160</v>
      </c>
      <c r="R62" s="352" t="str">
        <f>IF($G62="","",VLOOKUP($G62,'2.賃金表'!$R$4:$S$11,2,FALSE))</f>
        <v/>
      </c>
      <c r="S62" s="353"/>
      <c r="T62" s="353"/>
      <c r="U62" s="353"/>
      <c r="V62" s="248">
        <f t="shared" si="14"/>
        <v>0</v>
      </c>
      <c r="W62" s="251">
        <f t="shared" si="7"/>
        <v>255160</v>
      </c>
    </row>
    <row r="63" spans="1:23" x14ac:dyDescent="0.15">
      <c r="A63" s="27">
        <f t="shared" si="9"/>
        <v>56</v>
      </c>
      <c r="B63" s="322">
        <v>2</v>
      </c>
      <c r="C63" s="322" t="s">
        <v>84</v>
      </c>
      <c r="D63" s="323" t="s">
        <v>55</v>
      </c>
      <c r="E63" s="323">
        <v>8</v>
      </c>
      <c r="F63" s="322">
        <v>14</v>
      </c>
      <c r="G63" s="322" t="s">
        <v>54</v>
      </c>
      <c r="H63" s="324">
        <v>24385</v>
      </c>
      <c r="I63" s="324">
        <v>29651</v>
      </c>
      <c r="J63" s="211">
        <f t="shared" si="10"/>
        <v>58</v>
      </c>
      <c r="K63" s="211">
        <f t="shared" si="11"/>
        <v>5</v>
      </c>
      <c r="L63" s="211">
        <f t="shared" si="12"/>
        <v>44</v>
      </c>
      <c r="M63" s="211">
        <f t="shared" si="13"/>
        <v>0</v>
      </c>
      <c r="N63" s="352">
        <f>IF(C63="","",VLOOKUP(J63,'2.賃金表'!$B$4:$D$51,3))</f>
        <v>175240</v>
      </c>
      <c r="O63" s="352">
        <f>IF($E63="","",INDEX('2.賃金表'!$G$4:$P$88,MATCH($F63,'2.賃金表'!$G$4:$G$88,0),MATCH($E63,'2.賃金表'!$G$4:$P$4,0)))</f>
        <v>282860</v>
      </c>
      <c r="P63" s="353"/>
      <c r="Q63" s="248">
        <f t="shared" si="6"/>
        <v>458100</v>
      </c>
      <c r="R63" s="352">
        <f>IF($G63="","",VLOOKUP($G63,'2.賃金表'!$R$4:$S$11,2,FALSE))</f>
        <v>50000</v>
      </c>
      <c r="S63" s="353">
        <v>10000</v>
      </c>
      <c r="T63" s="353"/>
      <c r="U63" s="353"/>
      <c r="V63" s="248">
        <f t="shared" si="14"/>
        <v>60000</v>
      </c>
      <c r="W63" s="251">
        <f t="shared" si="7"/>
        <v>518100</v>
      </c>
    </row>
    <row r="64" spans="1:23" x14ac:dyDescent="0.15">
      <c r="A64" s="27">
        <f t="shared" si="9"/>
        <v>57</v>
      </c>
      <c r="B64" s="322">
        <v>1</v>
      </c>
      <c r="C64" s="322" t="s">
        <v>85</v>
      </c>
      <c r="D64" s="323" t="s">
        <v>55</v>
      </c>
      <c r="E64" s="323">
        <v>7</v>
      </c>
      <c r="F64" s="322">
        <v>18</v>
      </c>
      <c r="G64" s="322" t="s">
        <v>101</v>
      </c>
      <c r="H64" s="324">
        <v>24171</v>
      </c>
      <c r="I64" s="324">
        <v>30379</v>
      </c>
      <c r="J64" s="211">
        <f t="shared" si="10"/>
        <v>59</v>
      </c>
      <c r="K64" s="211">
        <f t="shared" si="11"/>
        <v>0</v>
      </c>
      <c r="L64" s="211">
        <f t="shared" si="12"/>
        <v>42</v>
      </c>
      <c r="M64" s="211">
        <f t="shared" si="13"/>
        <v>0</v>
      </c>
      <c r="N64" s="352">
        <f>IF(C64="","",VLOOKUP(J64,'2.賃金表'!$B$4:$D$51,3))</f>
        <v>174240</v>
      </c>
      <c r="O64" s="352">
        <f>IF($E64="","",INDEX('2.賃金表'!$G$4:$P$88,MATCH($F64,'2.賃金表'!$G$4:$G$88,0),MATCH($E64,'2.賃金表'!$G$4:$P$4,0)))</f>
        <v>249860</v>
      </c>
      <c r="P64" s="353"/>
      <c r="Q64" s="248">
        <f t="shared" si="6"/>
        <v>424100</v>
      </c>
      <c r="R64" s="352">
        <f>IF($G64="","",VLOOKUP($G64,'2.賃金表'!$R$4:$S$11,2,FALSE))</f>
        <v>60000</v>
      </c>
      <c r="S64" s="353">
        <v>10000</v>
      </c>
      <c r="T64" s="353"/>
      <c r="U64" s="353"/>
      <c r="V64" s="248">
        <f t="shared" si="14"/>
        <v>70000</v>
      </c>
      <c r="W64" s="251">
        <f t="shared" si="7"/>
        <v>494100</v>
      </c>
    </row>
    <row r="65" spans="1:23" x14ac:dyDescent="0.15">
      <c r="A65" s="27">
        <f t="shared" si="9"/>
        <v>58</v>
      </c>
      <c r="B65" s="322">
        <v>1</v>
      </c>
      <c r="C65" s="322" t="s">
        <v>86</v>
      </c>
      <c r="D65" s="323" t="s">
        <v>55</v>
      </c>
      <c r="E65" s="323">
        <v>7</v>
      </c>
      <c r="F65" s="322">
        <v>30</v>
      </c>
      <c r="G65" s="322" t="s">
        <v>101</v>
      </c>
      <c r="H65" s="324">
        <v>24081</v>
      </c>
      <c r="I65" s="324">
        <v>32574</v>
      </c>
      <c r="J65" s="211">
        <f t="shared" si="10"/>
        <v>59</v>
      </c>
      <c r="K65" s="211">
        <f t="shared" si="11"/>
        <v>3</v>
      </c>
      <c r="L65" s="211">
        <f t="shared" si="12"/>
        <v>36</v>
      </c>
      <c r="M65" s="211">
        <f t="shared" si="13"/>
        <v>0</v>
      </c>
      <c r="N65" s="352">
        <f>IF(C65="","",VLOOKUP(J65,'2.賃金表'!$B$4:$D$51,3))</f>
        <v>174240</v>
      </c>
      <c r="O65" s="352">
        <f>IF($E65="","",INDEX('2.賃金表'!$G$4:$P$88,MATCH($F65,'2.賃金表'!$G$4:$G$88,0),MATCH($E65,'2.賃金表'!$G$4:$P$4,0)))</f>
        <v>273860</v>
      </c>
      <c r="P65" s="353"/>
      <c r="Q65" s="248">
        <f t="shared" si="6"/>
        <v>448100</v>
      </c>
      <c r="R65" s="352">
        <f>IF($G65="","",VLOOKUP($G65,'2.賃金表'!$R$4:$S$11,2,FALSE))</f>
        <v>60000</v>
      </c>
      <c r="S65" s="353">
        <v>20000</v>
      </c>
      <c r="T65" s="353"/>
      <c r="U65" s="353"/>
      <c r="V65" s="248">
        <f t="shared" si="14"/>
        <v>80000</v>
      </c>
      <c r="W65" s="251">
        <f t="shared" si="7"/>
        <v>528100</v>
      </c>
    </row>
    <row r="66" spans="1:23" x14ac:dyDescent="0.15">
      <c r="A66" s="27">
        <f t="shared" si="9"/>
        <v>59</v>
      </c>
      <c r="B66" s="322">
        <v>1</v>
      </c>
      <c r="C66" s="322" t="s">
        <v>87</v>
      </c>
      <c r="D66" s="323"/>
      <c r="E66" s="323">
        <v>5</v>
      </c>
      <c r="F66" s="322">
        <v>17</v>
      </c>
      <c r="G66" s="322" t="s">
        <v>102</v>
      </c>
      <c r="H66" s="324">
        <v>28615</v>
      </c>
      <c r="I66" s="324">
        <v>38055</v>
      </c>
      <c r="J66" s="211">
        <f t="shared" si="10"/>
        <v>46</v>
      </c>
      <c r="K66" s="211">
        <f t="shared" si="11"/>
        <v>10</v>
      </c>
      <c r="L66" s="211">
        <f t="shared" si="12"/>
        <v>21</v>
      </c>
      <c r="M66" s="211">
        <f t="shared" si="13"/>
        <v>0</v>
      </c>
      <c r="N66" s="352">
        <f>IF(C66="","",VLOOKUP(J66,'2.賃金表'!$B$4:$D$51,3))</f>
        <v>173240</v>
      </c>
      <c r="O66" s="352">
        <f>IF($E66="","",INDEX('2.賃金表'!$G$4:$P$88,MATCH($F66,'2.賃金表'!$G$4:$G$88,0),MATCH($E66,'2.賃金表'!$G$4:$P$4,0)))</f>
        <v>180460</v>
      </c>
      <c r="P66" s="353"/>
      <c r="Q66" s="248">
        <f t="shared" si="6"/>
        <v>353700</v>
      </c>
      <c r="R66" s="352">
        <f>IF($G66="","",VLOOKUP($G66,'2.賃金表'!$R$4:$S$11,2,FALSE))</f>
        <v>20000</v>
      </c>
      <c r="S66" s="353">
        <v>15000</v>
      </c>
      <c r="T66" s="353"/>
      <c r="U66" s="353"/>
      <c r="V66" s="248">
        <f t="shared" si="14"/>
        <v>35000</v>
      </c>
      <c r="W66" s="251">
        <f t="shared" si="7"/>
        <v>388700</v>
      </c>
    </row>
    <row r="67" spans="1:23" x14ac:dyDescent="0.15">
      <c r="A67" s="27">
        <f t="shared" si="9"/>
        <v>60</v>
      </c>
      <c r="B67" s="322">
        <v>1</v>
      </c>
      <c r="C67" s="322" t="s">
        <v>88</v>
      </c>
      <c r="D67" s="323"/>
      <c r="E67" s="323">
        <v>3</v>
      </c>
      <c r="F67" s="322">
        <v>24</v>
      </c>
      <c r="G67" s="322"/>
      <c r="H67" s="324">
        <v>31966</v>
      </c>
      <c r="I67" s="324">
        <v>40283</v>
      </c>
      <c r="J67" s="211">
        <f t="shared" si="10"/>
        <v>37</v>
      </c>
      <c r="K67" s="211">
        <f t="shared" si="11"/>
        <v>8</v>
      </c>
      <c r="L67" s="211">
        <f t="shared" si="12"/>
        <v>14</v>
      </c>
      <c r="M67" s="211">
        <f t="shared" si="13"/>
        <v>11</v>
      </c>
      <c r="N67" s="352">
        <f>IF(C67="","",VLOOKUP(J67,'2.賃金表'!$B$4:$D$51,3))</f>
        <v>159740</v>
      </c>
      <c r="O67" s="352">
        <f>IF($E67="","",INDEX('2.賃金表'!$G$4:$P$88,MATCH($F67,'2.賃金表'!$G$4:$G$88,0),MATCH($E67,'2.賃金表'!$G$4:$P$4,0)))</f>
        <v>142780</v>
      </c>
      <c r="P67" s="353"/>
      <c r="Q67" s="248">
        <f t="shared" si="6"/>
        <v>302520</v>
      </c>
      <c r="R67" s="352" t="str">
        <f>IF($G67="","",VLOOKUP($G67,'2.賃金表'!$R$4:$S$11,2,FALSE))</f>
        <v/>
      </c>
      <c r="S67" s="353"/>
      <c r="T67" s="353"/>
      <c r="U67" s="353"/>
      <c r="V67" s="248">
        <f t="shared" si="14"/>
        <v>0</v>
      </c>
      <c r="W67" s="251">
        <f t="shared" si="7"/>
        <v>302520</v>
      </c>
    </row>
    <row r="68" spans="1:23" x14ac:dyDescent="0.15">
      <c r="A68" s="27">
        <f t="shared" si="9"/>
        <v>61</v>
      </c>
      <c r="B68" s="322">
        <v>1</v>
      </c>
      <c r="C68" s="322" t="s">
        <v>89</v>
      </c>
      <c r="D68" s="323"/>
      <c r="E68" s="323">
        <v>4</v>
      </c>
      <c r="F68" s="322">
        <v>23</v>
      </c>
      <c r="G68" s="322"/>
      <c r="H68" s="324">
        <v>30413</v>
      </c>
      <c r="I68" s="324">
        <v>38069</v>
      </c>
      <c r="J68" s="211">
        <f t="shared" si="10"/>
        <v>41</v>
      </c>
      <c r="K68" s="211">
        <f t="shared" si="11"/>
        <v>11</v>
      </c>
      <c r="L68" s="211">
        <f t="shared" si="12"/>
        <v>21</v>
      </c>
      <c r="M68" s="211">
        <f t="shared" si="13"/>
        <v>0</v>
      </c>
      <c r="N68" s="352">
        <f>IF(C68="","",VLOOKUP(J68,'2.賃金表'!$B$4:$D$51,3))</f>
        <v>165740</v>
      </c>
      <c r="O68" s="352">
        <f>IF($E68="","",INDEX('2.賃金表'!$G$4:$P$88,MATCH($F68,'2.賃金表'!$G$4:$G$88,0),MATCH($E68,'2.賃金表'!$G$4:$P$4,0)))</f>
        <v>163440</v>
      </c>
      <c r="P68" s="353"/>
      <c r="Q68" s="248">
        <f t="shared" si="6"/>
        <v>329180</v>
      </c>
      <c r="R68" s="352" t="str">
        <f>IF($G68="","",VLOOKUP($G68,'2.賃金表'!$R$4:$S$11,2,FALSE))</f>
        <v/>
      </c>
      <c r="S68" s="353">
        <v>20000</v>
      </c>
      <c r="T68" s="353"/>
      <c r="U68" s="353"/>
      <c r="V68" s="248">
        <f t="shared" si="14"/>
        <v>20000</v>
      </c>
      <c r="W68" s="251">
        <f t="shared" si="7"/>
        <v>349180</v>
      </c>
    </row>
    <row r="69" spans="1:23" x14ac:dyDescent="0.15">
      <c r="A69" s="27">
        <f t="shared" si="9"/>
        <v>62</v>
      </c>
      <c r="B69" s="322">
        <v>2</v>
      </c>
      <c r="C69" s="322" t="s">
        <v>90</v>
      </c>
      <c r="D69" s="323" t="s">
        <v>55</v>
      </c>
      <c r="E69" s="323">
        <v>7</v>
      </c>
      <c r="F69" s="322">
        <v>19</v>
      </c>
      <c r="G69" s="322" t="s">
        <v>101</v>
      </c>
      <c r="H69" s="324">
        <v>24862</v>
      </c>
      <c r="I69" s="324">
        <v>30379</v>
      </c>
      <c r="J69" s="211">
        <f t="shared" si="10"/>
        <v>57</v>
      </c>
      <c r="K69" s="211">
        <f t="shared" si="11"/>
        <v>2</v>
      </c>
      <c r="L69" s="211">
        <f t="shared" si="12"/>
        <v>42</v>
      </c>
      <c r="M69" s="211">
        <f t="shared" si="13"/>
        <v>0</v>
      </c>
      <c r="N69" s="352">
        <f>IF(C69="","",VLOOKUP(J69,'2.賃金表'!$B$4:$D$51,3))</f>
        <v>176240</v>
      </c>
      <c r="O69" s="352">
        <f>IF($E69="","",INDEX('2.賃金表'!$G$4:$P$88,MATCH($F69,'2.賃金表'!$G$4:$G$88,0),MATCH($E69,'2.賃金表'!$G$4:$P$4,0)))</f>
        <v>251860</v>
      </c>
      <c r="P69" s="353"/>
      <c r="Q69" s="248">
        <f t="shared" si="6"/>
        <v>428100</v>
      </c>
      <c r="R69" s="352">
        <f>IF($G69="","",VLOOKUP($G69,'2.賃金表'!$R$4:$S$11,2,FALSE))</f>
        <v>60000</v>
      </c>
      <c r="S69" s="353">
        <v>15000</v>
      </c>
      <c r="T69" s="353"/>
      <c r="U69" s="353"/>
      <c r="V69" s="248">
        <f t="shared" si="14"/>
        <v>75000</v>
      </c>
      <c r="W69" s="251">
        <f t="shared" si="7"/>
        <v>503100</v>
      </c>
    </row>
    <row r="70" spans="1:23" x14ac:dyDescent="0.15">
      <c r="A70" s="27">
        <f t="shared" si="9"/>
        <v>63</v>
      </c>
      <c r="B70" s="322">
        <v>1</v>
      </c>
      <c r="C70" s="322" t="s">
        <v>91</v>
      </c>
      <c r="D70" s="323"/>
      <c r="E70" s="323">
        <v>5</v>
      </c>
      <c r="F70" s="322">
        <v>21</v>
      </c>
      <c r="G70" s="322" t="s">
        <v>103</v>
      </c>
      <c r="H70" s="324">
        <v>24497</v>
      </c>
      <c r="I70" s="324">
        <v>33148</v>
      </c>
      <c r="J70" s="211">
        <f t="shared" si="10"/>
        <v>58</v>
      </c>
      <c r="K70" s="211">
        <f t="shared" si="11"/>
        <v>2</v>
      </c>
      <c r="L70" s="211">
        <f t="shared" si="12"/>
        <v>34</v>
      </c>
      <c r="M70" s="211">
        <f t="shared" si="13"/>
        <v>6</v>
      </c>
      <c r="N70" s="352">
        <f>IF(C70="","",VLOOKUP(J70,'2.賃金表'!$B$4:$D$51,3))</f>
        <v>175240</v>
      </c>
      <c r="O70" s="352">
        <f>IF($E70="","",INDEX('2.賃金表'!$G$4:$P$88,MATCH($F70,'2.賃金表'!$G$4:$G$88,0),MATCH($E70,'2.賃金表'!$G$4:$P$4,0)))</f>
        <v>187820</v>
      </c>
      <c r="P70" s="353"/>
      <c r="Q70" s="248">
        <f t="shared" si="6"/>
        <v>363060</v>
      </c>
      <c r="R70" s="352">
        <f>IF($G70="","",VLOOKUP($G70,'2.賃金表'!$R$4:$S$11,2,FALSE))</f>
        <v>10000</v>
      </c>
      <c r="S70" s="353">
        <v>20000</v>
      </c>
      <c r="T70" s="353"/>
      <c r="U70" s="353"/>
      <c r="V70" s="248">
        <f t="shared" si="14"/>
        <v>30000</v>
      </c>
      <c r="W70" s="251">
        <f t="shared" si="7"/>
        <v>393060</v>
      </c>
    </row>
    <row r="71" spans="1:23" x14ac:dyDescent="0.15">
      <c r="A71" s="27">
        <f t="shared" si="9"/>
        <v>64</v>
      </c>
      <c r="B71" s="322">
        <v>1</v>
      </c>
      <c r="C71" s="322" t="s">
        <v>92</v>
      </c>
      <c r="D71" s="323"/>
      <c r="E71" s="323">
        <v>4</v>
      </c>
      <c r="F71" s="322">
        <v>15</v>
      </c>
      <c r="G71" s="322"/>
      <c r="H71" s="324">
        <v>29676</v>
      </c>
      <c r="I71" s="324">
        <v>37380</v>
      </c>
      <c r="J71" s="211">
        <f t="shared" si="10"/>
        <v>44</v>
      </c>
      <c r="K71" s="211">
        <f t="shared" si="11"/>
        <v>0</v>
      </c>
      <c r="L71" s="211">
        <f t="shared" si="12"/>
        <v>22</v>
      </c>
      <c r="M71" s="211">
        <f t="shared" si="13"/>
        <v>10</v>
      </c>
      <c r="N71" s="352">
        <f>IF(C71="","",VLOOKUP(J71,'2.賃金表'!$B$4:$D$51,3))</f>
        <v>170240</v>
      </c>
      <c r="O71" s="352">
        <f>IF($E71="","",INDEX('2.賃金表'!$G$4:$P$88,MATCH($F71,'2.賃金表'!$G$4:$G$88,0),MATCH($E71,'2.賃金表'!$G$4:$P$4,0)))</f>
        <v>152570</v>
      </c>
      <c r="P71" s="353"/>
      <c r="Q71" s="248">
        <f t="shared" si="6"/>
        <v>322810</v>
      </c>
      <c r="R71" s="352" t="str">
        <f>IF($G71="","",VLOOKUP($G71,'2.賃金表'!$R$4:$S$11,2,FALSE))</f>
        <v/>
      </c>
      <c r="S71" s="353"/>
      <c r="T71" s="353"/>
      <c r="U71" s="353"/>
      <c r="V71" s="248">
        <f t="shared" si="14"/>
        <v>0</v>
      </c>
      <c r="W71" s="251">
        <f t="shared" si="7"/>
        <v>322810</v>
      </c>
    </row>
    <row r="72" spans="1:23" x14ac:dyDescent="0.15">
      <c r="A72" s="27">
        <f t="shared" ref="A72:A103" si="15">IF(C72="","",A71+1)</f>
        <v>65</v>
      </c>
      <c r="B72" s="322">
        <v>1</v>
      </c>
      <c r="C72" s="322" t="s">
        <v>93</v>
      </c>
      <c r="D72" s="323"/>
      <c r="E72" s="323">
        <v>5</v>
      </c>
      <c r="F72" s="322">
        <v>23</v>
      </c>
      <c r="G72" s="322" t="s">
        <v>102</v>
      </c>
      <c r="H72" s="324">
        <v>29843</v>
      </c>
      <c r="I72" s="324">
        <v>38076</v>
      </c>
      <c r="J72" s="211">
        <f t="shared" ref="J72:J103" si="16">IF(H72="","",DATEDIF(H72-1,$J$4,"Y"))</f>
        <v>43</v>
      </c>
      <c r="K72" s="211">
        <f t="shared" ref="K72:K103" si="17">IF(H72="","",DATEDIF(H72-1,$J$4,"YM"))</f>
        <v>6</v>
      </c>
      <c r="L72" s="211">
        <f t="shared" ref="L72:L103" si="18">IF(I72="","",DATEDIF(I72-1,$J$4,"Y"))</f>
        <v>21</v>
      </c>
      <c r="M72" s="211">
        <f t="shared" ref="M72:M103" si="19">IF(I72="","",DATEDIF(I72-1,$J$4,"YM"))</f>
        <v>0</v>
      </c>
      <c r="N72" s="352">
        <f>IF(C72="","",VLOOKUP(J72,'2.賃金表'!$B$4:$D$51,3))</f>
        <v>168740</v>
      </c>
      <c r="O72" s="352">
        <f>IF($E72="","",INDEX('2.賃金表'!$G$4:$P$88,MATCH($F72,'2.賃金表'!$G$4:$G$88,0),MATCH($E72,'2.賃金表'!$G$4:$P$4,0)))</f>
        <v>191500</v>
      </c>
      <c r="P72" s="353"/>
      <c r="Q72" s="248">
        <f t="shared" ref="Q72:Q135" si="20">IF($E72="","",$N72+$O72+$P72)</f>
        <v>360240</v>
      </c>
      <c r="R72" s="352">
        <f>IF($G72="","",VLOOKUP($G72,'2.賃金表'!$R$4:$S$11,2,FALSE))</f>
        <v>20000</v>
      </c>
      <c r="S72" s="353">
        <v>15000</v>
      </c>
      <c r="T72" s="353"/>
      <c r="U72" s="353"/>
      <c r="V72" s="248">
        <f t="shared" ref="V72:V103" si="21">IF($E72="","",SUM(R72:U72))</f>
        <v>35000</v>
      </c>
      <c r="W72" s="251">
        <f t="shared" ref="W72:W135" si="22">IF($E72="","",$Q72+$V72)</f>
        <v>395240</v>
      </c>
    </row>
    <row r="73" spans="1:23" x14ac:dyDescent="0.15">
      <c r="A73" s="27">
        <f t="shared" si="15"/>
        <v>66</v>
      </c>
      <c r="B73" s="322">
        <v>1</v>
      </c>
      <c r="C73" s="322" t="s">
        <v>94</v>
      </c>
      <c r="D73" s="323" t="s">
        <v>55</v>
      </c>
      <c r="E73" s="323">
        <v>8</v>
      </c>
      <c r="F73" s="322">
        <v>29</v>
      </c>
      <c r="G73" s="322" t="s">
        <v>100</v>
      </c>
      <c r="H73" s="324">
        <v>25133</v>
      </c>
      <c r="I73" s="324">
        <v>30747</v>
      </c>
      <c r="J73" s="211">
        <f t="shared" si="16"/>
        <v>56</v>
      </c>
      <c r="K73" s="211">
        <f t="shared" si="17"/>
        <v>5</v>
      </c>
      <c r="L73" s="211">
        <f t="shared" si="18"/>
        <v>41</v>
      </c>
      <c r="M73" s="211">
        <f t="shared" si="19"/>
        <v>0</v>
      </c>
      <c r="N73" s="352">
        <f>IF(C73="","",VLOOKUP(J73,'2.賃金表'!$B$4:$D$51,3))</f>
        <v>177240</v>
      </c>
      <c r="O73" s="352">
        <f>IF($E73="","",INDEX('2.賃金表'!$G$4:$P$88,MATCH($F73,'2.賃金表'!$G$4:$G$88,0),MATCH($E73,'2.賃金表'!$G$4:$P$4,0)))</f>
        <v>312860</v>
      </c>
      <c r="P73" s="353"/>
      <c r="Q73" s="248">
        <f t="shared" si="20"/>
        <v>490100</v>
      </c>
      <c r="R73" s="352">
        <f>IF($G73="","",VLOOKUP($G73,'2.賃金表'!$R$4:$S$11,2,FALSE))</f>
        <v>80000</v>
      </c>
      <c r="S73" s="353">
        <v>10000</v>
      </c>
      <c r="T73" s="353"/>
      <c r="U73" s="353"/>
      <c r="V73" s="248">
        <f t="shared" si="21"/>
        <v>90000</v>
      </c>
      <c r="W73" s="251">
        <f t="shared" si="22"/>
        <v>580100</v>
      </c>
    </row>
    <row r="74" spans="1:23" x14ac:dyDescent="0.15">
      <c r="A74" s="27">
        <f t="shared" si="15"/>
        <v>67</v>
      </c>
      <c r="B74" s="322">
        <v>1</v>
      </c>
      <c r="C74" s="322" t="s">
        <v>95</v>
      </c>
      <c r="D74" s="323"/>
      <c r="E74" s="323">
        <v>5</v>
      </c>
      <c r="F74" s="322">
        <v>27</v>
      </c>
      <c r="G74" s="322" t="s">
        <v>103</v>
      </c>
      <c r="H74" s="324">
        <v>26313</v>
      </c>
      <c r="I74" s="324">
        <v>34397</v>
      </c>
      <c r="J74" s="211">
        <f t="shared" si="16"/>
        <v>53</v>
      </c>
      <c r="K74" s="211">
        <f t="shared" si="17"/>
        <v>2</v>
      </c>
      <c r="L74" s="211">
        <f t="shared" si="18"/>
        <v>31</v>
      </c>
      <c r="M74" s="211">
        <f t="shared" si="19"/>
        <v>0</v>
      </c>
      <c r="N74" s="352">
        <f>IF(C74="","",VLOOKUP(J74,'2.賃金表'!$B$4:$D$51,3))</f>
        <v>179240</v>
      </c>
      <c r="O74" s="352">
        <f>IF($E74="","",INDEX('2.賃金表'!$G$4:$P$88,MATCH($F74,'2.賃金表'!$G$4:$G$88,0),MATCH($E74,'2.賃金表'!$G$4:$P$4,0)))</f>
        <v>197940</v>
      </c>
      <c r="P74" s="353"/>
      <c r="Q74" s="248">
        <f t="shared" si="20"/>
        <v>377180</v>
      </c>
      <c r="R74" s="352">
        <f>IF($G74="","",VLOOKUP($G74,'2.賃金表'!$R$4:$S$11,2,FALSE))</f>
        <v>10000</v>
      </c>
      <c r="S74" s="353">
        <v>20000</v>
      </c>
      <c r="T74" s="353"/>
      <c r="U74" s="353"/>
      <c r="V74" s="248">
        <f t="shared" si="21"/>
        <v>30000</v>
      </c>
      <c r="W74" s="251">
        <f t="shared" si="22"/>
        <v>407180</v>
      </c>
    </row>
    <row r="75" spans="1:23" x14ac:dyDescent="0.15">
      <c r="A75" s="27">
        <f t="shared" si="15"/>
        <v>68</v>
      </c>
      <c r="B75" s="322">
        <v>1</v>
      </c>
      <c r="C75" s="322" t="s">
        <v>96</v>
      </c>
      <c r="D75" s="323"/>
      <c r="E75" s="323">
        <v>4</v>
      </c>
      <c r="F75" s="322">
        <v>29</v>
      </c>
      <c r="G75" s="322"/>
      <c r="H75" s="324">
        <v>29805</v>
      </c>
      <c r="I75" s="324">
        <v>38328</v>
      </c>
      <c r="J75" s="211">
        <f t="shared" si="16"/>
        <v>43</v>
      </c>
      <c r="K75" s="211">
        <f t="shared" si="17"/>
        <v>7</v>
      </c>
      <c r="L75" s="211">
        <f t="shared" si="18"/>
        <v>20</v>
      </c>
      <c r="M75" s="211">
        <f t="shared" si="19"/>
        <v>3</v>
      </c>
      <c r="N75" s="352">
        <f>IF(C75="","",VLOOKUP(J75,'2.賃金表'!$B$4:$D$51,3))</f>
        <v>168740</v>
      </c>
      <c r="O75" s="352">
        <f>IF($E75="","",INDEX('2.賃金表'!$G$4:$P$88,MATCH($F75,'2.賃金表'!$G$4:$G$88,0),MATCH($E75,'2.賃金表'!$G$4:$P$4,0)))</f>
        <v>168480</v>
      </c>
      <c r="P75" s="353"/>
      <c r="Q75" s="248">
        <f t="shared" si="20"/>
        <v>337220</v>
      </c>
      <c r="R75" s="352" t="str">
        <f>IF($G75="","",VLOOKUP($G75,'2.賃金表'!$R$4:$S$11,2,FALSE))</f>
        <v/>
      </c>
      <c r="S75" s="353">
        <v>10000</v>
      </c>
      <c r="T75" s="353"/>
      <c r="U75" s="353"/>
      <c r="V75" s="248">
        <f t="shared" si="21"/>
        <v>10000</v>
      </c>
      <c r="W75" s="251">
        <f t="shared" si="22"/>
        <v>347220</v>
      </c>
    </row>
    <row r="76" spans="1:23" x14ac:dyDescent="0.15">
      <c r="A76" s="27">
        <f t="shared" si="15"/>
        <v>69</v>
      </c>
      <c r="B76" s="322">
        <v>1</v>
      </c>
      <c r="C76" s="322" t="s">
        <v>97</v>
      </c>
      <c r="D76" s="323"/>
      <c r="E76" s="323">
        <v>3</v>
      </c>
      <c r="F76" s="322">
        <v>25</v>
      </c>
      <c r="G76" s="322"/>
      <c r="H76" s="324">
        <v>30992</v>
      </c>
      <c r="I76" s="324">
        <v>38419</v>
      </c>
      <c r="J76" s="211">
        <f t="shared" si="16"/>
        <v>40</v>
      </c>
      <c r="K76" s="211">
        <f t="shared" si="17"/>
        <v>4</v>
      </c>
      <c r="L76" s="211">
        <f t="shared" si="18"/>
        <v>20</v>
      </c>
      <c r="M76" s="211">
        <f t="shared" si="19"/>
        <v>0</v>
      </c>
      <c r="N76" s="352">
        <f>IF(C76="","",VLOOKUP(J76,'2.賃金表'!$B$4:$D$51,3))</f>
        <v>164240</v>
      </c>
      <c r="O76" s="352">
        <f>IF($E76="","",INDEX('2.賃金表'!$G$4:$P$88,MATCH($F76,'2.賃金表'!$G$4:$G$88,0),MATCH($E76,'2.賃金表'!$G$4:$P$4,0)))</f>
        <v>143620</v>
      </c>
      <c r="P76" s="353"/>
      <c r="Q76" s="248">
        <f t="shared" si="20"/>
        <v>307860</v>
      </c>
      <c r="R76" s="352" t="str">
        <f>IF($G76="","",VLOOKUP($G76,'2.賃金表'!$R$4:$S$11,2,FALSE))</f>
        <v/>
      </c>
      <c r="S76" s="353"/>
      <c r="T76" s="353"/>
      <c r="U76" s="353"/>
      <c r="V76" s="248">
        <f t="shared" si="21"/>
        <v>0</v>
      </c>
      <c r="W76" s="251">
        <f t="shared" si="22"/>
        <v>307860</v>
      </c>
    </row>
    <row r="77" spans="1:23" x14ac:dyDescent="0.15">
      <c r="A77" s="27">
        <f t="shared" si="15"/>
        <v>70</v>
      </c>
      <c r="B77" s="322">
        <v>2</v>
      </c>
      <c r="C77" s="322" t="s">
        <v>98</v>
      </c>
      <c r="D77" s="323"/>
      <c r="E77" s="323">
        <v>3</v>
      </c>
      <c r="F77" s="322">
        <v>14</v>
      </c>
      <c r="G77" s="322"/>
      <c r="H77" s="324">
        <v>31852</v>
      </c>
      <c r="I77" s="324">
        <v>39373</v>
      </c>
      <c r="J77" s="211">
        <f t="shared" si="16"/>
        <v>38</v>
      </c>
      <c r="K77" s="211">
        <f t="shared" si="17"/>
        <v>0</v>
      </c>
      <c r="L77" s="211">
        <f t="shared" si="18"/>
        <v>17</v>
      </c>
      <c r="M77" s="211">
        <f t="shared" si="19"/>
        <v>5</v>
      </c>
      <c r="N77" s="352">
        <f>IF(C77="","",VLOOKUP(J77,'2.賃金表'!$B$4:$D$51,3))</f>
        <v>161240</v>
      </c>
      <c r="O77" s="352">
        <f>IF($E77="","",INDEX('2.賃金表'!$G$4:$P$88,MATCH($F77,'2.賃金表'!$G$4:$G$88,0),MATCH($E77,'2.賃金表'!$G$4:$P$4,0)))</f>
        <v>129400</v>
      </c>
      <c r="P77" s="353"/>
      <c r="Q77" s="248">
        <f t="shared" si="20"/>
        <v>290640</v>
      </c>
      <c r="R77" s="352" t="str">
        <f>IF($G77="","",VLOOKUP($G77,'2.賃金表'!$R$4:$S$11,2,FALSE))</f>
        <v/>
      </c>
      <c r="S77" s="353">
        <v>10000</v>
      </c>
      <c r="T77" s="353"/>
      <c r="U77" s="353"/>
      <c r="V77" s="248">
        <f t="shared" si="21"/>
        <v>10000</v>
      </c>
      <c r="W77" s="251">
        <f t="shared" si="22"/>
        <v>300640</v>
      </c>
    </row>
    <row r="78" spans="1:23" x14ac:dyDescent="0.15">
      <c r="A78" s="27">
        <f t="shared" si="15"/>
        <v>71</v>
      </c>
      <c r="B78" s="322">
        <v>2</v>
      </c>
      <c r="C78" s="322" t="s">
        <v>99</v>
      </c>
      <c r="D78" s="323"/>
      <c r="E78" s="323">
        <v>3</v>
      </c>
      <c r="F78" s="322">
        <v>16</v>
      </c>
      <c r="G78" s="322"/>
      <c r="H78" s="324">
        <v>32279</v>
      </c>
      <c r="I78" s="324">
        <v>40460</v>
      </c>
      <c r="J78" s="211">
        <f t="shared" si="16"/>
        <v>36</v>
      </c>
      <c r="K78" s="211">
        <f t="shared" si="17"/>
        <v>10</v>
      </c>
      <c r="L78" s="211">
        <f t="shared" si="18"/>
        <v>14</v>
      </c>
      <c r="M78" s="211">
        <f t="shared" si="19"/>
        <v>5</v>
      </c>
      <c r="N78" s="352">
        <f>IF(C78="","",VLOOKUP(J78,'2.賃金表'!$B$4:$D$51,3))</f>
        <v>158240</v>
      </c>
      <c r="O78" s="352">
        <f>IF($E78="","",INDEX('2.賃金表'!$G$4:$P$88,MATCH($F78,'2.賃金表'!$G$4:$G$88,0),MATCH($E78,'2.賃金表'!$G$4:$P$4,0)))</f>
        <v>132740</v>
      </c>
      <c r="P78" s="353"/>
      <c r="Q78" s="248">
        <f t="shared" si="20"/>
        <v>290980</v>
      </c>
      <c r="R78" s="352" t="str">
        <f>IF($G78="","",VLOOKUP($G78,'2.賃金表'!$R$4:$S$11,2,FALSE))</f>
        <v/>
      </c>
      <c r="S78" s="353"/>
      <c r="T78" s="353"/>
      <c r="U78" s="353"/>
      <c r="V78" s="248">
        <f t="shared" si="21"/>
        <v>0</v>
      </c>
      <c r="W78" s="251">
        <f t="shared" si="22"/>
        <v>290980</v>
      </c>
    </row>
    <row r="79" spans="1:23" x14ac:dyDescent="0.15">
      <c r="A79" s="27" t="str">
        <f t="shared" si="15"/>
        <v/>
      </c>
      <c r="B79" s="322"/>
      <c r="C79" s="322"/>
      <c r="D79" s="323"/>
      <c r="E79" s="323"/>
      <c r="F79" s="322"/>
      <c r="G79" s="322"/>
      <c r="H79" s="324"/>
      <c r="I79" s="324"/>
      <c r="J79" s="211" t="str">
        <f t="shared" si="16"/>
        <v/>
      </c>
      <c r="K79" s="211" t="str">
        <f t="shared" si="17"/>
        <v/>
      </c>
      <c r="L79" s="211" t="str">
        <f t="shared" si="18"/>
        <v/>
      </c>
      <c r="M79" s="211" t="str">
        <f t="shared" si="19"/>
        <v/>
      </c>
      <c r="N79" s="352" t="str">
        <f>IF(C79="","",VLOOKUP(J79,'2.賃金表'!$B$4:$D$51,3))</f>
        <v/>
      </c>
      <c r="O79" s="352" t="str">
        <f>IF($E79="","",INDEX('2.賃金表'!$G$4:$P$88,MATCH($F79,'2.賃金表'!$G$4:$G$88,0),MATCH($E79,'2.賃金表'!$G$4:$P$4,0)))</f>
        <v/>
      </c>
      <c r="P79" s="353"/>
      <c r="Q79" s="248" t="str">
        <f t="shared" si="20"/>
        <v/>
      </c>
      <c r="R79" s="352" t="str">
        <f>IF($G79="","",VLOOKUP($G79,'2.賃金表'!$R$4:$S$11,2,FALSE))</f>
        <v/>
      </c>
      <c r="S79" s="353"/>
      <c r="T79" s="353"/>
      <c r="U79" s="353"/>
      <c r="V79" s="248" t="str">
        <f t="shared" si="21"/>
        <v/>
      </c>
      <c r="W79" s="251" t="str">
        <f t="shared" si="22"/>
        <v/>
      </c>
    </row>
    <row r="80" spans="1:23" x14ac:dyDescent="0.15">
      <c r="A80" s="27" t="str">
        <f t="shared" si="15"/>
        <v/>
      </c>
      <c r="B80" s="322"/>
      <c r="C80" s="322"/>
      <c r="D80" s="323"/>
      <c r="E80" s="323"/>
      <c r="F80" s="322"/>
      <c r="G80" s="322"/>
      <c r="H80" s="324"/>
      <c r="I80" s="324"/>
      <c r="J80" s="211" t="str">
        <f t="shared" si="16"/>
        <v/>
      </c>
      <c r="K80" s="211" t="str">
        <f t="shared" si="17"/>
        <v/>
      </c>
      <c r="L80" s="211" t="str">
        <f t="shared" si="18"/>
        <v/>
      </c>
      <c r="M80" s="211" t="str">
        <f t="shared" si="19"/>
        <v/>
      </c>
      <c r="N80" s="352" t="str">
        <f>IF(C80="","",VLOOKUP(J80,'2.賃金表'!$B$4:$D$51,3))</f>
        <v/>
      </c>
      <c r="O80" s="352" t="str">
        <f>IF($E80="","",INDEX('2.賃金表'!$G$4:$P$88,MATCH($F80,'2.賃金表'!$G$4:$G$88,0),MATCH($E80,'2.賃金表'!$G$4:$P$4,0)))</f>
        <v/>
      </c>
      <c r="P80" s="353"/>
      <c r="Q80" s="248" t="str">
        <f t="shared" si="20"/>
        <v/>
      </c>
      <c r="R80" s="352" t="str">
        <f>IF($G80="","",VLOOKUP($G80,'2.賃金表'!$R$4:$S$11,2,FALSE))</f>
        <v/>
      </c>
      <c r="S80" s="353"/>
      <c r="T80" s="353"/>
      <c r="U80" s="353"/>
      <c r="V80" s="248" t="str">
        <f t="shared" si="21"/>
        <v/>
      </c>
      <c r="W80" s="251" t="str">
        <f t="shared" si="22"/>
        <v/>
      </c>
    </row>
    <row r="81" spans="1:23" x14ac:dyDescent="0.15">
      <c r="A81" s="27" t="str">
        <f t="shared" si="15"/>
        <v/>
      </c>
      <c r="B81" s="322"/>
      <c r="C81" s="322"/>
      <c r="D81" s="323"/>
      <c r="E81" s="323"/>
      <c r="F81" s="322"/>
      <c r="G81" s="322"/>
      <c r="H81" s="324"/>
      <c r="I81" s="324"/>
      <c r="J81" s="211" t="str">
        <f t="shared" si="16"/>
        <v/>
      </c>
      <c r="K81" s="211" t="str">
        <f t="shared" si="17"/>
        <v/>
      </c>
      <c r="L81" s="211" t="str">
        <f t="shared" si="18"/>
        <v/>
      </c>
      <c r="M81" s="211" t="str">
        <f t="shared" si="19"/>
        <v/>
      </c>
      <c r="N81" s="352" t="str">
        <f>IF(C81="","",VLOOKUP(J81,'2.賃金表'!$B$4:$D$51,3))</f>
        <v/>
      </c>
      <c r="O81" s="352" t="str">
        <f>IF($E81="","",INDEX('2.賃金表'!$G$4:$P$88,MATCH($F81,'2.賃金表'!$G$4:$G$88,0),MATCH($E81,'2.賃金表'!$G$4:$P$4,0)))</f>
        <v/>
      </c>
      <c r="P81" s="353"/>
      <c r="Q81" s="248" t="str">
        <f t="shared" si="20"/>
        <v/>
      </c>
      <c r="R81" s="352" t="str">
        <f>IF($G81="","",VLOOKUP($G81,'2.賃金表'!$R$4:$S$11,2,FALSE))</f>
        <v/>
      </c>
      <c r="S81" s="353"/>
      <c r="T81" s="353"/>
      <c r="U81" s="353"/>
      <c r="V81" s="248" t="str">
        <f t="shared" si="21"/>
        <v/>
      </c>
      <c r="W81" s="251" t="str">
        <f t="shared" si="22"/>
        <v/>
      </c>
    </row>
    <row r="82" spans="1:23" x14ac:dyDescent="0.15">
      <c r="A82" s="27" t="str">
        <f t="shared" si="15"/>
        <v/>
      </c>
      <c r="B82" s="322"/>
      <c r="C82" s="322"/>
      <c r="D82" s="323"/>
      <c r="E82" s="323"/>
      <c r="F82" s="322"/>
      <c r="G82" s="322"/>
      <c r="H82" s="324"/>
      <c r="I82" s="324"/>
      <c r="J82" s="211" t="str">
        <f t="shared" si="16"/>
        <v/>
      </c>
      <c r="K82" s="211" t="str">
        <f t="shared" si="17"/>
        <v/>
      </c>
      <c r="L82" s="211" t="str">
        <f t="shared" si="18"/>
        <v/>
      </c>
      <c r="M82" s="211" t="str">
        <f t="shared" si="19"/>
        <v/>
      </c>
      <c r="N82" s="352" t="str">
        <f>IF(C82="","",VLOOKUP(J82,'2.賃金表'!$B$4:$D$51,3))</f>
        <v/>
      </c>
      <c r="O82" s="352" t="str">
        <f>IF($E82="","",INDEX('2.賃金表'!$G$4:$P$88,MATCH($F82,'2.賃金表'!$G$4:$G$88,0),MATCH($E82,'2.賃金表'!$G$4:$P$4,0)))</f>
        <v/>
      </c>
      <c r="P82" s="353"/>
      <c r="Q82" s="248" t="str">
        <f t="shared" si="20"/>
        <v/>
      </c>
      <c r="R82" s="352" t="str">
        <f>IF($G82="","",VLOOKUP($G82,'2.賃金表'!$R$4:$S$11,2,FALSE))</f>
        <v/>
      </c>
      <c r="S82" s="353"/>
      <c r="T82" s="353"/>
      <c r="U82" s="353"/>
      <c r="V82" s="248" t="str">
        <f t="shared" si="21"/>
        <v/>
      </c>
      <c r="W82" s="251" t="str">
        <f t="shared" si="22"/>
        <v/>
      </c>
    </row>
    <row r="83" spans="1:23" x14ac:dyDescent="0.15">
      <c r="A83" s="27" t="str">
        <f t="shared" si="15"/>
        <v/>
      </c>
      <c r="B83" s="322"/>
      <c r="C83" s="322"/>
      <c r="D83" s="323"/>
      <c r="E83" s="323"/>
      <c r="F83" s="322"/>
      <c r="G83" s="322"/>
      <c r="H83" s="324"/>
      <c r="I83" s="324"/>
      <c r="J83" s="211" t="str">
        <f t="shared" si="16"/>
        <v/>
      </c>
      <c r="K83" s="211" t="str">
        <f t="shared" si="17"/>
        <v/>
      </c>
      <c r="L83" s="211" t="str">
        <f t="shared" si="18"/>
        <v/>
      </c>
      <c r="M83" s="211" t="str">
        <f t="shared" si="19"/>
        <v/>
      </c>
      <c r="N83" s="352" t="str">
        <f>IF(C83="","",VLOOKUP(J83,'2.賃金表'!$B$4:$D$51,3))</f>
        <v/>
      </c>
      <c r="O83" s="352" t="str">
        <f>IF($E83="","",INDEX('2.賃金表'!$G$4:$P$88,MATCH($F83,'2.賃金表'!$G$4:$G$88,0),MATCH($E83,'2.賃金表'!$G$4:$P$4,0)))</f>
        <v/>
      </c>
      <c r="P83" s="353"/>
      <c r="Q83" s="248" t="str">
        <f t="shared" si="20"/>
        <v/>
      </c>
      <c r="R83" s="352" t="str">
        <f>IF($G83="","",VLOOKUP($G83,'2.賃金表'!$R$4:$S$11,2,FALSE))</f>
        <v/>
      </c>
      <c r="S83" s="353"/>
      <c r="T83" s="353"/>
      <c r="U83" s="353"/>
      <c r="V83" s="248" t="str">
        <f t="shared" si="21"/>
        <v/>
      </c>
      <c r="W83" s="251" t="str">
        <f t="shared" si="22"/>
        <v/>
      </c>
    </row>
    <row r="84" spans="1:23" x14ac:dyDescent="0.15">
      <c r="A84" s="27" t="str">
        <f t="shared" si="15"/>
        <v/>
      </c>
      <c r="B84" s="322"/>
      <c r="C84" s="322"/>
      <c r="D84" s="323"/>
      <c r="E84" s="323"/>
      <c r="F84" s="322"/>
      <c r="G84" s="322"/>
      <c r="H84" s="324"/>
      <c r="I84" s="324"/>
      <c r="J84" s="211" t="str">
        <f t="shared" si="16"/>
        <v/>
      </c>
      <c r="K84" s="211" t="str">
        <f t="shared" si="17"/>
        <v/>
      </c>
      <c r="L84" s="211" t="str">
        <f t="shared" si="18"/>
        <v/>
      </c>
      <c r="M84" s="211" t="str">
        <f t="shared" si="19"/>
        <v/>
      </c>
      <c r="N84" s="352" t="str">
        <f>IF(C84="","",VLOOKUP(J84,'2.賃金表'!$B$4:$D$51,3))</f>
        <v/>
      </c>
      <c r="O84" s="352" t="str">
        <f>IF($E84="","",INDEX('2.賃金表'!$G$4:$P$88,MATCH($F84,'2.賃金表'!$G$4:$G$88,0),MATCH($E84,'2.賃金表'!$G$4:$P$4,0)))</f>
        <v/>
      </c>
      <c r="P84" s="353"/>
      <c r="Q84" s="248" t="str">
        <f t="shared" si="20"/>
        <v/>
      </c>
      <c r="R84" s="352" t="str">
        <f>IF($G84="","",VLOOKUP($G84,'2.賃金表'!$R$4:$S$11,2,FALSE))</f>
        <v/>
      </c>
      <c r="S84" s="353"/>
      <c r="T84" s="353"/>
      <c r="U84" s="353"/>
      <c r="V84" s="248" t="str">
        <f t="shared" si="21"/>
        <v/>
      </c>
      <c r="W84" s="251" t="str">
        <f t="shared" si="22"/>
        <v/>
      </c>
    </row>
    <row r="85" spans="1:23" x14ac:dyDescent="0.15">
      <c r="A85" s="27" t="str">
        <f t="shared" si="15"/>
        <v/>
      </c>
      <c r="B85" s="322"/>
      <c r="C85" s="322"/>
      <c r="D85" s="323"/>
      <c r="E85" s="323"/>
      <c r="F85" s="322"/>
      <c r="G85" s="322"/>
      <c r="H85" s="324"/>
      <c r="I85" s="324"/>
      <c r="J85" s="211" t="str">
        <f t="shared" si="16"/>
        <v/>
      </c>
      <c r="K85" s="211" t="str">
        <f t="shared" si="17"/>
        <v/>
      </c>
      <c r="L85" s="211" t="str">
        <f t="shared" si="18"/>
        <v/>
      </c>
      <c r="M85" s="211" t="str">
        <f t="shared" si="19"/>
        <v/>
      </c>
      <c r="N85" s="352" t="str">
        <f>IF(C85="","",VLOOKUP(J85,'2.賃金表'!$B$4:$D$51,3))</f>
        <v/>
      </c>
      <c r="O85" s="352" t="str">
        <f>IF($E85="","",INDEX('2.賃金表'!$G$4:$P$88,MATCH($F85,'2.賃金表'!$G$4:$G$88,0),MATCH($E85,'2.賃金表'!$G$4:$P$4,0)))</f>
        <v/>
      </c>
      <c r="P85" s="353"/>
      <c r="Q85" s="248" t="str">
        <f t="shared" si="20"/>
        <v/>
      </c>
      <c r="R85" s="352" t="str">
        <f>IF($G85="","",VLOOKUP($G85,'2.賃金表'!$R$4:$S$11,2,FALSE))</f>
        <v/>
      </c>
      <c r="S85" s="353"/>
      <c r="T85" s="353"/>
      <c r="U85" s="353"/>
      <c r="V85" s="248" t="str">
        <f t="shared" si="21"/>
        <v/>
      </c>
      <c r="W85" s="251" t="str">
        <f t="shared" si="22"/>
        <v/>
      </c>
    </row>
    <row r="86" spans="1:23" x14ac:dyDescent="0.15">
      <c r="A86" s="27" t="str">
        <f t="shared" si="15"/>
        <v/>
      </c>
      <c r="B86" s="322"/>
      <c r="C86" s="322"/>
      <c r="D86" s="323"/>
      <c r="E86" s="323"/>
      <c r="F86" s="322"/>
      <c r="G86" s="322"/>
      <c r="H86" s="324"/>
      <c r="I86" s="324"/>
      <c r="J86" s="211" t="str">
        <f t="shared" si="16"/>
        <v/>
      </c>
      <c r="K86" s="211" t="str">
        <f t="shared" si="17"/>
        <v/>
      </c>
      <c r="L86" s="211" t="str">
        <f t="shared" si="18"/>
        <v/>
      </c>
      <c r="M86" s="211" t="str">
        <f t="shared" si="19"/>
        <v/>
      </c>
      <c r="N86" s="352" t="str">
        <f>IF(C86="","",VLOOKUP(J86,'2.賃金表'!$B$4:$D$51,3))</f>
        <v/>
      </c>
      <c r="O86" s="352" t="str">
        <f>IF($E86="","",INDEX('2.賃金表'!$G$4:$P$88,MATCH($F86,'2.賃金表'!$G$4:$G$88,0),MATCH($E86,'2.賃金表'!$G$4:$P$4,0)))</f>
        <v/>
      </c>
      <c r="P86" s="353"/>
      <c r="Q86" s="248" t="str">
        <f t="shared" si="20"/>
        <v/>
      </c>
      <c r="R86" s="352" t="str">
        <f>IF($G86="","",VLOOKUP($G86,'2.賃金表'!$R$4:$S$11,2,FALSE))</f>
        <v/>
      </c>
      <c r="S86" s="353"/>
      <c r="T86" s="353"/>
      <c r="U86" s="353"/>
      <c r="V86" s="248" t="str">
        <f t="shared" si="21"/>
        <v/>
      </c>
      <c r="W86" s="251" t="str">
        <f t="shared" si="22"/>
        <v/>
      </c>
    </row>
    <row r="87" spans="1:23" x14ac:dyDescent="0.15">
      <c r="A87" s="27" t="str">
        <f t="shared" si="15"/>
        <v/>
      </c>
      <c r="B87" s="322"/>
      <c r="C87" s="322"/>
      <c r="D87" s="323"/>
      <c r="E87" s="323"/>
      <c r="F87" s="322"/>
      <c r="G87" s="322"/>
      <c r="H87" s="324"/>
      <c r="I87" s="324"/>
      <c r="J87" s="211" t="str">
        <f t="shared" si="16"/>
        <v/>
      </c>
      <c r="K87" s="211" t="str">
        <f t="shared" si="17"/>
        <v/>
      </c>
      <c r="L87" s="211" t="str">
        <f t="shared" si="18"/>
        <v/>
      </c>
      <c r="M87" s="211" t="str">
        <f t="shared" si="19"/>
        <v/>
      </c>
      <c r="N87" s="352" t="str">
        <f>IF(C87="","",VLOOKUP(J87,'2.賃金表'!$B$4:$D$51,3))</f>
        <v/>
      </c>
      <c r="O87" s="352" t="str">
        <f>IF($E87="","",INDEX('2.賃金表'!$G$4:$P$88,MATCH($F87,'2.賃金表'!$G$4:$G$88,0),MATCH($E87,'2.賃金表'!$G$4:$P$4,0)))</f>
        <v/>
      </c>
      <c r="P87" s="353"/>
      <c r="Q87" s="248" t="str">
        <f t="shared" si="20"/>
        <v/>
      </c>
      <c r="R87" s="352" t="str">
        <f>IF($G87="","",VLOOKUP($G87,'2.賃金表'!$R$4:$S$11,2,FALSE))</f>
        <v/>
      </c>
      <c r="S87" s="353"/>
      <c r="T87" s="353"/>
      <c r="U87" s="353"/>
      <c r="V87" s="248" t="str">
        <f t="shared" si="21"/>
        <v/>
      </c>
      <c r="W87" s="251" t="str">
        <f t="shared" si="22"/>
        <v/>
      </c>
    </row>
    <row r="88" spans="1:23" x14ac:dyDescent="0.15">
      <c r="A88" s="27" t="str">
        <f t="shared" si="15"/>
        <v/>
      </c>
      <c r="B88" s="322"/>
      <c r="C88" s="322"/>
      <c r="D88" s="323"/>
      <c r="E88" s="323"/>
      <c r="F88" s="322"/>
      <c r="G88" s="322"/>
      <c r="H88" s="324"/>
      <c r="I88" s="324"/>
      <c r="J88" s="211" t="str">
        <f t="shared" si="16"/>
        <v/>
      </c>
      <c r="K88" s="211" t="str">
        <f t="shared" si="17"/>
        <v/>
      </c>
      <c r="L88" s="211" t="str">
        <f t="shared" si="18"/>
        <v/>
      </c>
      <c r="M88" s="211" t="str">
        <f t="shared" si="19"/>
        <v/>
      </c>
      <c r="N88" s="352" t="str">
        <f>IF(C88="","",VLOOKUP(J88,'2.賃金表'!$B$4:$D$51,3))</f>
        <v/>
      </c>
      <c r="O88" s="352" t="str">
        <f>IF($E88="","",INDEX('2.賃金表'!$G$4:$P$88,MATCH($F88,'2.賃金表'!$G$4:$G$88,0),MATCH($E88,'2.賃金表'!$G$4:$P$4,0)))</f>
        <v/>
      </c>
      <c r="P88" s="353"/>
      <c r="Q88" s="248" t="str">
        <f t="shared" si="20"/>
        <v/>
      </c>
      <c r="R88" s="352" t="str">
        <f>IF($G88="","",VLOOKUP($G88,'2.賃金表'!$R$4:$S$11,2,FALSE))</f>
        <v/>
      </c>
      <c r="S88" s="353"/>
      <c r="T88" s="353"/>
      <c r="U88" s="353"/>
      <c r="V88" s="248" t="str">
        <f t="shared" si="21"/>
        <v/>
      </c>
      <c r="W88" s="251" t="str">
        <f t="shared" si="22"/>
        <v/>
      </c>
    </row>
    <row r="89" spans="1:23" x14ac:dyDescent="0.15">
      <c r="A89" s="27" t="str">
        <f t="shared" si="15"/>
        <v/>
      </c>
      <c r="B89" s="322"/>
      <c r="C89" s="322"/>
      <c r="D89" s="323"/>
      <c r="E89" s="323"/>
      <c r="F89" s="322"/>
      <c r="G89" s="322"/>
      <c r="H89" s="324"/>
      <c r="I89" s="324"/>
      <c r="J89" s="211" t="str">
        <f t="shared" si="16"/>
        <v/>
      </c>
      <c r="K89" s="211" t="str">
        <f t="shared" si="17"/>
        <v/>
      </c>
      <c r="L89" s="211" t="str">
        <f t="shared" si="18"/>
        <v/>
      </c>
      <c r="M89" s="211" t="str">
        <f t="shared" si="19"/>
        <v/>
      </c>
      <c r="N89" s="352" t="str">
        <f>IF(C89="","",VLOOKUP(J89,'2.賃金表'!$B$4:$D$51,3))</f>
        <v/>
      </c>
      <c r="O89" s="352" t="str">
        <f>IF($E89="","",INDEX('2.賃金表'!$G$4:$P$88,MATCH($F89,'2.賃金表'!$G$4:$G$88,0),MATCH($E89,'2.賃金表'!$G$4:$P$4,0)))</f>
        <v/>
      </c>
      <c r="P89" s="353"/>
      <c r="Q89" s="248" t="str">
        <f t="shared" si="20"/>
        <v/>
      </c>
      <c r="R89" s="352" t="str">
        <f>IF($G89="","",VLOOKUP($G89,'2.賃金表'!$R$4:$S$11,2,FALSE))</f>
        <v/>
      </c>
      <c r="S89" s="353"/>
      <c r="T89" s="353"/>
      <c r="U89" s="353"/>
      <c r="V89" s="248" t="str">
        <f t="shared" si="21"/>
        <v/>
      </c>
      <c r="W89" s="251" t="str">
        <f t="shared" si="22"/>
        <v/>
      </c>
    </row>
    <row r="90" spans="1:23" x14ac:dyDescent="0.15">
      <c r="A90" s="27" t="str">
        <f t="shared" si="15"/>
        <v/>
      </c>
      <c r="B90" s="322"/>
      <c r="C90" s="322"/>
      <c r="D90" s="323"/>
      <c r="E90" s="323"/>
      <c r="F90" s="322"/>
      <c r="G90" s="322"/>
      <c r="H90" s="324"/>
      <c r="I90" s="324"/>
      <c r="J90" s="211" t="str">
        <f t="shared" si="16"/>
        <v/>
      </c>
      <c r="K90" s="211" t="str">
        <f t="shared" si="17"/>
        <v/>
      </c>
      <c r="L90" s="211" t="str">
        <f t="shared" si="18"/>
        <v/>
      </c>
      <c r="M90" s="211" t="str">
        <f t="shared" si="19"/>
        <v/>
      </c>
      <c r="N90" s="352" t="str">
        <f>IF(C90="","",VLOOKUP(J90,'2.賃金表'!$B$4:$D$51,3))</f>
        <v/>
      </c>
      <c r="O90" s="352" t="str">
        <f>IF($E90="","",INDEX('2.賃金表'!$G$4:$P$88,MATCH($F90,'2.賃金表'!$G$4:$G$88,0),MATCH($E90,'2.賃金表'!$G$4:$P$4,0)))</f>
        <v/>
      </c>
      <c r="P90" s="353"/>
      <c r="Q90" s="248" t="str">
        <f t="shared" si="20"/>
        <v/>
      </c>
      <c r="R90" s="352" t="str">
        <f>IF($G90="","",VLOOKUP($G90,'2.賃金表'!$R$4:$S$11,2,FALSE))</f>
        <v/>
      </c>
      <c r="S90" s="353"/>
      <c r="T90" s="353"/>
      <c r="U90" s="353"/>
      <c r="V90" s="248" t="str">
        <f t="shared" si="21"/>
        <v/>
      </c>
      <c r="W90" s="251" t="str">
        <f t="shared" si="22"/>
        <v/>
      </c>
    </row>
    <row r="91" spans="1:23" x14ac:dyDescent="0.15">
      <c r="A91" s="27" t="str">
        <f t="shared" si="15"/>
        <v/>
      </c>
      <c r="B91" s="322"/>
      <c r="C91" s="322"/>
      <c r="D91" s="323"/>
      <c r="E91" s="323"/>
      <c r="F91" s="322"/>
      <c r="G91" s="322"/>
      <c r="H91" s="324"/>
      <c r="I91" s="324"/>
      <c r="J91" s="211" t="str">
        <f t="shared" si="16"/>
        <v/>
      </c>
      <c r="K91" s="211" t="str">
        <f t="shared" si="17"/>
        <v/>
      </c>
      <c r="L91" s="211" t="str">
        <f t="shared" si="18"/>
        <v/>
      </c>
      <c r="M91" s="211" t="str">
        <f t="shared" si="19"/>
        <v/>
      </c>
      <c r="N91" s="352" t="str">
        <f>IF(C91="","",VLOOKUP(J91,'2.賃金表'!$B$4:$D$51,3))</f>
        <v/>
      </c>
      <c r="O91" s="352" t="str">
        <f>IF($E91="","",INDEX('2.賃金表'!$G$4:$P$88,MATCH($F91,'2.賃金表'!$G$4:$G$88,0),MATCH($E91,'2.賃金表'!$G$4:$P$4,0)))</f>
        <v/>
      </c>
      <c r="P91" s="353"/>
      <c r="Q91" s="248" t="str">
        <f t="shared" si="20"/>
        <v/>
      </c>
      <c r="R91" s="352" t="str">
        <f>IF($G91="","",VLOOKUP($G91,'2.賃金表'!$R$4:$S$11,2,FALSE))</f>
        <v/>
      </c>
      <c r="S91" s="353"/>
      <c r="T91" s="353"/>
      <c r="U91" s="353"/>
      <c r="V91" s="248" t="str">
        <f t="shared" si="21"/>
        <v/>
      </c>
      <c r="W91" s="251" t="str">
        <f t="shared" si="22"/>
        <v/>
      </c>
    </row>
    <row r="92" spans="1:23" x14ac:dyDescent="0.15">
      <c r="A92" s="27" t="str">
        <f t="shared" si="15"/>
        <v/>
      </c>
      <c r="B92" s="322"/>
      <c r="C92" s="322"/>
      <c r="D92" s="323"/>
      <c r="E92" s="323"/>
      <c r="F92" s="322"/>
      <c r="G92" s="322"/>
      <c r="H92" s="324"/>
      <c r="I92" s="324"/>
      <c r="J92" s="211" t="str">
        <f t="shared" si="16"/>
        <v/>
      </c>
      <c r="K92" s="211" t="str">
        <f t="shared" si="17"/>
        <v/>
      </c>
      <c r="L92" s="211" t="str">
        <f t="shared" si="18"/>
        <v/>
      </c>
      <c r="M92" s="211" t="str">
        <f t="shared" si="19"/>
        <v/>
      </c>
      <c r="N92" s="352" t="str">
        <f>IF(C92="","",VLOOKUP(J92,'2.賃金表'!$B$4:$D$51,3))</f>
        <v/>
      </c>
      <c r="O92" s="352" t="str">
        <f>IF($E92="","",INDEX('2.賃金表'!$G$4:$P$88,MATCH($F92,'2.賃金表'!$G$4:$G$88,0),MATCH($E92,'2.賃金表'!$G$4:$P$4,0)))</f>
        <v/>
      </c>
      <c r="P92" s="353"/>
      <c r="Q92" s="248" t="str">
        <f t="shared" si="20"/>
        <v/>
      </c>
      <c r="R92" s="352" t="str">
        <f>IF($G92="","",VLOOKUP($G92,'2.賃金表'!$R$4:$S$11,2,FALSE))</f>
        <v/>
      </c>
      <c r="S92" s="353"/>
      <c r="T92" s="353"/>
      <c r="U92" s="353"/>
      <c r="V92" s="248" t="str">
        <f t="shared" si="21"/>
        <v/>
      </c>
      <c r="W92" s="251" t="str">
        <f t="shared" si="22"/>
        <v/>
      </c>
    </row>
    <row r="93" spans="1:23" x14ac:dyDescent="0.15">
      <c r="A93" s="27" t="str">
        <f t="shared" si="15"/>
        <v/>
      </c>
      <c r="B93" s="322"/>
      <c r="C93" s="322"/>
      <c r="D93" s="323"/>
      <c r="E93" s="323"/>
      <c r="F93" s="322"/>
      <c r="G93" s="322"/>
      <c r="H93" s="324"/>
      <c r="I93" s="324"/>
      <c r="J93" s="211" t="str">
        <f t="shared" si="16"/>
        <v/>
      </c>
      <c r="K93" s="211" t="str">
        <f t="shared" si="17"/>
        <v/>
      </c>
      <c r="L93" s="211" t="str">
        <f t="shared" si="18"/>
        <v/>
      </c>
      <c r="M93" s="211" t="str">
        <f t="shared" si="19"/>
        <v/>
      </c>
      <c r="N93" s="352" t="str">
        <f>IF(C93="","",VLOOKUP(J93,'2.賃金表'!$B$4:$D$51,3))</f>
        <v/>
      </c>
      <c r="O93" s="352" t="str">
        <f>IF($E93="","",INDEX('2.賃金表'!$G$4:$P$88,MATCH($F93,'2.賃金表'!$G$4:$G$88,0),MATCH($E93,'2.賃金表'!$G$4:$P$4,0)))</f>
        <v/>
      </c>
      <c r="P93" s="353"/>
      <c r="Q93" s="248" t="str">
        <f t="shared" si="20"/>
        <v/>
      </c>
      <c r="R93" s="352" t="str">
        <f>IF($G93="","",VLOOKUP($G93,'2.賃金表'!$R$4:$S$11,2,FALSE))</f>
        <v/>
      </c>
      <c r="S93" s="353"/>
      <c r="T93" s="353"/>
      <c r="U93" s="353"/>
      <c r="V93" s="248" t="str">
        <f t="shared" si="21"/>
        <v/>
      </c>
      <c r="W93" s="251" t="str">
        <f t="shared" si="22"/>
        <v/>
      </c>
    </row>
    <row r="94" spans="1:23" x14ac:dyDescent="0.15">
      <c r="A94" s="27" t="str">
        <f t="shared" si="15"/>
        <v/>
      </c>
      <c r="B94" s="322"/>
      <c r="C94" s="322"/>
      <c r="D94" s="323"/>
      <c r="E94" s="323"/>
      <c r="F94" s="322"/>
      <c r="G94" s="322"/>
      <c r="H94" s="324"/>
      <c r="I94" s="324"/>
      <c r="J94" s="211" t="str">
        <f t="shared" si="16"/>
        <v/>
      </c>
      <c r="K94" s="211" t="str">
        <f t="shared" si="17"/>
        <v/>
      </c>
      <c r="L94" s="211" t="str">
        <f t="shared" si="18"/>
        <v/>
      </c>
      <c r="M94" s="211" t="str">
        <f t="shared" si="19"/>
        <v/>
      </c>
      <c r="N94" s="352" t="str">
        <f>IF(C94="","",VLOOKUP(J94,'2.賃金表'!$B$4:$D$51,3))</f>
        <v/>
      </c>
      <c r="O94" s="352" t="str">
        <f>IF($E94="","",INDEX('2.賃金表'!$G$4:$P$88,MATCH($F94,'2.賃金表'!$G$4:$G$88,0),MATCH($E94,'2.賃金表'!$G$4:$P$4,0)))</f>
        <v/>
      </c>
      <c r="P94" s="353"/>
      <c r="Q94" s="248" t="str">
        <f t="shared" si="20"/>
        <v/>
      </c>
      <c r="R94" s="352" t="str">
        <f>IF($G94="","",VLOOKUP($G94,'2.賃金表'!$R$4:$S$11,2,FALSE))</f>
        <v/>
      </c>
      <c r="S94" s="353"/>
      <c r="T94" s="353"/>
      <c r="U94" s="353"/>
      <c r="V94" s="248" t="str">
        <f t="shared" si="21"/>
        <v/>
      </c>
      <c r="W94" s="251" t="str">
        <f t="shared" si="22"/>
        <v/>
      </c>
    </row>
    <row r="95" spans="1:23" x14ac:dyDescent="0.15">
      <c r="A95" s="27" t="str">
        <f t="shared" si="15"/>
        <v/>
      </c>
      <c r="B95" s="322"/>
      <c r="C95" s="322"/>
      <c r="D95" s="323"/>
      <c r="E95" s="323"/>
      <c r="F95" s="322"/>
      <c r="G95" s="322"/>
      <c r="H95" s="324"/>
      <c r="I95" s="324"/>
      <c r="J95" s="211" t="str">
        <f t="shared" si="16"/>
        <v/>
      </c>
      <c r="K95" s="211" t="str">
        <f t="shared" si="17"/>
        <v/>
      </c>
      <c r="L95" s="211" t="str">
        <f t="shared" si="18"/>
        <v/>
      </c>
      <c r="M95" s="211" t="str">
        <f t="shared" si="19"/>
        <v/>
      </c>
      <c r="N95" s="352" t="str">
        <f>IF(C95="","",VLOOKUP(J95,'2.賃金表'!$B$4:$D$51,3))</f>
        <v/>
      </c>
      <c r="O95" s="352" t="str">
        <f>IF($E95="","",INDEX('2.賃金表'!$G$4:$P$88,MATCH($F95,'2.賃金表'!$G$4:$G$88,0),MATCH($E95,'2.賃金表'!$G$4:$P$4,0)))</f>
        <v/>
      </c>
      <c r="P95" s="353"/>
      <c r="Q95" s="248" t="str">
        <f t="shared" si="20"/>
        <v/>
      </c>
      <c r="R95" s="352" t="str">
        <f>IF($G95="","",VLOOKUP($G95,'2.賃金表'!$R$4:$S$11,2,FALSE))</f>
        <v/>
      </c>
      <c r="S95" s="353"/>
      <c r="T95" s="353"/>
      <c r="U95" s="353"/>
      <c r="V95" s="248" t="str">
        <f t="shared" si="21"/>
        <v/>
      </c>
      <c r="W95" s="251" t="str">
        <f t="shared" si="22"/>
        <v/>
      </c>
    </row>
    <row r="96" spans="1:23" x14ac:dyDescent="0.15">
      <c r="A96" s="27" t="str">
        <f t="shared" si="15"/>
        <v/>
      </c>
      <c r="B96" s="322"/>
      <c r="C96" s="322"/>
      <c r="D96" s="323"/>
      <c r="E96" s="323"/>
      <c r="F96" s="322"/>
      <c r="G96" s="322"/>
      <c r="H96" s="324"/>
      <c r="I96" s="324"/>
      <c r="J96" s="211" t="str">
        <f t="shared" si="16"/>
        <v/>
      </c>
      <c r="K96" s="211" t="str">
        <f t="shared" si="17"/>
        <v/>
      </c>
      <c r="L96" s="211" t="str">
        <f t="shared" si="18"/>
        <v/>
      </c>
      <c r="M96" s="211" t="str">
        <f t="shared" si="19"/>
        <v/>
      </c>
      <c r="N96" s="352" t="str">
        <f>IF(C96="","",VLOOKUP(J96,'2.賃金表'!$B$4:$D$51,3))</f>
        <v/>
      </c>
      <c r="O96" s="352" t="str">
        <f>IF($E96="","",INDEX('2.賃金表'!$G$4:$P$88,MATCH($F96,'2.賃金表'!$G$4:$G$88,0),MATCH($E96,'2.賃金表'!$G$4:$P$4,0)))</f>
        <v/>
      </c>
      <c r="P96" s="353"/>
      <c r="Q96" s="248" t="str">
        <f t="shared" si="20"/>
        <v/>
      </c>
      <c r="R96" s="352" t="str">
        <f>IF($G96="","",VLOOKUP($G96,'2.賃金表'!$R$4:$S$11,2,FALSE))</f>
        <v/>
      </c>
      <c r="S96" s="353"/>
      <c r="T96" s="353"/>
      <c r="U96" s="353"/>
      <c r="V96" s="248" t="str">
        <f t="shared" si="21"/>
        <v/>
      </c>
      <c r="W96" s="251" t="str">
        <f t="shared" si="22"/>
        <v/>
      </c>
    </row>
    <row r="97" spans="1:23" x14ac:dyDescent="0.15">
      <c r="A97" s="27" t="str">
        <f t="shared" si="15"/>
        <v/>
      </c>
      <c r="B97" s="322"/>
      <c r="C97" s="322"/>
      <c r="D97" s="323"/>
      <c r="E97" s="323"/>
      <c r="F97" s="322"/>
      <c r="G97" s="322"/>
      <c r="H97" s="324"/>
      <c r="I97" s="324"/>
      <c r="J97" s="211" t="str">
        <f t="shared" si="16"/>
        <v/>
      </c>
      <c r="K97" s="211" t="str">
        <f t="shared" si="17"/>
        <v/>
      </c>
      <c r="L97" s="211" t="str">
        <f t="shared" si="18"/>
        <v/>
      </c>
      <c r="M97" s="211" t="str">
        <f t="shared" si="19"/>
        <v/>
      </c>
      <c r="N97" s="352" t="str">
        <f>IF(C97="","",VLOOKUP(J97,'2.賃金表'!$B$4:$D$51,3))</f>
        <v/>
      </c>
      <c r="O97" s="352" t="str">
        <f>IF($E97="","",INDEX('2.賃金表'!$G$4:$P$88,MATCH($F97,'2.賃金表'!$G$4:$G$88,0),MATCH($E97,'2.賃金表'!$G$4:$P$4,0)))</f>
        <v/>
      </c>
      <c r="P97" s="353"/>
      <c r="Q97" s="248" t="str">
        <f t="shared" si="20"/>
        <v/>
      </c>
      <c r="R97" s="352" t="str">
        <f>IF($G97="","",VLOOKUP($G97,'2.賃金表'!$R$4:$S$11,2,FALSE))</f>
        <v/>
      </c>
      <c r="S97" s="353"/>
      <c r="T97" s="353"/>
      <c r="U97" s="353"/>
      <c r="V97" s="248" t="str">
        <f t="shared" si="21"/>
        <v/>
      </c>
      <c r="W97" s="251" t="str">
        <f t="shared" si="22"/>
        <v/>
      </c>
    </row>
    <row r="98" spans="1:23" x14ac:dyDescent="0.15">
      <c r="A98" s="27" t="str">
        <f t="shared" si="15"/>
        <v/>
      </c>
      <c r="B98" s="322"/>
      <c r="C98" s="322"/>
      <c r="D98" s="323"/>
      <c r="E98" s="323"/>
      <c r="F98" s="322"/>
      <c r="G98" s="322"/>
      <c r="H98" s="324"/>
      <c r="I98" s="324"/>
      <c r="J98" s="211" t="str">
        <f t="shared" si="16"/>
        <v/>
      </c>
      <c r="K98" s="211" t="str">
        <f t="shared" si="17"/>
        <v/>
      </c>
      <c r="L98" s="211" t="str">
        <f t="shared" si="18"/>
        <v/>
      </c>
      <c r="M98" s="211" t="str">
        <f t="shared" si="19"/>
        <v/>
      </c>
      <c r="N98" s="352" t="str">
        <f>IF(C98="","",VLOOKUP(J98,'2.賃金表'!$B$4:$D$51,3))</f>
        <v/>
      </c>
      <c r="O98" s="352" t="str">
        <f>IF($E98="","",INDEX('2.賃金表'!$G$4:$P$88,MATCH($F98,'2.賃金表'!$G$4:$G$88,0),MATCH($E98,'2.賃金表'!$G$4:$P$4,0)))</f>
        <v/>
      </c>
      <c r="P98" s="353"/>
      <c r="Q98" s="248" t="str">
        <f t="shared" si="20"/>
        <v/>
      </c>
      <c r="R98" s="352" t="str">
        <f>IF($G98="","",VLOOKUP($G98,'2.賃金表'!$R$4:$S$11,2,FALSE))</f>
        <v/>
      </c>
      <c r="S98" s="353"/>
      <c r="T98" s="353"/>
      <c r="U98" s="353"/>
      <c r="V98" s="248" t="str">
        <f t="shared" si="21"/>
        <v/>
      </c>
      <c r="W98" s="251" t="str">
        <f t="shared" si="22"/>
        <v/>
      </c>
    </row>
    <row r="99" spans="1:23" x14ac:dyDescent="0.15">
      <c r="A99" s="27" t="str">
        <f t="shared" si="15"/>
        <v/>
      </c>
      <c r="B99" s="322"/>
      <c r="C99" s="322"/>
      <c r="D99" s="323"/>
      <c r="E99" s="323"/>
      <c r="F99" s="322"/>
      <c r="G99" s="322"/>
      <c r="H99" s="324"/>
      <c r="I99" s="324"/>
      <c r="J99" s="211" t="str">
        <f t="shared" si="16"/>
        <v/>
      </c>
      <c r="K99" s="211" t="str">
        <f t="shared" si="17"/>
        <v/>
      </c>
      <c r="L99" s="211" t="str">
        <f t="shared" si="18"/>
        <v/>
      </c>
      <c r="M99" s="211" t="str">
        <f t="shared" si="19"/>
        <v/>
      </c>
      <c r="N99" s="352" t="str">
        <f>IF(C99="","",VLOOKUP(J99,'2.賃金表'!$B$4:$D$51,3))</f>
        <v/>
      </c>
      <c r="O99" s="352" t="str">
        <f>IF($E99="","",INDEX('2.賃金表'!$G$4:$P$88,MATCH($F99,'2.賃金表'!$G$4:$G$88,0),MATCH($E99,'2.賃金表'!$G$4:$P$4,0)))</f>
        <v/>
      </c>
      <c r="P99" s="353"/>
      <c r="Q99" s="248" t="str">
        <f t="shared" si="20"/>
        <v/>
      </c>
      <c r="R99" s="352" t="str">
        <f>IF($G99="","",VLOOKUP($G99,'2.賃金表'!$R$4:$S$11,2,FALSE))</f>
        <v/>
      </c>
      <c r="S99" s="353"/>
      <c r="T99" s="353"/>
      <c r="U99" s="353"/>
      <c r="V99" s="248" t="str">
        <f t="shared" si="21"/>
        <v/>
      </c>
      <c r="W99" s="251" t="str">
        <f t="shared" si="22"/>
        <v/>
      </c>
    </row>
    <row r="100" spans="1:23" x14ac:dyDescent="0.15">
      <c r="A100" s="27" t="str">
        <f t="shared" si="15"/>
        <v/>
      </c>
      <c r="B100" s="322"/>
      <c r="C100" s="322"/>
      <c r="D100" s="323"/>
      <c r="E100" s="323"/>
      <c r="F100" s="322"/>
      <c r="G100" s="322"/>
      <c r="H100" s="324"/>
      <c r="I100" s="324"/>
      <c r="J100" s="211" t="str">
        <f t="shared" si="16"/>
        <v/>
      </c>
      <c r="K100" s="211" t="str">
        <f t="shared" si="17"/>
        <v/>
      </c>
      <c r="L100" s="211" t="str">
        <f t="shared" si="18"/>
        <v/>
      </c>
      <c r="M100" s="211" t="str">
        <f t="shared" si="19"/>
        <v/>
      </c>
      <c r="N100" s="352" t="str">
        <f>IF(C100="","",VLOOKUP(J100,'2.賃金表'!$B$4:$D$51,3))</f>
        <v/>
      </c>
      <c r="O100" s="352" t="str">
        <f>IF($E100="","",INDEX('2.賃金表'!$G$4:$P$88,MATCH($F100,'2.賃金表'!$G$4:$G$88,0),MATCH($E100,'2.賃金表'!$G$4:$P$4,0)))</f>
        <v/>
      </c>
      <c r="P100" s="353"/>
      <c r="Q100" s="248" t="str">
        <f t="shared" si="20"/>
        <v/>
      </c>
      <c r="R100" s="352" t="str">
        <f>IF($G100="","",VLOOKUP($G100,'2.賃金表'!$R$4:$S$11,2,FALSE))</f>
        <v/>
      </c>
      <c r="S100" s="353"/>
      <c r="T100" s="353"/>
      <c r="U100" s="353"/>
      <c r="V100" s="248" t="str">
        <f t="shared" si="21"/>
        <v/>
      </c>
      <c r="W100" s="251" t="str">
        <f t="shared" si="22"/>
        <v/>
      </c>
    </row>
    <row r="101" spans="1:23" x14ac:dyDescent="0.15">
      <c r="A101" s="27" t="str">
        <f t="shared" si="15"/>
        <v/>
      </c>
      <c r="B101" s="322"/>
      <c r="C101" s="322"/>
      <c r="D101" s="323"/>
      <c r="E101" s="323"/>
      <c r="F101" s="322"/>
      <c r="G101" s="322"/>
      <c r="H101" s="324"/>
      <c r="I101" s="324"/>
      <c r="J101" s="211" t="str">
        <f t="shared" si="16"/>
        <v/>
      </c>
      <c r="K101" s="211" t="str">
        <f t="shared" si="17"/>
        <v/>
      </c>
      <c r="L101" s="211" t="str">
        <f t="shared" si="18"/>
        <v/>
      </c>
      <c r="M101" s="211" t="str">
        <f t="shared" si="19"/>
        <v/>
      </c>
      <c r="N101" s="352" t="str">
        <f>IF(C101="","",VLOOKUP(J101,'2.賃金表'!$B$4:$D$51,3))</f>
        <v/>
      </c>
      <c r="O101" s="352" t="str">
        <f>IF($E101="","",INDEX('2.賃金表'!$G$4:$P$88,MATCH($F101,'2.賃金表'!$G$4:$G$88,0),MATCH($E101,'2.賃金表'!$G$4:$P$4,0)))</f>
        <v/>
      </c>
      <c r="P101" s="353"/>
      <c r="Q101" s="248" t="str">
        <f t="shared" si="20"/>
        <v/>
      </c>
      <c r="R101" s="352" t="str">
        <f>IF($G101="","",VLOOKUP($G101,'2.賃金表'!$R$4:$S$11,2,FALSE))</f>
        <v/>
      </c>
      <c r="S101" s="353"/>
      <c r="T101" s="353"/>
      <c r="U101" s="353"/>
      <c r="V101" s="248" t="str">
        <f t="shared" si="21"/>
        <v/>
      </c>
      <c r="W101" s="251" t="str">
        <f t="shared" si="22"/>
        <v/>
      </c>
    </row>
    <row r="102" spans="1:23" x14ac:dyDescent="0.15">
      <c r="A102" s="27" t="str">
        <f t="shared" si="15"/>
        <v/>
      </c>
      <c r="B102" s="322"/>
      <c r="C102" s="322"/>
      <c r="D102" s="323"/>
      <c r="E102" s="323"/>
      <c r="F102" s="322"/>
      <c r="G102" s="322"/>
      <c r="H102" s="324"/>
      <c r="I102" s="324"/>
      <c r="J102" s="211" t="str">
        <f t="shared" si="16"/>
        <v/>
      </c>
      <c r="K102" s="211" t="str">
        <f t="shared" si="17"/>
        <v/>
      </c>
      <c r="L102" s="211" t="str">
        <f t="shared" si="18"/>
        <v/>
      </c>
      <c r="M102" s="211" t="str">
        <f t="shared" si="19"/>
        <v/>
      </c>
      <c r="N102" s="352" t="str">
        <f>IF(C102="","",VLOOKUP(J102,'2.賃金表'!$B$4:$D$51,3))</f>
        <v/>
      </c>
      <c r="O102" s="352" t="str">
        <f>IF($E102="","",INDEX('2.賃金表'!$G$4:$P$88,MATCH($F102,'2.賃金表'!$G$4:$G$88,0),MATCH($E102,'2.賃金表'!$G$4:$P$4,0)))</f>
        <v/>
      </c>
      <c r="P102" s="353"/>
      <c r="Q102" s="248" t="str">
        <f t="shared" si="20"/>
        <v/>
      </c>
      <c r="R102" s="352" t="str">
        <f>IF($G102="","",VLOOKUP($G102,'2.賃金表'!$R$4:$S$11,2,FALSE))</f>
        <v/>
      </c>
      <c r="S102" s="353"/>
      <c r="T102" s="353"/>
      <c r="U102" s="353"/>
      <c r="V102" s="248" t="str">
        <f t="shared" si="21"/>
        <v/>
      </c>
      <c r="W102" s="251" t="str">
        <f t="shared" si="22"/>
        <v/>
      </c>
    </row>
    <row r="103" spans="1:23" x14ac:dyDescent="0.15">
      <c r="A103" s="27" t="str">
        <f t="shared" si="15"/>
        <v/>
      </c>
      <c r="B103" s="322"/>
      <c r="C103" s="322"/>
      <c r="D103" s="323"/>
      <c r="E103" s="323"/>
      <c r="F103" s="322"/>
      <c r="G103" s="322"/>
      <c r="H103" s="324"/>
      <c r="I103" s="324"/>
      <c r="J103" s="211" t="str">
        <f t="shared" si="16"/>
        <v/>
      </c>
      <c r="K103" s="211" t="str">
        <f t="shared" si="17"/>
        <v/>
      </c>
      <c r="L103" s="211" t="str">
        <f t="shared" si="18"/>
        <v/>
      </c>
      <c r="M103" s="211" t="str">
        <f t="shared" si="19"/>
        <v/>
      </c>
      <c r="N103" s="352" t="str">
        <f>IF(C103="","",VLOOKUP(J103,'2.賃金表'!$B$4:$D$51,3))</f>
        <v/>
      </c>
      <c r="O103" s="352" t="str">
        <f>IF($E103="","",INDEX('2.賃金表'!$G$4:$P$88,MATCH($F103,'2.賃金表'!$G$4:$G$88,0),MATCH($E103,'2.賃金表'!$G$4:$P$4,0)))</f>
        <v/>
      </c>
      <c r="P103" s="353"/>
      <c r="Q103" s="248" t="str">
        <f t="shared" si="20"/>
        <v/>
      </c>
      <c r="R103" s="352" t="str">
        <f>IF($G103="","",VLOOKUP($G103,'2.賃金表'!$R$4:$S$11,2,FALSE))</f>
        <v/>
      </c>
      <c r="S103" s="353"/>
      <c r="T103" s="353"/>
      <c r="U103" s="353"/>
      <c r="V103" s="248" t="str">
        <f t="shared" si="21"/>
        <v/>
      </c>
      <c r="W103" s="251" t="str">
        <f t="shared" si="22"/>
        <v/>
      </c>
    </row>
    <row r="104" spans="1:23" x14ac:dyDescent="0.15">
      <c r="A104" s="27" t="str">
        <f>IF(C104="","",A103+1)</f>
        <v/>
      </c>
      <c r="B104" s="322"/>
      <c r="C104" s="322"/>
      <c r="D104" s="323"/>
      <c r="E104" s="323"/>
      <c r="F104" s="322"/>
      <c r="G104" s="322"/>
      <c r="H104" s="324"/>
      <c r="I104" s="324"/>
      <c r="J104" s="211" t="str">
        <f>IF(H104="","",DATEDIF(H104-1,$J$4,"Y"))</f>
        <v/>
      </c>
      <c r="K104" s="211" t="str">
        <f>IF(H104="","",DATEDIF(H104-1,$J$4,"YM"))</f>
        <v/>
      </c>
      <c r="L104" s="211" t="str">
        <f>IF(I104="","",DATEDIF(I104-1,$J$4,"Y"))</f>
        <v/>
      </c>
      <c r="M104" s="211" t="str">
        <f>IF(I104="","",DATEDIF(I104-1,$J$4,"YM"))</f>
        <v/>
      </c>
      <c r="N104" s="352" t="str">
        <f>IF(C104="","",VLOOKUP(J104,'2.賃金表'!$B$4:$D$51,3))</f>
        <v/>
      </c>
      <c r="O104" s="352" t="str">
        <f>IF($E104="","",INDEX('2.賃金表'!$G$4:$P$88,MATCH($F104,'2.賃金表'!$G$4:$G$88,0),MATCH($E104,'2.賃金表'!$G$4:$P$4,0)))</f>
        <v/>
      </c>
      <c r="P104" s="353"/>
      <c r="Q104" s="248" t="str">
        <f t="shared" si="20"/>
        <v/>
      </c>
      <c r="R104" s="352" t="str">
        <f>IF($G104="","",VLOOKUP($G104,'2.賃金表'!$R$4:$S$11,2,FALSE))</f>
        <v/>
      </c>
      <c r="S104" s="353"/>
      <c r="T104" s="353"/>
      <c r="U104" s="353"/>
      <c r="V104" s="248" t="str">
        <f>IF($E104="","",SUM(R104:U104))</f>
        <v/>
      </c>
      <c r="W104" s="251" t="str">
        <f t="shared" si="22"/>
        <v/>
      </c>
    </row>
    <row r="105" spans="1:23" x14ac:dyDescent="0.15">
      <c r="A105" s="27" t="str">
        <f>IF(C105="","",A104+1)</f>
        <v/>
      </c>
      <c r="B105" s="322"/>
      <c r="C105" s="322"/>
      <c r="D105" s="323"/>
      <c r="E105" s="323"/>
      <c r="F105" s="322"/>
      <c r="G105" s="322"/>
      <c r="H105" s="324"/>
      <c r="I105" s="324"/>
      <c r="J105" s="211" t="str">
        <f>IF(H105="","",DATEDIF(H105-1,$J$4,"Y"))</f>
        <v/>
      </c>
      <c r="K105" s="211" t="str">
        <f>IF(H105="","",DATEDIF(H105-1,$J$4,"YM"))</f>
        <v/>
      </c>
      <c r="L105" s="211" t="str">
        <f>IF(I105="","",DATEDIF(I105-1,$J$4,"Y"))</f>
        <v/>
      </c>
      <c r="M105" s="211" t="str">
        <f>IF(I105="","",DATEDIF(I105-1,$J$4,"YM"))</f>
        <v/>
      </c>
      <c r="N105" s="352" t="str">
        <f>IF(C105="","",VLOOKUP(J105,'2.賃金表'!$B$4:$D$51,3))</f>
        <v/>
      </c>
      <c r="O105" s="352" t="str">
        <f>IF($E105="","",INDEX('2.賃金表'!$G$4:$P$88,MATCH($F105,'2.賃金表'!$G$4:$G$88,0),MATCH($E105,'2.賃金表'!$G$4:$P$4,0)))</f>
        <v/>
      </c>
      <c r="P105" s="353"/>
      <c r="Q105" s="248" t="str">
        <f t="shared" si="20"/>
        <v/>
      </c>
      <c r="R105" s="352" t="str">
        <f>IF($G105="","",VLOOKUP($G105,'2.賃金表'!$R$4:$S$11,2,FALSE))</f>
        <v/>
      </c>
      <c r="S105" s="353"/>
      <c r="T105" s="353"/>
      <c r="U105" s="353"/>
      <c r="V105" s="248" t="str">
        <f>IF($E105="","",SUM(R105:U105))</f>
        <v/>
      </c>
      <c r="W105" s="251" t="str">
        <f t="shared" si="22"/>
        <v/>
      </c>
    </row>
    <row r="106" spans="1:23" x14ac:dyDescent="0.15">
      <c r="A106" s="27" t="str">
        <f>IF(C106="","",A105+1)</f>
        <v/>
      </c>
      <c r="B106" s="322"/>
      <c r="C106" s="322"/>
      <c r="D106" s="323"/>
      <c r="E106" s="323"/>
      <c r="F106" s="322"/>
      <c r="G106" s="322"/>
      <c r="H106" s="324"/>
      <c r="I106" s="324"/>
      <c r="J106" s="211" t="str">
        <f>IF(H106="","",DATEDIF(H106-1,$J$4,"Y"))</f>
        <v/>
      </c>
      <c r="K106" s="211" t="str">
        <f>IF(H106="","",DATEDIF(H106-1,$J$4,"YM"))</f>
        <v/>
      </c>
      <c r="L106" s="211" t="str">
        <f>IF(I106="","",DATEDIF(I106-1,$J$4,"Y"))</f>
        <v/>
      </c>
      <c r="M106" s="211" t="str">
        <f>IF(I106="","",DATEDIF(I106-1,$J$4,"YM"))</f>
        <v/>
      </c>
      <c r="N106" s="352" t="str">
        <f>IF(C106="","",VLOOKUP(J106,'2.賃金表'!$B$4:$D$51,3))</f>
        <v/>
      </c>
      <c r="O106" s="352" t="str">
        <f>IF($E106="","",INDEX('2.賃金表'!$G$4:$P$88,MATCH($F106,'2.賃金表'!$G$4:$G$88,0),MATCH($E106,'2.賃金表'!$G$4:$P$4,0)))</f>
        <v/>
      </c>
      <c r="P106" s="353"/>
      <c r="Q106" s="248" t="str">
        <f t="shared" si="20"/>
        <v/>
      </c>
      <c r="R106" s="352" t="str">
        <f>IF($G106="","",VLOOKUP($G106,'2.賃金表'!$R$4:$S$11,2,FALSE))</f>
        <v/>
      </c>
      <c r="S106" s="353"/>
      <c r="T106" s="353"/>
      <c r="U106" s="353"/>
      <c r="V106" s="248" t="str">
        <f>IF($E106="","",SUM(R106:U106))</f>
        <v/>
      </c>
      <c r="W106" s="251" t="str">
        <f t="shared" si="22"/>
        <v/>
      </c>
    </row>
    <row r="107" spans="1:23" x14ac:dyDescent="0.15">
      <c r="A107" s="27" t="str">
        <f t="shared" ref="A107:A170" si="23">IF(C107="","",A106+1)</f>
        <v/>
      </c>
      <c r="B107" s="322"/>
      <c r="C107" s="322"/>
      <c r="D107" s="323"/>
      <c r="E107" s="323"/>
      <c r="F107" s="322"/>
      <c r="G107" s="322"/>
      <c r="H107" s="324"/>
      <c r="I107" s="324"/>
      <c r="J107" s="211" t="str">
        <f t="shared" ref="J107:J170" si="24">IF(H107="","",DATEDIF(H107-1,$J$4,"Y"))</f>
        <v/>
      </c>
      <c r="K107" s="211" t="str">
        <f t="shared" ref="K107:K170" si="25">IF(H107="","",DATEDIF(H107-1,$J$4,"YM"))</f>
        <v/>
      </c>
      <c r="L107" s="211" t="str">
        <f t="shared" ref="L107:L170" si="26">IF(I107="","",DATEDIF(I107-1,$J$4,"Y"))</f>
        <v/>
      </c>
      <c r="M107" s="211" t="str">
        <f t="shared" ref="M107:M170" si="27">IF(I107="","",DATEDIF(I107-1,$J$4,"YM"))</f>
        <v/>
      </c>
      <c r="N107" s="352" t="str">
        <f>IF(C107="","",VLOOKUP(J107,'2.賃金表'!$B$4:$D$51,3))</f>
        <v/>
      </c>
      <c r="O107" s="352" t="str">
        <f>IF($E107="","",INDEX('2.賃金表'!$G$4:$P$88,MATCH($F107,'2.賃金表'!$G$4:$G$88,0),MATCH($E107,'2.賃金表'!$G$4:$P$4,0)))</f>
        <v/>
      </c>
      <c r="P107" s="353"/>
      <c r="Q107" s="248" t="str">
        <f t="shared" si="20"/>
        <v/>
      </c>
      <c r="R107" s="352" t="str">
        <f>IF($G107="","",VLOOKUP($G107,'2.賃金表'!$R$4:$S$11,2,FALSE))</f>
        <v/>
      </c>
      <c r="S107" s="353"/>
      <c r="T107" s="353"/>
      <c r="U107" s="353"/>
      <c r="V107" s="248" t="str">
        <f t="shared" ref="V107:V170" si="28">IF($E107="","",SUM(R107:U107))</f>
        <v/>
      </c>
      <c r="W107" s="251" t="str">
        <f t="shared" si="22"/>
        <v/>
      </c>
    </row>
    <row r="108" spans="1:23" x14ac:dyDescent="0.15">
      <c r="A108" s="27" t="str">
        <f t="shared" si="23"/>
        <v/>
      </c>
      <c r="B108" s="322"/>
      <c r="C108" s="322"/>
      <c r="D108" s="323"/>
      <c r="E108" s="323"/>
      <c r="F108" s="322"/>
      <c r="G108" s="322"/>
      <c r="H108" s="324"/>
      <c r="I108" s="324"/>
      <c r="J108" s="211" t="str">
        <f t="shared" si="24"/>
        <v/>
      </c>
      <c r="K108" s="211" t="str">
        <f t="shared" si="25"/>
        <v/>
      </c>
      <c r="L108" s="211" t="str">
        <f t="shared" si="26"/>
        <v/>
      </c>
      <c r="M108" s="211" t="str">
        <f t="shared" si="27"/>
        <v/>
      </c>
      <c r="N108" s="352" t="str">
        <f>IF(C108="","",VLOOKUP(J108,'2.賃金表'!$B$4:$D$51,3))</f>
        <v/>
      </c>
      <c r="O108" s="352" t="str">
        <f>IF($E108="","",INDEX('2.賃金表'!$G$4:$P$88,MATCH($F108,'2.賃金表'!$G$4:$G$88,0),MATCH($E108,'2.賃金表'!$G$4:$P$4,0)))</f>
        <v/>
      </c>
      <c r="P108" s="353"/>
      <c r="Q108" s="248" t="str">
        <f t="shared" si="20"/>
        <v/>
      </c>
      <c r="R108" s="352" t="str">
        <f>IF($G108="","",VLOOKUP($G108,'2.賃金表'!$R$4:$S$11,2,FALSE))</f>
        <v/>
      </c>
      <c r="S108" s="353"/>
      <c r="T108" s="353"/>
      <c r="U108" s="353"/>
      <c r="V108" s="248" t="str">
        <f t="shared" si="28"/>
        <v/>
      </c>
      <c r="W108" s="251" t="str">
        <f t="shared" si="22"/>
        <v/>
      </c>
    </row>
    <row r="109" spans="1:23" x14ac:dyDescent="0.15">
      <c r="A109" s="27" t="str">
        <f t="shared" si="23"/>
        <v/>
      </c>
      <c r="B109" s="322"/>
      <c r="C109" s="322"/>
      <c r="D109" s="323"/>
      <c r="E109" s="323"/>
      <c r="F109" s="322"/>
      <c r="G109" s="322"/>
      <c r="H109" s="324"/>
      <c r="I109" s="324"/>
      <c r="J109" s="211" t="str">
        <f t="shared" si="24"/>
        <v/>
      </c>
      <c r="K109" s="211" t="str">
        <f t="shared" si="25"/>
        <v/>
      </c>
      <c r="L109" s="211" t="str">
        <f t="shared" si="26"/>
        <v/>
      </c>
      <c r="M109" s="211" t="str">
        <f t="shared" si="27"/>
        <v/>
      </c>
      <c r="N109" s="352" t="str">
        <f>IF(C109="","",VLOOKUP(J109,'2.賃金表'!$B$4:$D$51,3))</f>
        <v/>
      </c>
      <c r="O109" s="352" t="str">
        <f>IF($E109="","",INDEX('2.賃金表'!$G$4:$P$88,MATCH($F109,'2.賃金表'!$G$4:$G$88,0),MATCH($E109,'2.賃金表'!$G$4:$P$4,0)))</f>
        <v/>
      </c>
      <c r="P109" s="353"/>
      <c r="Q109" s="248" t="str">
        <f t="shared" si="20"/>
        <v/>
      </c>
      <c r="R109" s="352" t="str">
        <f>IF($G109="","",VLOOKUP($G109,'2.賃金表'!$R$4:$S$11,2,FALSE))</f>
        <v/>
      </c>
      <c r="S109" s="353"/>
      <c r="T109" s="353"/>
      <c r="U109" s="353"/>
      <c r="V109" s="248" t="str">
        <f t="shared" si="28"/>
        <v/>
      </c>
      <c r="W109" s="251" t="str">
        <f t="shared" si="22"/>
        <v/>
      </c>
    </row>
    <row r="110" spans="1:23" x14ac:dyDescent="0.15">
      <c r="A110" s="27" t="str">
        <f t="shared" si="23"/>
        <v/>
      </c>
      <c r="B110" s="322"/>
      <c r="C110" s="322"/>
      <c r="D110" s="323"/>
      <c r="E110" s="323"/>
      <c r="F110" s="322"/>
      <c r="G110" s="322"/>
      <c r="H110" s="324"/>
      <c r="I110" s="324"/>
      <c r="J110" s="211" t="str">
        <f t="shared" si="24"/>
        <v/>
      </c>
      <c r="K110" s="211" t="str">
        <f t="shared" si="25"/>
        <v/>
      </c>
      <c r="L110" s="211" t="str">
        <f t="shared" si="26"/>
        <v/>
      </c>
      <c r="M110" s="211" t="str">
        <f t="shared" si="27"/>
        <v/>
      </c>
      <c r="N110" s="352" t="str">
        <f>IF(C110="","",VLOOKUP(J110,'2.賃金表'!$B$4:$D$51,3))</f>
        <v/>
      </c>
      <c r="O110" s="352" t="str">
        <f>IF($E110="","",INDEX('2.賃金表'!$G$4:$P$88,MATCH($F110,'2.賃金表'!$G$4:$G$88,0),MATCH($E110,'2.賃金表'!$G$4:$P$4,0)))</f>
        <v/>
      </c>
      <c r="P110" s="353"/>
      <c r="Q110" s="248" t="str">
        <f t="shared" si="20"/>
        <v/>
      </c>
      <c r="R110" s="352" t="str">
        <f>IF($G110="","",VLOOKUP($G110,'2.賃金表'!$R$4:$S$11,2,FALSE))</f>
        <v/>
      </c>
      <c r="S110" s="353"/>
      <c r="T110" s="353"/>
      <c r="U110" s="353"/>
      <c r="V110" s="248" t="str">
        <f t="shared" si="28"/>
        <v/>
      </c>
      <c r="W110" s="251" t="str">
        <f t="shared" si="22"/>
        <v/>
      </c>
    </row>
    <row r="111" spans="1:23" x14ac:dyDescent="0.15">
      <c r="A111" s="27" t="str">
        <f t="shared" si="23"/>
        <v/>
      </c>
      <c r="B111" s="322"/>
      <c r="C111" s="322"/>
      <c r="D111" s="323"/>
      <c r="E111" s="323"/>
      <c r="F111" s="322"/>
      <c r="G111" s="322"/>
      <c r="H111" s="324"/>
      <c r="I111" s="324"/>
      <c r="J111" s="211" t="str">
        <f t="shared" si="24"/>
        <v/>
      </c>
      <c r="K111" s="211" t="str">
        <f t="shared" si="25"/>
        <v/>
      </c>
      <c r="L111" s="211" t="str">
        <f t="shared" si="26"/>
        <v/>
      </c>
      <c r="M111" s="211" t="str">
        <f t="shared" si="27"/>
        <v/>
      </c>
      <c r="N111" s="352" t="str">
        <f>IF(C111="","",VLOOKUP(J111,'2.賃金表'!$B$4:$D$51,3))</f>
        <v/>
      </c>
      <c r="O111" s="352" t="str">
        <f>IF($E111="","",INDEX('2.賃金表'!$G$4:$P$88,MATCH($F111,'2.賃金表'!$G$4:$G$88,0),MATCH($E111,'2.賃金表'!$G$4:$P$4,0)))</f>
        <v/>
      </c>
      <c r="P111" s="353"/>
      <c r="Q111" s="248" t="str">
        <f t="shared" si="20"/>
        <v/>
      </c>
      <c r="R111" s="352" t="str">
        <f>IF($G111="","",VLOOKUP($G111,'2.賃金表'!$R$4:$S$11,2,FALSE))</f>
        <v/>
      </c>
      <c r="S111" s="353"/>
      <c r="T111" s="353"/>
      <c r="U111" s="353"/>
      <c r="V111" s="248" t="str">
        <f t="shared" si="28"/>
        <v/>
      </c>
      <c r="W111" s="251" t="str">
        <f t="shared" si="22"/>
        <v/>
      </c>
    </row>
    <row r="112" spans="1:23" x14ac:dyDescent="0.15">
      <c r="A112" s="27" t="str">
        <f t="shared" si="23"/>
        <v/>
      </c>
      <c r="B112" s="322"/>
      <c r="C112" s="322"/>
      <c r="D112" s="323"/>
      <c r="E112" s="323"/>
      <c r="F112" s="322"/>
      <c r="G112" s="322"/>
      <c r="H112" s="324"/>
      <c r="I112" s="324"/>
      <c r="J112" s="211" t="str">
        <f t="shared" si="24"/>
        <v/>
      </c>
      <c r="K112" s="211" t="str">
        <f t="shared" si="25"/>
        <v/>
      </c>
      <c r="L112" s="211" t="str">
        <f t="shared" si="26"/>
        <v/>
      </c>
      <c r="M112" s="211" t="str">
        <f t="shared" si="27"/>
        <v/>
      </c>
      <c r="N112" s="352" t="str">
        <f>IF(C112="","",VLOOKUP(J112,'2.賃金表'!$B$4:$D$51,3))</f>
        <v/>
      </c>
      <c r="O112" s="352" t="str">
        <f>IF($E112="","",INDEX('2.賃金表'!$G$4:$P$88,MATCH($F112,'2.賃金表'!$G$4:$G$88,0),MATCH($E112,'2.賃金表'!$G$4:$P$4,0)))</f>
        <v/>
      </c>
      <c r="P112" s="353"/>
      <c r="Q112" s="248" t="str">
        <f t="shared" si="20"/>
        <v/>
      </c>
      <c r="R112" s="352" t="str">
        <f>IF($G112="","",VLOOKUP($G112,'2.賃金表'!$R$4:$S$11,2,FALSE))</f>
        <v/>
      </c>
      <c r="S112" s="353"/>
      <c r="T112" s="353"/>
      <c r="U112" s="353"/>
      <c r="V112" s="248" t="str">
        <f t="shared" si="28"/>
        <v/>
      </c>
      <c r="W112" s="251" t="str">
        <f t="shared" si="22"/>
        <v/>
      </c>
    </row>
    <row r="113" spans="1:23" x14ac:dyDescent="0.15">
      <c r="A113" s="27" t="str">
        <f t="shared" si="23"/>
        <v/>
      </c>
      <c r="B113" s="322"/>
      <c r="C113" s="322"/>
      <c r="D113" s="323"/>
      <c r="E113" s="323"/>
      <c r="F113" s="322"/>
      <c r="G113" s="322"/>
      <c r="H113" s="324"/>
      <c r="I113" s="324"/>
      <c r="J113" s="211" t="str">
        <f t="shared" si="24"/>
        <v/>
      </c>
      <c r="K113" s="211" t="str">
        <f t="shared" si="25"/>
        <v/>
      </c>
      <c r="L113" s="211" t="str">
        <f t="shared" si="26"/>
        <v/>
      </c>
      <c r="M113" s="211" t="str">
        <f t="shared" si="27"/>
        <v/>
      </c>
      <c r="N113" s="352" t="str">
        <f>IF(C113="","",VLOOKUP(J113,'2.賃金表'!$B$4:$D$51,3))</f>
        <v/>
      </c>
      <c r="O113" s="352" t="str">
        <f>IF($E113="","",INDEX('2.賃金表'!$G$4:$P$88,MATCH($F113,'2.賃金表'!$G$4:$G$88,0),MATCH($E113,'2.賃金表'!$G$4:$P$4,0)))</f>
        <v/>
      </c>
      <c r="P113" s="353"/>
      <c r="Q113" s="248" t="str">
        <f t="shared" si="20"/>
        <v/>
      </c>
      <c r="R113" s="352" t="str">
        <f>IF($G113="","",VLOOKUP($G113,'2.賃金表'!$R$4:$S$11,2,FALSE))</f>
        <v/>
      </c>
      <c r="S113" s="353"/>
      <c r="T113" s="353"/>
      <c r="U113" s="353"/>
      <c r="V113" s="248" t="str">
        <f t="shared" si="28"/>
        <v/>
      </c>
      <c r="W113" s="251" t="str">
        <f t="shared" si="22"/>
        <v/>
      </c>
    </row>
    <row r="114" spans="1:23" x14ac:dyDescent="0.15">
      <c r="A114" s="27" t="str">
        <f t="shared" si="23"/>
        <v/>
      </c>
      <c r="B114" s="322"/>
      <c r="C114" s="322"/>
      <c r="D114" s="323"/>
      <c r="E114" s="323"/>
      <c r="F114" s="322"/>
      <c r="G114" s="322"/>
      <c r="H114" s="324"/>
      <c r="I114" s="324"/>
      <c r="J114" s="211" t="str">
        <f t="shared" si="24"/>
        <v/>
      </c>
      <c r="K114" s="211" t="str">
        <f t="shared" si="25"/>
        <v/>
      </c>
      <c r="L114" s="211" t="str">
        <f t="shared" si="26"/>
        <v/>
      </c>
      <c r="M114" s="211" t="str">
        <f t="shared" si="27"/>
        <v/>
      </c>
      <c r="N114" s="352" t="str">
        <f>IF(C114="","",VLOOKUP(J114,'2.賃金表'!$B$4:$D$51,3))</f>
        <v/>
      </c>
      <c r="O114" s="352" t="str">
        <f>IF($E114="","",INDEX('2.賃金表'!$G$4:$P$88,MATCH($F114,'2.賃金表'!$G$4:$G$88,0),MATCH($E114,'2.賃金表'!$G$4:$P$4,0)))</f>
        <v/>
      </c>
      <c r="P114" s="353"/>
      <c r="Q114" s="248" t="str">
        <f t="shared" si="20"/>
        <v/>
      </c>
      <c r="R114" s="352" t="str">
        <f>IF($G114="","",VLOOKUP($G114,'2.賃金表'!$R$4:$S$11,2,FALSE))</f>
        <v/>
      </c>
      <c r="S114" s="353"/>
      <c r="T114" s="353"/>
      <c r="U114" s="353"/>
      <c r="V114" s="248" t="str">
        <f t="shared" si="28"/>
        <v/>
      </c>
      <c r="W114" s="251" t="str">
        <f t="shared" si="22"/>
        <v/>
      </c>
    </row>
    <row r="115" spans="1:23" x14ac:dyDescent="0.15">
      <c r="A115" s="27" t="str">
        <f t="shared" si="23"/>
        <v/>
      </c>
      <c r="B115" s="322"/>
      <c r="C115" s="322"/>
      <c r="D115" s="323"/>
      <c r="E115" s="323"/>
      <c r="F115" s="322"/>
      <c r="G115" s="322"/>
      <c r="H115" s="324"/>
      <c r="I115" s="324"/>
      <c r="J115" s="211" t="str">
        <f t="shared" si="24"/>
        <v/>
      </c>
      <c r="K115" s="211" t="str">
        <f t="shared" si="25"/>
        <v/>
      </c>
      <c r="L115" s="211" t="str">
        <f t="shared" si="26"/>
        <v/>
      </c>
      <c r="M115" s="211" t="str">
        <f t="shared" si="27"/>
        <v/>
      </c>
      <c r="N115" s="352" t="str">
        <f>IF(C115="","",VLOOKUP(J115,'2.賃金表'!$B$4:$D$51,3))</f>
        <v/>
      </c>
      <c r="O115" s="352" t="str">
        <f>IF($E115="","",INDEX('2.賃金表'!$G$4:$P$88,MATCH($F115,'2.賃金表'!$G$4:$G$88,0),MATCH($E115,'2.賃金表'!$G$4:$P$4,0)))</f>
        <v/>
      </c>
      <c r="P115" s="353"/>
      <c r="Q115" s="248" t="str">
        <f t="shared" si="20"/>
        <v/>
      </c>
      <c r="R115" s="352" t="str">
        <f>IF($G115="","",VLOOKUP($G115,'2.賃金表'!$R$4:$S$11,2,FALSE))</f>
        <v/>
      </c>
      <c r="S115" s="353"/>
      <c r="T115" s="353"/>
      <c r="U115" s="353"/>
      <c r="V115" s="248" t="str">
        <f t="shared" si="28"/>
        <v/>
      </c>
      <c r="W115" s="251" t="str">
        <f t="shared" si="22"/>
        <v/>
      </c>
    </row>
    <row r="116" spans="1:23" x14ac:dyDescent="0.15">
      <c r="A116" s="27" t="str">
        <f t="shared" si="23"/>
        <v/>
      </c>
      <c r="B116" s="322"/>
      <c r="C116" s="322"/>
      <c r="D116" s="323"/>
      <c r="E116" s="323"/>
      <c r="F116" s="322"/>
      <c r="G116" s="322"/>
      <c r="H116" s="324"/>
      <c r="I116" s="324"/>
      <c r="J116" s="211" t="str">
        <f t="shared" si="24"/>
        <v/>
      </c>
      <c r="K116" s="211" t="str">
        <f t="shared" si="25"/>
        <v/>
      </c>
      <c r="L116" s="211" t="str">
        <f t="shared" si="26"/>
        <v/>
      </c>
      <c r="M116" s="211" t="str">
        <f t="shared" si="27"/>
        <v/>
      </c>
      <c r="N116" s="352" t="str">
        <f>IF(C116="","",VLOOKUP(J116,'2.賃金表'!$B$4:$D$51,3))</f>
        <v/>
      </c>
      <c r="O116" s="352" t="str">
        <f>IF($E116="","",INDEX('2.賃金表'!$G$4:$P$88,MATCH($F116,'2.賃金表'!$G$4:$G$88,0),MATCH($E116,'2.賃金表'!$G$4:$P$4,0)))</f>
        <v/>
      </c>
      <c r="P116" s="353"/>
      <c r="Q116" s="248" t="str">
        <f t="shared" si="20"/>
        <v/>
      </c>
      <c r="R116" s="352" t="str">
        <f>IF($G116="","",VLOOKUP($G116,'2.賃金表'!$R$4:$S$11,2,FALSE))</f>
        <v/>
      </c>
      <c r="S116" s="353"/>
      <c r="T116" s="353"/>
      <c r="U116" s="353"/>
      <c r="V116" s="248" t="str">
        <f t="shared" si="28"/>
        <v/>
      </c>
      <c r="W116" s="251" t="str">
        <f t="shared" si="22"/>
        <v/>
      </c>
    </row>
    <row r="117" spans="1:23" x14ac:dyDescent="0.15">
      <c r="A117" s="27" t="str">
        <f t="shared" si="23"/>
        <v/>
      </c>
      <c r="B117" s="322"/>
      <c r="C117" s="322"/>
      <c r="D117" s="323"/>
      <c r="E117" s="323"/>
      <c r="F117" s="322"/>
      <c r="G117" s="322"/>
      <c r="H117" s="324"/>
      <c r="I117" s="324"/>
      <c r="J117" s="211" t="str">
        <f t="shared" si="24"/>
        <v/>
      </c>
      <c r="K117" s="211" t="str">
        <f t="shared" si="25"/>
        <v/>
      </c>
      <c r="L117" s="211" t="str">
        <f t="shared" si="26"/>
        <v/>
      </c>
      <c r="M117" s="211" t="str">
        <f t="shared" si="27"/>
        <v/>
      </c>
      <c r="N117" s="352" t="str">
        <f>IF(C117="","",VLOOKUP(J117,'2.賃金表'!$B$4:$D$51,3))</f>
        <v/>
      </c>
      <c r="O117" s="352" t="str">
        <f>IF($E117="","",INDEX('2.賃金表'!$G$4:$P$88,MATCH($F117,'2.賃金表'!$G$4:$G$88,0),MATCH($E117,'2.賃金表'!$G$4:$P$4,0)))</f>
        <v/>
      </c>
      <c r="P117" s="353"/>
      <c r="Q117" s="248" t="str">
        <f t="shared" si="20"/>
        <v/>
      </c>
      <c r="R117" s="352" t="str">
        <f>IF($G117="","",VLOOKUP($G117,'2.賃金表'!$R$4:$S$11,2,FALSE))</f>
        <v/>
      </c>
      <c r="S117" s="353"/>
      <c r="T117" s="353"/>
      <c r="U117" s="353"/>
      <c r="V117" s="248" t="str">
        <f t="shared" si="28"/>
        <v/>
      </c>
      <c r="W117" s="251" t="str">
        <f t="shared" si="22"/>
        <v/>
      </c>
    </row>
    <row r="118" spans="1:23" x14ac:dyDescent="0.15">
      <c r="A118" s="27" t="str">
        <f t="shared" si="23"/>
        <v/>
      </c>
      <c r="B118" s="322"/>
      <c r="C118" s="322"/>
      <c r="D118" s="323"/>
      <c r="E118" s="323"/>
      <c r="F118" s="322"/>
      <c r="G118" s="322"/>
      <c r="H118" s="324"/>
      <c r="I118" s="324"/>
      <c r="J118" s="211" t="str">
        <f t="shared" si="24"/>
        <v/>
      </c>
      <c r="K118" s="211" t="str">
        <f t="shared" si="25"/>
        <v/>
      </c>
      <c r="L118" s="211" t="str">
        <f t="shared" si="26"/>
        <v/>
      </c>
      <c r="M118" s="211" t="str">
        <f t="shared" si="27"/>
        <v/>
      </c>
      <c r="N118" s="352" t="str">
        <f>IF(C118="","",VLOOKUP(J118,'2.賃金表'!$B$4:$D$51,3))</f>
        <v/>
      </c>
      <c r="O118" s="352" t="str">
        <f>IF($E118="","",INDEX('2.賃金表'!$G$4:$P$88,MATCH($F118,'2.賃金表'!$G$4:$G$88,0),MATCH($E118,'2.賃金表'!$G$4:$P$4,0)))</f>
        <v/>
      </c>
      <c r="P118" s="353"/>
      <c r="Q118" s="248" t="str">
        <f t="shared" si="20"/>
        <v/>
      </c>
      <c r="R118" s="352" t="str">
        <f>IF($G118="","",VLOOKUP($G118,'2.賃金表'!$R$4:$S$11,2,FALSE))</f>
        <v/>
      </c>
      <c r="S118" s="353"/>
      <c r="T118" s="353"/>
      <c r="U118" s="353"/>
      <c r="V118" s="248" t="str">
        <f t="shared" si="28"/>
        <v/>
      </c>
      <c r="W118" s="251" t="str">
        <f t="shared" si="22"/>
        <v/>
      </c>
    </row>
    <row r="119" spans="1:23" x14ac:dyDescent="0.15">
      <c r="A119" s="27" t="str">
        <f t="shared" si="23"/>
        <v/>
      </c>
      <c r="B119" s="322"/>
      <c r="C119" s="322"/>
      <c r="D119" s="323"/>
      <c r="E119" s="323"/>
      <c r="F119" s="322"/>
      <c r="G119" s="322"/>
      <c r="H119" s="324"/>
      <c r="I119" s="324"/>
      <c r="J119" s="211" t="str">
        <f t="shared" si="24"/>
        <v/>
      </c>
      <c r="K119" s="211" t="str">
        <f t="shared" si="25"/>
        <v/>
      </c>
      <c r="L119" s="211" t="str">
        <f t="shared" si="26"/>
        <v/>
      </c>
      <c r="M119" s="211" t="str">
        <f t="shared" si="27"/>
        <v/>
      </c>
      <c r="N119" s="352" t="str">
        <f>IF(C119="","",VLOOKUP(J119,'2.賃金表'!$B$4:$D$51,3))</f>
        <v/>
      </c>
      <c r="O119" s="352" t="str">
        <f>IF($E119="","",INDEX('2.賃金表'!$G$4:$P$88,MATCH($F119,'2.賃金表'!$G$4:$G$88,0),MATCH($E119,'2.賃金表'!$G$4:$P$4,0)))</f>
        <v/>
      </c>
      <c r="P119" s="353"/>
      <c r="Q119" s="248" t="str">
        <f t="shared" si="20"/>
        <v/>
      </c>
      <c r="R119" s="352" t="str">
        <f>IF($G119="","",VLOOKUP($G119,'2.賃金表'!$R$4:$S$11,2,FALSE))</f>
        <v/>
      </c>
      <c r="S119" s="353"/>
      <c r="T119" s="353"/>
      <c r="U119" s="353"/>
      <c r="V119" s="248" t="str">
        <f t="shared" si="28"/>
        <v/>
      </c>
      <c r="W119" s="251" t="str">
        <f t="shared" si="22"/>
        <v/>
      </c>
    </row>
    <row r="120" spans="1:23" x14ac:dyDescent="0.15">
      <c r="A120" s="27" t="str">
        <f t="shared" si="23"/>
        <v/>
      </c>
      <c r="B120" s="322"/>
      <c r="C120" s="322"/>
      <c r="D120" s="323"/>
      <c r="E120" s="323"/>
      <c r="F120" s="322"/>
      <c r="G120" s="322"/>
      <c r="H120" s="324"/>
      <c r="I120" s="324"/>
      <c r="J120" s="211" t="str">
        <f t="shared" si="24"/>
        <v/>
      </c>
      <c r="K120" s="211" t="str">
        <f t="shared" si="25"/>
        <v/>
      </c>
      <c r="L120" s="211" t="str">
        <f t="shared" si="26"/>
        <v/>
      </c>
      <c r="M120" s="211" t="str">
        <f t="shared" si="27"/>
        <v/>
      </c>
      <c r="N120" s="352" t="str">
        <f>IF(C120="","",VLOOKUP(J120,'2.賃金表'!$B$4:$D$51,3))</f>
        <v/>
      </c>
      <c r="O120" s="352" t="str">
        <f>IF($E120="","",INDEX('2.賃金表'!$G$4:$P$88,MATCH($F120,'2.賃金表'!$G$4:$G$88,0),MATCH($E120,'2.賃金表'!$G$4:$P$4,0)))</f>
        <v/>
      </c>
      <c r="P120" s="353"/>
      <c r="Q120" s="248" t="str">
        <f t="shared" si="20"/>
        <v/>
      </c>
      <c r="R120" s="352" t="str">
        <f>IF($G120="","",VLOOKUP($G120,'2.賃金表'!$R$4:$S$11,2,FALSE))</f>
        <v/>
      </c>
      <c r="S120" s="353"/>
      <c r="T120" s="353"/>
      <c r="U120" s="353"/>
      <c r="V120" s="248" t="str">
        <f t="shared" si="28"/>
        <v/>
      </c>
      <c r="W120" s="251" t="str">
        <f t="shared" si="22"/>
        <v/>
      </c>
    </row>
    <row r="121" spans="1:23" x14ac:dyDescent="0.15">
      <c r="A121" s="27" t="str">
        <f t="shared" si="23"/>
        <v/>
      </c>
      <c r="B121" s="322"/>
      <c r="C121" s="322"/>
      <c r="D121" s="323"/>
      <c r="E121" s="323"/>
      <c r="F121" s="322"/>
      <c r="G121" s="322"/>
      <c r="H121" s="324"/>
      <c r="I121" s="324"/>
      <c r="J121" s="211" t="str">
        <f t="shared" si="24"/>
        <v/>
      </c>
      <c r="K121" s="211" t="str">
        <f t="shared" si="25"/>
        <v/>
      </c>
      <c r="L121" s="211" t="str">
        <f t="shared" si="26"/>
        <v/>
      </c>
      <c r="M121" s="211" t="str">
        <f t="shared" si="27"/>
        <v/>
      </c>
      <c r="N121" s="352" t="str">
        <f>IF(C121="","",VLOOKUP(J121,'2.賃金表'!$B$4:$D$51,3))</f>
        <v/>
      </c>
      <c r="O121" s="352" t="str">
        <f>IF($E121="","",INDEX('2.賃金表'!$G$4:$P$88,MATCH($F121,'2.賃金表'!$G$4:$G$88,0),MATCH($E121,'2.賃金表'!$G$4:$P$4,0)))</f>
        <v/>
      </c>
      <c r="P121" s="353"/>
      <c r="Q121" s="248" t="str">
        <f t="shared" si="20"/>
        <v/>
      </c>
      <c r="R121" s="352" t="str">
        <f>IF($G121="","",VLOOKUP($G121,'2.賃金表'!$R$4:$S$11,2,FALSE))</f>
        <v/>
      </c>
      <c r="S121" s="353"/>
      <c r="T121" s="353"/>
      <c r="U121" s="353"/>
      <c r="V121" s="248" t="str">
        <f t="shared" si="28"/>
        <v/>
      </c>
      <c r="W121" s="251" t="str">
        <f t="shared" si="22"/>
        <v/>
      </c>
    </row>
    <row r="122" spans="1:23" x14ac:dyDescent="0.15">
      <c r="A122" s="27" t="str">
        <f t="shared" si="23"/>
        <v/>
      </c>
      <c r="B122" s="322"/>
      <c r="C122" s="322"/>
      <c r="D122" s="323"/>
      <c r="E122" s="323"/>
      <c r="F122" s="322"/>
      <c r="G122" s="322"/>
      <c r="H122" s="324"/>
      <c r="I122" s="324"/>
      <c r="J122" s="211" t="str">
        <f t="shared" si="24"/>
        <v/>
      </c>
      <c r="K122" s="211" t="str">
        <f t="shared" si="25"/>
        <v/>
      </c>
      <c r="L122" s="211" t="str">
        <f t="shared" si="26"/>
        <v/>
      </c>
      <c r="M122" s="211" t="str">
        <f t="shared" si="27"/>
        <v/>
      </c>
      <c r="N122" s="352" t="str">
        <f>IF(C122="","",VLOOKUP(J122,'2.賃金表'!$B$4:$D$51,3))</f>
        <v/>
      </c>
      <c r="O122" s="352" t="str">
        <f>IF($E122="","",INDEX('2.賃金表'!$G$4:$P$88,MATCH($F122,'2.賃金表'!$G$4:$G$88,0),MATCH($E122,'2.賃金表'!$G$4:$P$4,0)))</f>
        <v/>
      </c>
      <c r="P122" s="353"/>
      <c r="Q122" s="248" t="str">
        <f t="shared" si="20"/>
        <v/>
      </c>
      <c r="R122" s="352" t="str">
        <f>IF($G122="","",VLOOKUP($G122,'2.賃金表'!$R$4:$S$11,2,FALSE))</f>
        <v/>
      </c>
      <c r="S122" s="353"/>
      <c r="T122" s="353"/>
      <c r="U122" s="353"/>
      <c r="V122" s="248" t="str">
        <f t="shared" si="28"/>
        <v/>
      </c>
      <c r="W122" s="251" t="str">
        <f t="shared" si="22"/>
        <v/>
      </c>
    </row>
    <row r="123" spans="1:23" x14ac:dyDescent="0.15">
      <c r="A123" s="27" t="str">
        <f t="shared" si="23"/>
        <v/>
      </c>
      <c r="B123" s="322"/>
      <c r="C123" s="322"/>
      <c r="D123" s="323"/>
      <c r="E123" s="323"/>
      <c r="F123" s="322"/>
      <c r="G123" s="322"/>
      <c r="H123" s="324"/>
      <c r="I123" s="324"/>
      <c r="J123" s="211" t="str">
        <f t="shared" si="24"/>
        <v/>
      </c>
      <c r="K123" s="211" t="str">
        <f t="shared" si="25"/>
        <v/>
      </c>
      <c r="L123" s="211" t="str">
        <f t="shared" si="26"/>
        <v/>
      </c>
      <c r="M123" s="211" t="str">
        <f t="shared" si="27"/>
        <v/>
      </c>
      <c r="N123" s="352" t="str">
        <f>IF(C123="","",VLOOKUP(J123,'2.賃金表'!$B$4:$D$51,3))</f>
        <v/>
      </c>
      <c r="O123" s="352" t="str">
        <f>IF($E123="","",INDEX('2.賃金表'!$G$4:$P$88,MATCH($F123,'2.賃金表'!$G$4:$G$88,0),MATCH($E123,'2.賃金表'!$G$4:$P$4,0)))</f>
        <v/>
      </c>
      <c r="P123" s="353"/>
      <c r="Q123" s="248" t="str">
        <f t="shared" si="20"/>
        <v/>
      </c>
      <c r="R123" s="352" t="str">
        <f>IF($G123="","",VLOOKUP($G123,'2.賃金表'!$R$4:$S$11,2,FALSE))</f>
        <v/>
      </c>
      <c r="S123" s="353"/>
      <c r="T123" s="353"/>
      <c r="U123" s="353"/>
      <c r="V123" s="248" t="str">
        <f t="shared" si="28"/>
        <v/>
      </c>
      <c r="W123" s="251" t="str">
        <f t="shared" si="22"/>
        <v/>
      </c>
    </row>
    <row r="124" spans="1:23" x14ac:dyDescent="0.15">
      <c r="A124" s="27" t="str">
        <f t="shared" si="23"/>
        <v/>
      </c>
      <c r="B124" s="322"/>
      <c r="C124" s="322"/>
      <c r="D124" s="323"/>
      <c r="E124" s="323"/>
      <c r="F124" s="322"/>
      <c r="G124" s="322"/>
      <c r="H124" s="324"/>
      <c r="I124" s="324"/>
      <c r="J124" s="211" t="str">
        <f t="shared" si="24"/>
        <v/>
      </c>
      <c r="K124" s="211" t="str">
        <f t="shared" si="25"/>
        <v/>
      </c>
      <c r="L124" s="211" t="str">
        <f t="shared" si="26"/>
        <v/>
      </c>
      <c r="M124" s="211" t="str">
        <f t="shared" si="27"/>
        <v/>
      </c>
      <c r="N124" s="352" t="str">
        <f>IF(C124="","",VLOOKUP(J124,'2.賃金表'!$B$4:$D$51,3))</f>
        <v/>
      </c>
      <c r="O124" s="352" t="str">
        <f>IF($E124="","",INDEX('2.賃金表'!$G$4:$P$88,MATCH($F124,'2.賃金表'!$G$4:$G$88,0),MATCH($E124,'2.賃金表'!$G$4:$P$4,0)))</f>
        <v/>
      </c>
      <c r="P124" s="353"/>
      <c r="Q124" s="248" t="str">
        <f t="shared" si="20"/>
        <v/>
      </c>
      <c r="R124" s="352" t="str">
        <f>IF($G124="","",VLOOKUP($G124,'2.賃金表'!$R$4:$S$11,2,FALSE))</f>
        <v/>
      </c>
      <c r="S124" s="353"/>
      <c r="T124" s="353"/>
      <c r="U124" s="353"/>
      <c r="V124" s="248" t="str">
        <f t="shared" si="28"/>
        <v/>
      </c>
      <c r="W124" s="251" t="str">
        <f t="shared" si="22"/>
        <v/>
      </c>
    </row>
    <row r="125" spans="1:23" x14ac:dyDescent="0.15">
      <c r="A125" s="27" t="str">
        <f t="shared" si="23"/>
        <v/>
      </c>
      <c r="B125" s="322"/>
      <c r="C125" s="322"/>
      <c r="D125" s="323"/>
      <c r="E125" s="323"/>
      <c r="F125" s="322"/>
      <c r="G125" s="322"/>
      <c r="H125" s="324"/>
      <c r="I125" s="324"/>
      <c r="J125" s="211" t="str">
        <f t="shared" si="24"/>
        <v/>
      </c>
      <c r="K125" s="211" t="str">
        <f t="shared" si="25"/>
        <v/>
      </c>
      <c r="L125" s="211" t="str">
        <f t="shared" si="26"/>
        <v/>
      </c>
      <c r="M125" s="211" t="str">
        <f t="shared" si="27"/>
        <v/>
      </c>
      <c r="N125" s="352" t="str">
        <f>IF(C125="","",VLOOKUP(J125,'2.賃金表'!$B$4:$D$51,3))</f>
        <v/>
      </c>
      <c r="O125" s="352" t="str">
        <f>IF($E125="","",INDEX('2.賃金表'!$G$4:$P$88,MATCH($F125,'2.賃金表'!$G$4:$G$88,0),MATCH($E125,'2.賃金表'!$G$4:$P$4,0)))</f>
        <v/>
      </c>
      <c r="P125" s="353"/>
      <c r="Q125" s="248" t="str">
        <f t="shared" si="20"/>
        <v/>
      </c>
      <c r="R125" s="352" t="str">
        <f>IF($G125="","",VLOOKUP($G125,'2.賃金表'!$R$4:$S$11,2,FALSE))</f>
        <v/>
      </c>
      <c r="S125" s="353"/>
      <c r="T125" s="353"/>
      <c r="U125" s="353"/>
      <c r="V125" s="248" t="str">
        <f t="shared" si="28"/>
        <v/>
      </c>
      <c r="W125" s="251" t="str">
        <f t="shared" si="22"/>
        <v/>
      </c>
    </row>
    <row r="126" spans="1:23" x14ac:dyDescent="0.15">
      <c r="A126" s="27" t="str">
        <f t="shared" si="23"/>
        <v/>
      </c>
      <c r="B126" s="322"/>
      <c r="C126" s="322"/>
      <c r="D126" s="323"/>
      <c r="E126" s="323"/>
      <c r="F126" s="322"/>
      <c r="G126" s="322"/>
      <c r="H126" s="324"/>
      <c r="I126" s="324"/>
      <c r="J126" s="211" t="str">
        <f t="shared" si="24"/>
        <v/>
      </c>
      <c r="K126" s="211" t="str">
        <f t="shared" si="25"/>
        <v/>
      </c>
      <c r="L126" s="211" t="str">
        <f t="shared" si="26"/>
        <v/>
      </c>
      <c r="M126" s="211" t="str">
        <f t="shared" si="27"/>
        <v/>
      </c>
      <c r="N126" s="352" t="str">
        <f>IF(C126="","",VLOOKUP(J126,'2.賃金表'!$B$4:$D$51,3))</f>
        <v/>
      </c>
      <c r="O126" s="352" t="str">
        <f>IF($E126="","",INDEX('2.賃金表'!$G$4:$P$88,MATCH($F126,'2.賃金表'!$G$4:$G$88,0),MATCH($E126,'2.賃金表'!$G$4:$P$4,0)))</f>
        <v/>
      </c>
      <c r="P126" s="353"/>
      <c r="Q126" s="248" t="str">
        <f t="shared" si="20"/>
        <v/>
      </c>
      <c r="R126" s="352" t="str">
        <f>IF($G126="","",VLOOKUP($G126,'2.賃金表'!$R$4:$S$11,2,FALSE))</f>
        <v/>
      </c>
      <c r="S126" s="353"/>
      <c r="T126" s="353"/>
      <c r="U126" s="353"/>
      <c r="V126" s="248" t="str">
        <f t="shared" si="28"/>
        <v/>
      </c>
      <c r="W126" s="251" t="str">
        <f t="shared" si="22"/>
        <v/>
      </c>
    </row>
    <row r="127" spans="1:23" x14ac:dyDescent="0.15">
      <c r="A127" s="27" t="str">
        <f t="shared" si="23"/>
        <v/>
      </c>
      <c r="B127" s="322"/>
      <c r="C127" s="322"/>
      <c r="D127" s="323"/>
      <c r="E127" s="323"/>
      <c r="F127" s="322"/>
      <c r="G127" s="322"/>
      <c r="H127" s="324"/>
      <c r="I127" s="324"/>
      <c r="J127" s="211" t="str">
        <f t="shared" si="24"/>
        <v/>
      </c>
      <c r="K127" s="211" t="str">
        <f t="shared" si="25"/>
        <v/>
      </c>
      <c r="L127" s="211" t="str">
        <f t="shared" si="26"/>
        <v/>
      </c>
      <c r="M127" s="211" t="str">
        <f t="shared" si="27"/>
        <v/>
      </c>
      <c r="N127" s="352" t="str">
        <f>IF(C127="","",VLOOKUP(J127,'2.賃金表'!$B$4:$D$51,3))</f>
        <v/>
      </c>
      <c r="O127" s="352" t="str">
        <f>IF($E127="","",INDEX('2.賃金表'!$G$4:$P$88,MATCH($F127,'2.賃金表'!$G$4:$G$88,0),MATCH($E127,'2.賃金表'!$G$4:$P$4,0)))</f>
        <v/>
      </c>
      <c r="P127" s="353"/>
      <c r="Q127" s="248" t="str">
        <f t="shared" si="20"/>
        <v/>
      </c>
      <c r="R127" s="352" t="str">
        <f>IF($G127="","",VLOOKUP($G127,'2.賃金表'!$R$4:$S$11,2,FALSE))</f>
        <v/>
      </c>
      <c r="S127" s="353"/>
      <c r="T127" s="353"/>
      <c r="U127" s="353"/>
      <c r="V127" s="248" t="str">
        <f t="shared" si="28"/>
        <v/>
      </c>
      <c r="W127" s="251" t="str">
        <f t="shared" si="22"/>
        <v/>
      </c>
    </row>
    <row r="128" spans="1:23" x14ac:dyDescent="0.15">
      <c r="A128" s="27" t="str">
        <f t="shared" si="23"/>
        <v/>
      </c>
      <c r="B128" s="322"/>
      <c r="C128" s="322"/>
      <c r="D128" s="323"/>
      <c r="E128" s="323"/>
      <c r="F128" s="322"/>
      <c r="G128" s="322"/>
      <c r="H128" s="324"/>
      <c r="I128" s="324"/>
      <c r="J128" s="211" t="str">
        <f t="shared" si="24"/>
        <v/>
      </c>
      <c r="K128" s="211" t="str">
        <f t="shared" si="25"/>
        <v/>
      </c>
      <c r="L128" s="211" t="str">
        <f t="shared" si="26"/>
        <v/>
      </c>
      <c r="M128" s="211" t="str">
        <f t="shared" si="27"/>
        <v/>
      </c>
      <c r="N128" s="352" t="str">
        <f>IF(C128="","",VLOOKUP(J128,'2.賃金表'!$B$4:$D$51,3))</f>
        <v/>
      </c>
      <c r="O128" s="352" t="str">
        <f>IF($E128="","",INDEX('2.賃金表'!$G$4:$P$88,MATCH($F128,'2.賃金表'!$G$4:$G$88,0),MATCH($E128,'2.賃金表'!$G$4:$P$4,0)))</f>
        <v/>
      </c>
      <c r="P128" s="353"/>
      <c r="Q128" s="248" t="str">
        <f t="shared" si="20"/>
        <v/>
      </c>
      <c r="R128" s="352" t="str">
        <f>IF($G128="","",VLOOKUP($G128,'2.賃金表'!$R$4:$S$11,2,FALSE))</f>
        <v/>
      </c>
      <c r="S128" s="353"/>
      <c r="T128" s="353"/>
      <c r="U128" s="353"/>
      <c r="V128" s="248" t="str">
        <f t="shared" si="28"/>
        <v/>
      </c>
      <c r="W128" s="251" t="str">
        <f t="shared" si="22"/>
        <v/>
      </c>
    </row>
    <row r="129" spans="1:23" x14ac:dyDescent="0.15">
      <c r="A129" s="27" t="str">
        <f t="shared" si="23"/>
        <v/>
      </c>
      <c r="B129" s="322"/>
      <c r="C129" s="322"/>
      <c r="D129" s="323"/>
      <c r="E129" s="323"/>
      <c r="F129" s="322"/>
      <c r="G129" s="322"/>
      <c r="H129" s="324"/>
      <c r="I129" s="324"/>
      <c r="J129" s="211" t="str">
        <f t="shared" si="24"/>
        <v/>
      </c>
      <c r="K129" s="211" t="str">
        <f t="shared" si="25"/>
        <v/>
      </c>
      <c r="L129" s="211" t="str">
        <f t="shared" si="26"/>
        <v/>
      </c>
      <c r="M129" s="211" t="str">
        <f t="shared" si="27"/>
        <v/>
      </c>
      <c r="N129" s="352" t="str">
        <f>IF(C129="","",VLOOKUP(J129,'2.賃金表'!$B$4:$D$51,3))</f>
        <v/>
      </c>
      <c r="O129" s="352" t="str">
        <f>IF($E129="","",INDEX('2.賃金表'!$G$4:$P$88,MATCH($F129,'2.賃金表'!$G$4:$G$88,0),MATCH($E129,'2.賃金表'!$G$4:$P$4,0)))</f>
        <v/>
      </c>
      <c r="P129" s="353"/>
      <c r="Q129" s="248" t="str">
        <f t="shared" si="20"/>
        <v/>
      </c>
      <c r="R129" s="352" t="str">
        <f>IF($G129="","",VLOOKUP($G129,'2.賃金表'!$R$4:$S$11,2,FALSE))</f>
        <v/>
      </c>
      <c r="S129" s="353"/>
      <c r="T129" s="353"/>
      <c r="U129" s="353"/>
      <c r="V129" s="248" t="str">
        <f t="shared" si="28"/>
        <v/>
      </c>
      <c r="W129" s="251" t="str">
        <f t="shared" si="22"/>
        <v/>
      </c>
    </row>
    <row r="130" spans="1:23" x14ac:dyDescent="0.15">
      <c r="A130" s="27" t="str">
        <f t="shared" si="23"/>
        <v/>
      </c>
      <c r="B130" s="322"/>
      <c r="C130" s="322"/>
      <c r="D130" s="323"/>
      <c r="E130" s="323"/>
      <c r="F130" s="322"/>
      <c r="G130" s="322"/>
      <c r="H130" s="324"/>
      <c r="I130" s="324"/>
      <c r="J130" s="211" t="str">
        <f t="shared" si="24"/>
        <v/>
      </c>
      <c r="K130" s="211" t="str">
        <f t="shared" si="25"/>
        <v/>
      </c>
      <c r="L130" s="211" t="str">
        <f t="shared" si="26"/>
        <v/>
      </c>
      <c r="M130" s="211" t="str">
        <f t="shared" si="27"/>
        <v/>
      </c>
      <c r="N130" s="352" t="str">
        <f>IF(C130="","",VLOOKUP(J130,'2.賃金表'!$B$4:$D$51,3))</f>
        <v/>
      </c>
      <c r="O130" s="352" t="str">
        <f>IF($E130="","",INDEX('2.賃金表'!$G$4:$P$88,MATCH($F130,'2.賃金表'!$G$4:$G$88,0),MATCH($E130,'2.賃金表'!$G$4:$P$4,0)))</f>
        <v/>
      </c>
      <c r="P130" s="353"/>
      <c r="Q130" s="248" t="str">
        <f t="shared" si="20"/>
        <v/>
      </c>
      <c r="R130" s="352" t="str">
        <f>IF($G130="","",VLOOKUP($G130,'2.賃金表'!$R$4:$S$11,2,FALSE))</f>
        <v/>
      </c>
      <c r="S130" s="353"/>
      <c r="T130" s="353"/>
      <c r="U130" s="353"/>
      <c r="V130" s="248" t="str">
        <f t="shared" si="28"/>
        <v/>
      </c>
      <c r="W130" s="251" t="str">
        <f t="shared" si="22"/>
        <v/>
      </c>
    </row>
    <row r="131" spans="1:23" x14ac:dyDescent="0.15">
      <c r="A131" s="27" t="str">
        <f t="shared" si="23"/>
        <v/>
      </c>
      <c r="B131" s="322"/>
      <c r="C131" s="322"/>
      <c r="D131" s="323"/>
      <c r="E131" s="323"/>
      <c r="F131" s="322"/>
      <c r="G131" s="322"/>
      <c r="H131" s="324"/>
      <c r="I131" s="324"/>
      <c r="J131" s="211" t="str">
        <f t="shared" si="24"/>
        <v/>
      </c>
      <c r="K131" s="211" t="str">
        <f t="shared" si="25"/>
        <v/>
      </c>
      <c r="L131" s="211" t="str">
        <f t="shared" si="26"/>
        <v/>
      </c>
      <c r="M131" s="211" t="str">
        <f t="shared" si="27"/>
        <v/>
      </c>
      <c r="N131" s="352" t="str">
        <f>IF(C131="","",VLOOKUP(J131,'2.賃金表'!$B$4:$D$51,3))</f>
        <v/>
      </c>
      <c r="O131" s="352" t="str">
        <f>IF($E131="","",INDEX('2.賃金表'!$G$4:$P$88,MATCH($F131,'2.賃金表'!$G$4:$G$88,0),MATCH($E131,'2.賃金表'!$G$4:$P$4,0)))</f>
        <v/>
      </c>
      <c r="P131" s="353"/>
      <c r="Q131" s="248" t="str">
        <f t="shared" si="20"/>
        <v/>
      </c>
      <c r="R131" s="352" t="str">
        <f>IF($G131="","",VLOOKUP($G131,'2.賃金表'!$R$4:$S$11,2,FALSE))</f>
        <v/>
      </c>
      <c r="S131" s="353"/>
      <c r="T131" s="353"/>
      <c r="U131" s="353"/>
      <c r="V131" s="248" t="str">
        <f t="shared" si="28"/>
        <v/>
      </c>
      <c r="W131" s="251" t="str">
        <f t="shared" si="22"/>
        <v/>
      </c>
    </row>
    <row r="132" spans="1:23" x14ac:dyDescent="0.15">
      <c r="A132" s="27" t="str">
        <f t="shared" si="23"/>
        <v/>
      </c>
      <c r="B132" s="322"/>
      <c r="C132" s="322"/>
      <c r="D132" s="323"/>
      <c r="E132" s="323"/>
      <c r="F132" s="322"/>
      <c r="G132" s="322"/>
      <c r="H132" s="324"/>
      <c r="I132" s="324"/>
      <c r="J132" s="211" t="str">
        <f t="shared" si="24"/>
        <v/>
      </c>
      <c r="K132" s="211" t="str">
        <f t="shared" si="25"/>
        <v/>
      </c>
      <c r="L132" s="211" t="str">
        <f t="shared" si="26"/>
        <v/>
      </c>
      <c r="M132" s="211" t="str">
        <f t="shared" si="27"/>
        <v/>
      </c>
      <c r="N132" s="352" t="str">
        <f>IF(C132="","",VLOOKUP(J132,'2.賃金表'!$B$4:$D$51,3))</f>
        <v/>
      </c>
      <c r="O132" s="352" t="str">
        <f>IF($E132="","",INDEX('2.賃金表'!$G$4:$P$88,MATCH($F132,'2.賃金表'!$G$4:$G$88,0),MATCH($E132,'2.賃金表'!$G$4:$P$4,0)))</f>
        <v/>
      </c>
      <c r="P132" s="353"/>
      <c r="Q132" s="248" t="str">
        <f t="shared" si="20"/>
        <v/>
      </c>
      <c r="R132" s="352" t="str">
        <f>IF($G132="","",VLOOKUP($G132,'2.賃金表'!$R$4:$S$11,2,FALSE))</f>
        <v/>
      </c>
      <c r="S132" s="353"/>
      <c r="T132" s="353"/>
      <c r="U132" s="353"/>
      <c r="V132" s="248" t="str">
        <f t="shared" si="28"/>
        <v/>
      </c>
      <c r="W132" s="251" t="str">
        <f t="shared" si="22"/>
        <v/>
      </c>
    </row>
    <row r="133" spans="1:23" x14ac:dyDescent="0.15">
      <c r="A133" s="27" t="str">
        <f t="shared" si="23"/>
        <v/>
      </c>
      <c r="B133" s="322"/>
      <c r="C133" s="322"/>
      <c r="D133" s="323"/>
      <c r="E133" s="323"/>
      <c r="F133" s="322"/>
      <c r="G133" s="322"/>
      <c r="H133" s="324"/>
      <c r="I133" s="324"/>
      <c r="J133" s="211" t="str">
        <f t="shared" si="24"/>
        <v/>
      </c>
      <c r="K133" s="211" t="str">
        <f t="shared" si="25"/>
        <v/>
      </c>
      <c r="L133" s="211" t="str">
        <f t="shared" si="26"/>
        <v/>
      </c>
      <c r="M133" s="211" t="str">
        <f t="shared" si="27"/>
        <v/>
      </c>
      <c r="N133" s="352" t="str">
        <f>IF(C133="","",VLOOKUP(J133,'2.賃金表'!$B$4:$D$51,3))</f>
        <v/>
      </c>
      <c r="O133" s="352" t="str">
        <f>IF($E133="","",INDEX('2.賃金表'!$G$4:$P$88,MATCH($F133,'2.賃金表'!$G$4:$G$88,0),MATCH($E133,'2.賃金表'!$G$4:$P$4,0)))</f>
        <v/>
      </c>
      <c r="P133" s="353"/>
      <c r="Q133" s="248" t="str">
        <f t="shared" si="20"/>
        <v/>
      </c>
      <c r="R133" s="352" t="str">
        <f>IF($G133="","",VLOOKUP($G133,'2.賃金表'!$R$4:$S$11,2,FALSE))</f>
        <v/>
      </c>
      <c r="S133" s="353"/>
      <c r="T133" s="353"/>
      <c r="U133" s="353"/>
      <c r="V133" s="248" t="str">
        <f t="shared" si="28"/>
        <v/>
      </c>
      <c r="W133" s="251" t="str">
        <f t="shared" si="22"/>
        <v/>
      </c>
    </row>
    <row r="134" spans="1:23" x14ac:dyDescent="0.15">
      <c r="A134" s="27" t="str">
        <f t="shared" si="23"/>
        <v/>
      </c>
      <c r="B134" s="322"/>
      <c r="C134" s="322"/>
      <c r="D134" s="323"/>
      <c r="E134" s="323"/>
      <c r="F134" s="322"/>
      <c r="G134" s="322"/>
      <c r="H134" s="324"/>
      <c r="I134" s="324"/>
      <c r="J134" s="211" t="str">
        <f t="shared" si="24"/>
        <v/>
      </c>
      <c r="K134" s="211" t="str">
        <f t="shared" si="25"/>
        <v/>
      </c>
      <c r="L134" s="211" t="str">
        <f t="shared" si="26"/>
        <v/>
      </c>
      <c r="M134" s="211" t="str">
        <f t="shared" si="27"/>
        <v/>
      </c>
      <c r="N134" s="352" t="str">
        <f>IF(C134="","",VLOOKUP(J134,'2.賃金表'!$B$4:$D$51,3))</f>
        <v/>
      </c>
      <c r="O134" s="352" t="str">
        <f>IF($E134="","",INDEX('2.賃金表'!$G$4:$P$88,MATCH($F134,'2.賃金表'!$G$4:$G$88,0),MATCH($E134,'2.賃金表'!$G$4:$P$4,0)))</f>
        <v/>
      </c>
      <c r="P134" s="353"/>
      <c r="Q134" s="248" t="str">
        <f t="shared" si="20"/>
        <v/>
      </c>
      <c r="R134" s="352" t="str">
        <f>IF($G134="","",VLOOKUP($G134,'2.賃金表'!$R$4:$S$11,2,FALSE))</f>
        <v/>
      </c>
      <c r="S134" s="353"/>
      <c r="T134" s="353"/>
      <c r="U134" s="353"/>
      <c r="V134" s="248" t="str">
        <f t="shared" si="28"/>
        <v/>
      </c>
      <c r="W134" s="251" t="str">
        <f t="shared" si="22"/>
        <v/>
      </c>
    </row>
    <row r="135" spans="1:23" x14ac:dyDescent="0.15">
      <c r="A135" s="27" t="str">
        <f t="shared" si="23"/>
        <v/>
      </c>
      <c r="B135" s="322"/>
      <c r="C135" s="322"/>
      <c r="D135" s="323"/>
      <c r="E135" s="323"/>
      <c r="F135" s="322"/>
      <c r="G135" s="322"/>
      <c r="H135" s="324"/>
      <c r="I135" s="324"/>
      <c r="J135" s="211" t="str">
        <f t="shared" si="24"/>
        <v/>
      </c>
      <c r="K135" s="211" t="str">
        <f t="shared" si="25"/>
        <v/>
      </c>
      <c r="L135" s="211" t="str">
        <f t="shared" si="26"/>
        <v/>
      </c>
      <c r="M135" s="211" t="str">
        <f t="shared" si="27"/>
        <v/>
      </c>
      <c r="N135" s="352" t="str">
        <f>IF(C135="","",VLOOKUP(J135,'2.賃金表'!$B$4:$D$51,3))</f>
        <v/>
      </c>
      <c r="O135" s="352" t="str">
        <f>IF($E135="","",INDEX('2.賃金表'!$G$4:$P$88,MATCH($F135,'2.賃金表'!$G$4:$G$88,0),MATCH($E135,'2.賃金表'!$G$4:$P$4,0)))</f>
        <v/>
      </c>
      <c r="P135" s="353"/>
      <c r="Q135" s="248" t="str">
        <f t="shared" si="20"/>
        <v/>
      </c>
      <c r="R135" s="352" t="str">
        <f>IF($G135="","",VLOOKUP($G135,'2.賃金表'!$R$4:$S$11,2,FALSE))</f>
        <v/>
      </c>
      <c r="S135" s="353"/>
      <c r="T135" s="353"/>
      <c r="U135" s="353"/>
      <c r="V135" s="248" t="str">
        <f t="shared" si="28"/>
        <v/>
      </c>
      <c r="W135" s="251" t="str">
        <f t="shared" si="22"/>
        <v/>
      </c>
    </row>
    <row r="136" spans="1:23" x14ac:dyDescent="0.15">
      <c r="A136" s="27" t="str">
        <f t="shared" si="23"/>
        <v/>
      </c>
      <c r="B136" s="322"/>
      <c r="C136" s="322"/>
      <c r="D136" s="323"/>
      <c r="E136" s="323"/>
      <c r="F136" s="322"/>
      <c r="G136" s="322"/>
      <c r="H136" s="324"/>
      <c r="I136" s="324"/>
      <c r="J136" s="211" t="str">
        <f t="shared" si="24"/>
        <v/>
      </c>
      <c r="K136" s="211" t="str">
        <f t="shared" si="25"/>
        <v/>
      </c>
      <c r="L136" s="211" t="str">
        <f t="shared" si="26"/>
        <v/>
      </c>
      <c r="M136" s="211" t="str">
        <f t="shared" si="27"/>
        <v/>
      </c>
      <c r="N136" s="352" t="str">
        <f>IF(C136="","",VLOOKUP(J136,'2.賃金表'!$B$4:$D$51,3))</f>
        <v/>
      </c>
      <c r="O136" s="352" t="str">
        <f>IF($E136="","",INDEX('2.賃金表'!$G$4:$P$88,MATCH($F136,'2.賃金表'!$G$4:$G$88,0),MATCH($E136,'2.賃金表'!$G$4:$P$4,0)))</f>
        <v/>
      </c>
      <c r="P136" s="353"/>
      <c r="Q136" s="248" t="str">
        <f t="shared" ref="Q136:Q199" si="29">IF($E136="","",$N136+$O136+$P136)</f>
        <v/>
      </c>
      <c r="R136" s="352" t="str">
        <f>IF($G136="","",VLOOKUP($G136,'2.賃金表'!$R$4:$S$11,2,FALSE))</f>
        <v/>
      </c>
      <c r="S136" s="353"/>
      <c r="T136" s="353"/>
      <c r="U136" s="353"/>
      <c r="V136" s="248" t="str">
        <f t="shared" si="28"/>
        <v/>
      </c>
      <c r="W136" s="251" t="str">
        <f t="shared" ref="W136:W199" si="30">IF($E136="","",$Q136+$V136)</f>
        <v/>
      </c>
    </row>
    <row r="137" spans="1:23" x14ac:dyDescent="0.15">
      <c r="A137" s="27" t="str">
        <f t="shared" si="23"/>
        <v/>
      </c>
      <c r="B137" s="322"/>
      <c r="C137" s="322"/>
      <c r="D137" s="323"/>
      <c r="E137" s="323"/>
      <c r="F137" s="322"/>
      <c r="G137" s="322"/>
      <c r="H137" s="324"/>
      <c r="I137" s="324"/>
      <c r="J137" s="211" t="str">
        <f t="shared" si="24"/>
        <v/>
      </c>
      <c r="K137" s="211" t="str">
        <f t="shared" si="25"/>
        <v/>
      </c>
      <c r="L137" s="211" t="str">
        <f t="shared" si="26"/>
        <v/>
      </c>
      <c r="M137" s="211" t="str">
        <f t="shared" si="27"/>
        <v/>
      </c>
      <c r="N137" s="352" t="str">
        <f>IF(C137="","",VLOOKUP(J137,'2.賃金表'!$B$4:$D$51,3))</f>
        <v/>
      </c>
      <c r="O137" s="352" t="str">
        <f>IF($E137="","",INDEX('2.賃金表'!$G$4:$P$88,MATCH($F137,'2.賃金表'!$G$4:$G$88,0),MATCH($E137,'2.賃金表'!$G$4:$P$4,0)))</f>
        <v/>
      </c>
      <c r="P137" s="353"/>
      <c r="Q137" s="248" t="str">
        <f t="shared" si="29"/>
        <v/>
      </c>
      <c r="R137" s="352" t="str">
        <f>IF($G137="","",VLOOKUP($G137,'2.賃金表'!$R$4:$S$11,2,FALSE))</f>
        <v/>
      </c>
      <c r="S137" s="353"/>
      <c r="T137" s="353"/>
      <c r="U137" s="353"/>
      <c r="V137" s="248" t="str">
        <f t="shared" si="28"/>
        <v/>
      </c>
      <c r="W137" s="251" t="str">
        <f t="shared" si="30"/>
        <v/>
      </c>
    </row>
    <row r="138" spans="1:23" x14ac:dyDescent="0.15">
      <c r="A138" s="27" t="str">
        <f t="shared" si="23"/>
        <v/>
      </c>
      <c r="B138" s="322"/>
      <c r="C138" s="322"/>
      <c r="D138" s="323"/>
      <c r="E138" s="323"/>
      <c r="F138" s="322"/>
      <c r="G138" s="322"/>
      <c r="H138" s="324"/>
      <c r="I138" s="324"/>
      <c r="J138" s="211" t="str">
        <f t="shared" si="24"/>
        <v/>
      </c>
      <c r="K138" s="211" t="str">
        <f t="shared" si="25"/>
        <v/>
      </c>
      <c r="L138" s="211" t="str">
        <f t="shared" si="26"/>
        <v/>
      </c>
      <c r="M138" s="211" t="str">
        <f t="shared" si="27"/>
        <v/>
      </c>
      <c r="N138" s="352" t="str">
        <f>IF(C138="","",VLOOKUP(J138,'2.賃金表'!$B$4:$D$51,3))</f>
        <v/>
      </c>
      <c r="O138" s="352" t="str">
        <f>IF($E138="","",INDEX('2.賃金表'!$G$4:$P$88,MATCH($F138,'2.賃金表'!$G$4:$G$88,0),MATCH($E138,'2.賃金表'!$G$4:$P$4,0)))</f>
        <v/>
      </c>
      <c r="P138" s="353"/>
      <c r="Q138" s="248" t="str">
        <f t="shared" si="29"/>
        <v/>
      </c>
      <c r="R138" s="352" t="str">
        <f>IF($G138="","",VLOOKUP($G138,'2.賃金表'!$R$4:$S$11,2,FALSE))</f>
        <v/>
      </c>
      <c r="S138" s="353"/>
      <c r="T138" s="353"/>
      <c r="U138" s="353"/>
      <c r="V138" s="248" t="str">
        <f t="shared" si="28"/>
        <v/>
      </c>
      <c r="W138" s="251" t="str">
        <f t="shared" si="30"/>
        <v/>
      </c>
    </row>
    <row r="139" spans="1:23" x14ac:dyDescent="0.15">
      <c r="A139" s="27" t="str">
        <f t="shared" si="23"/>
        <v/>
      </c>
      <c r="B139" s="322"/>
      <c r="C139" s="322"/>
      <c r="D139" s="323"/>
      <c r="E139" s="323"/>
      <c r="F139" s="322"/>
      <c r="G139" s="322"/>
      <c r="H139" s="324"/>
      <c r="I139" s="324"/>
      <c r="J139" s="211" t="str">
        <f t="shared" si="24"/>
        <v/>
      </c>
      <c r="K139" s="211" t="str">
        <f t="shared" si="25"/>
        <v/>
      </c>
      <c r="L139" s="211" t="str">
        <f t="shared" si="26"/>
        <v/>
      </c>
      <c r="M139" s="211" t="str">
        <f t="shared" si="27"/>
        <v/>
      </c>
      <c r="N139" s="352" t="str">
        <f>IF(C139="","",VLOOKUP(J139,'2.賃金表'!$B$4:$D$51,3))</f>
        <v/>
      </c>
      <c r="O139" s="352" t="str">
        <f>IF($E139="","",INDEX('2.賃金表'!$G$4:$P$88,MATCH($F139,'2.賃金表'!$G$4:$G$88,0),MATCH($E139,'2.賃金表'!$G$4:$P$4,0)))</f>
        <v/>
      </c>
      <c r="P139" s="353"/>
      <c r="Q139" s="248" t="str">
        <f t="shared" si="29"/>
        <v/>
      </c>
      <c r="R139" s="352" t="str">
        <f>IF($G139="","",VLOOKUP($G139,'2.賃金表'!$R$4:$S$11,2,FALSE))</f>
        <v/>
      </c>
      <c r="S139" s="353"/>
      <c r="T139" s="353"/>
      <c r="U139" s="353"/>
      <c r="V139" s="248" t="str">
        <f t="shared" si="28"/>
        <v/>
      </c>
      <c r="W139" s="251" t="str">
        <f t="shared" si="30"/>
        <v/>
      </c>
    </row>
    <row r="140" spans="1:23" x14ac:dyDescent="0.15">
      <c r="A140" s="27" t="str">
        <f t="shared" si="23"/>
        <v/>
      </c>
      <c r="B140" s="322"/>
      <c r="C140" s="322"/>
      <c r="D140" s="323"/>
      <c r="E140" s="323"/>
      <c r="F140" s="322"/>
      <c r="G140" s="322"/>
      <c r="H140" s="324"/>
      <c r="I140" s="324"/>
      <c r="J140" s="211" t="str">
        <f t="shared" si="24"/>
        <v/>
      </c>
      <c r="K140" s="211" t="str">
        <f t="shared" si="25"/>
        <v/>
      </c>
      <c r="L140" s="211" t="str">
        <f t="shared" si="26"/>
        <v/>
      </c>
      <c r="M140" s="211" t="str">
        <f t="shared" si="27"/>
        <v/>
      </c>
      <c r="N140" s="352" t="str">
        <f>IF(C140="","",VLOOKUP(J140,'2.賃金表'!$B$4:$D$51,3))</f>
        <v/>
      </c>
      <c r="O140" s="352" t="str">
        <f>IF($E140="","",INDEX('2.賃金表'!$G$4:$P$88,MATCH($F140,'2.賃金表'!$G$4:$G$88,0),MATCH($E140,'2.賃金表'!$G$4:$P$4,0)))</f>
        <v/>
      </c>
      <c r="P140" s="353"/>
      <c r="Q140" s="248" t="str">
        <f t="shared" si="29"/>
        <v/>
      </c>
      <c r="R140" s="352" t="str">
        <f>IF($G140="","",VLOOKUP($G140,'2.賃金表'!$R$4:$S$11,2,FALSE))</f>
        <v/>
      </c>
      <c r="S140" s="353"/>
      <c r="T140" s="353"/>
      <c r="U140" s="353"/>
      <c r="V140" s="248" t="str">
        <f t="shared" si="28"/>
        <v/>
      </c>
      <c r="W140" s="251" t="str">
        <f t="shared" si="30"/>
        <v/>
      </c>
    </row>
    <row r="141" spans="1:23" x14ac:dyDescent="0.15">
      <c r="A141" s="27" t="str">
        <f t="shared" si="23"/>
        <v/>
      </c>
      <c r="B141" s="322"/>
      <c r="C141" s="322"/>
      <c r="D141" s="323"/>
      <c r="E141" s="323"/>
      <c r="F141" s="322"/>
      <c r="G141" s="322"/>
      <c r="H141" s="324"/>
      <c r="I141" s="324"/>
      <c r="J141" s="211" t="str">
        <f t="shared" si="24"/>
        <v/>
      </c>
      <c r="K141" s="211" t="str">
        <f t="shared" si="25"/>
        <v/>
      </c>
      <c r="L141" s="211" t="str">
        <f t="shared" si="26"/>
        <v/>
      </c>
      <c r="M141" s="211" t="str">
        <f t="shared" si="27"/>
        <v/>
      </c>
      <c r="N141" s="352" t="str">
        <f>IF(C141="","",VLOOKUP(J141,'2.賃金表'!$B$4:$D$51,3))</f>
        <v/>
      </c>
      <c r="O141" s="352" t="str">
        <f>IF($E141="","",INDEX('2.賃金表'!$G$4:$P$88,MATCH($F141,'2.賃金表'!$G$4:$G$88,0),MATCH($E141,'2.賃金表'!$G$4:$P$4,0)))</f>
        <v/>
      </c>
      <c r="P141" s="353"/>
      <c r="Q141" s="248" t="str">
        <f t="shared" si="29"/>
        <v/>
      </c>
      <c r="R141" s="352" t="str">
        <f>IF($G141="","",VLOOKUP($G141,'2.賃金表'!$R$4:$S$11,2,FALSE))</f>
        <v/>
      </c>
      <c r="S141" s="353"/>
      <c r="T141" s="353"/>
      <c r="U141" s="353"/>
      <c r="V141" s="248" t="str">
        <f t="shared" si="28"/>
        <v/>
      </c>
      <c r="W141" s="251" t="str">
        <f t="shared" si="30"/>
        <v/>
      </c>
    </row>
    <row r="142" spans="1:23" x14ac:dyDescent="0.15">
      <c r="A142" s="27" t="str">
        <f t="shared" si="23"/>
        <v/>
      </c>
      <c r="B142" s="322"/>
      <c r="C142" s="322"/>
      <c r="D142" s="323"/>
      <c r="E142" s="323"/>
      <c r="F142" s="322"/>
      <c r="G142" s="322"/>
      <c r="H142" s="324"/>
      <c r="I142" s="324"/>
      <c r="J142" s="211" t="str">
        <f t="shared" si="24"/>
        <v/>
      </c>
      <c r="K142" s="211" t="str">
        <f t="shared" si="25"/>
        <v/>
      </c>
      <c r="L142" s="211" t="str">
        <f t="shared" si="26"/>
        <v/>
      </c>
      <c r="M142" s="211" t="str">
        <f t="shared" si="27"/>
        <v/>
      </c>
      <c r="N142" s="352" t="str">
        <f>IF(C142="","",VLOOKUP(J142,'2.賃金表'!$B$4:$D$51,3))</f>
        <v/>
      </c>
      <c r="O142" s="352" t="str">
        <f>IF($E142="","",INDEX('2.賃金表'!$G$4:$P$88,MATCH($F142,'2.賃金表'!$G$4:$G$88,0),MATCH($E142,'2.賃金表'!$G$4:$P$4,0)))</f>
        <v/>
      </c>
      <c r="P142" s="353"/>
      <c r="Q142" s="248" t="str">
        <f t="shared" si="29"/>
        <v/>
      </c>
      <c r="R142" s="352" t="str">
        <f>IF($G142="","",VLOOKUP($G142,'2.賃金表'!$R$4:$S$11,2,FALSE))</f>
        <v/>
      </c>
      <c r="S142" s="353"/>
      <c r="T142" s="353"/>
      <c r="U142" s="353"/>
      <c r="V142" s="248" t="str">
        <f t="shared" si="28"/>
        <v/>
      </c>
      <c r="W142" s="251" t="str">
        <f t="shared" si="30"/>
        <v/>
      </c>
    </row>
    <row r="143" spans="1:23" x14ac:dyDescent="0.15">
      <c r="A143" s="27" t="str">
        <f t="shared" si="23"/>
        <v/>
      </c>
      <c r="B143" s="322"/>
      <c r="C143" s="322"/>
      <c r="D143" s="323"/>
      <c r="E143" s="323"/>
      <c r="F143" s="322"/>
      <c r="G143" s="322"/>
      <c r="H143" s="324"/>
      <c r="I143" s="324"/>
      <c r="J143" s="211" t="str">
        <f t="shared" si="24"/>
        <v/>
      </c>
      <c r="K143" s="211" t="str">
        <f t="shared" si="25"/>
        <v/>
      </c>
      <c r="L143" s="211" t="str">
        <f t="shared" si="26"/>
        <v/>
      </c>
      <c r="M143" s="211" t="str">
        <f t="shared" si="27"/>
        <v/>
      </c>
      <c r="N143" s="352" t="str">
        <f>IF(C143="","",VLOOKUP(J143,'2.賃金表'!$B$4:$D$51,3))</f>
        <v/>
      </c>
      <c r="O143" s="352" t="str">
        <f>IF($E143="","",INDEX('2.賃金表'!$G$4:$P$88,MATCH($F143,'2.賃金表'!$G$4:$G$88,0),MATCH($E143,'2.賃金表'!$G$4:$P$4,0)))</f>
        <v/>
      </c>
      <c r="P143" s="353"/>
      <c r="Q143" s="248" t="str">
        <f t="shared" si="29"/>
        <v/>
      </c>
      <c r="R143" s="352" t="str">
        <f>IF($G143="","",VLOOKUP($G143,'2.賃金表'!$R$4:$S$11,2,FALSE))</f>
        <v/>
      </c>
      <c r="S143" s="353"/>
      <c r="T143" s="353"/>
      <c r="U143" s="353"/>
      <c r="V143" s="248" t="str">
        <f t="shared" si="28"/>
        <v/>
      </c>
      <c r="W143" s="251" t="str">
        <f t="shared" si="30"/>
        <v/>
      </c>
    </row>
    <row r="144" spans="1:23" x14ac:dyDescent="0.15">
      <c r="A144" s="27" t="str">
        <f t="shared" si="23"/>
        <v/>
      </c>
      <c r="B144" s="322"/>
      <c r="C144" s="322"/>
      <c r="D144" s="323"/>
      <c r="E144" s="323"/>
      <c r="F144" s="322"/>
      <c r="G144" s="322"/>
      <c r="H144" s="324"/>
      <c r="I144" s="324"/>
      <c r="J144" s="211" t="str">
        <f t="shared" si="24"/>
        <v/>
      </c>
      <c r="K144" s="211" t="str">
        <f t="shared" si="25"/>
        <v/>
      </c>
      <c r="L144" s="211" t="str">
        <f t="shared" si="26"/>
        <v/>
      </c>
      <c r="M144" s="211" t="str">
        <f t="shared" si="27"/>
        <v/>
      </c>
      <c r="N144" s="352" t="str">
        <f>IF(C144="","",VLOOKUP(J144,'2.賃金表'!$B$4:$D$51,3))</f>
        <v/>
      </c>
      <c r="O144" s="352" t="str">
        <f>IF($E144="","",INDEX('2.賃金表'!$G$4:$P$88,MATCH($F144,'2.賃金表'!$G$4:$G$88,0),MATCH($E144,'2.賃金表'!$G$4:$P$4,0)))</f>
        <v/>
      </c>
      <c r="P144" s="353"/>
      <c r="Q144" s="248" t="str">
        <f t="shared" si="29"/>
        <v/>
      </c>
      <c r="R144" s="352" t="str">
        <f>IF($G144="","",VLOOKUP($G144,'2.賃金表'!$R$4:$S$11,2,FALSE))</f>
        <v/>
      </c>
      <c r="S144" s="353"/>
      <c r="T144" s="353"/>
      <c r="U144" s="353"/>
      <c r="V144" s="248" t="str">
        <f t="shared" si="28"/>
        <v/>
      </c>
      <c r="W144" s="251" t="str">
        <f t="shared" si="30"/>
        <v/>
      </c>
    </row>
    <row r="145" spans="1:23" x14ac:dyDescent="0.15">
      <c r="A145" s="27" t="str">
        <f t="shared" si="23"/>
        <v/>
      </c>
      <c r="B145" s="322"/>
      <c r="C145" s="322"/>
      <c r="D145" s="323"/>
      <c r="E145" s="323"/>
      <c r="F145" s="322"/>
      <c r="G145" s="322"/>
      <c r="H145" s="324"/>
      <c r="I145" s="324"/>
      <c r="J145" s="211" t="str">
        <f t="shared" si="24"/>
        <v/>
      </c>
      <c r="K145" s="211" t="str">
        <f t="shared" si="25"/>
        <v/>
      </c>
      <c r="L145" s="211" t="str">
        <f t="shared" si="26"/>
        <v/>
      </c>
      <c r="M145" s="211" t="str">
        <f t="shared" si="27"/>
        <v/>
      </c>
      <c r="N145" s="352" t="str">
        <f>IF(C145="","",VLOOKUP(J145,'2.賃金表'!$B$4:$D$51,3))</f>
        <v/>
      </c>
      <c r="O145" s="352" t="str">
        <f>IF($E145="","",INDEX('2.賃金表'!$G$4:$P$88,MATCH($F145,'2.賃金表'!$G$4:$G$88,0),MATCH($E145,'2.賃金表'!$G$4:$P$4,0)))</f>
        <v/>
      </c>
      <c r="P145" s="353"/>
      <c r="Q145" s="248" t="str">
        <f t="shared" si="29"/>
        <v/>
      </c>
      <c r="R145" s="352" t="str">
        <f>IF($G145="","",VLOOKUP($G145,'2.賃金表'!$R$4:$S$11,2,FALSE))</f>
        <v/>
      </c>
      <c r="S145" s="353"/>
      <c r="T145" s="353"/>
      <c r="U145" s="353"/>
      <c r="V145" s="248" t="str">
        <f t="shared" si="28"/>
        <v/>
      </c>
      <c r="W145" s="251" t="str">
        <f t="shared" si="30"/>
        <v/>
      </c>
    </row>
    <row r="146" spans="1:23" x14ac:dyDescent="0.15">
      <c r="A146" s="27" t="str">
        <f t="shared" si="23"/>
        <v/>
      </c>
      <c r="B146" s="322"/>
      <c r="C146" s="322"/>
      <c r="D146" s="323"/>
      <c r="E146" s="323"/>
      <c r="F146" s="322"/>
      <c r="G146" s="322"/>
      <c r="H146" s="324"/>
      <c r="I146" s="324"/>
      <c r="J146" s="211" t="str">
        <f t="shared" si="24"/>
        <v/>
      </c>
      <c r="K146" s="211" t="str">
        <f t="shared" si="25"/>
        <v/>
      </c>
      <c r="L146" s="211" t="str">
        <f t="shared" si="26"/>
        <v/>
      </c>
      <c r="M146" s="211" t="str">
        <f t="shared" si="27"/>
        <v/>
      </c>
      <c r="N146" s="352" t="str">
        <f>IF(C146="","",VLOOKUP(J146,'2.賃金表'!$B$4:$D$51,3))</f>
        <v/>
      </c>
      <c r="O146" s="352" t="str">
        <f>IF($E146="","",INDEX('2.賃金表'!$G$4:$P$88,MATCH($F146,'2.賃金表'!$G$4:$G$88,0),MATCH($E146,'2.賃金表'!$G$4:$P$4,0)))</f>
        <v/>
      </c>
      <c r="P146" s="353"/>
      <c r="Q146" s="248" t="str">
        <f t="shared" si="29"/>
        <v/>
      </c>
      <c r="R146" s="352" t="str">
        <f>IF($G146="","",VLOOKUP($G146,'2.賃金表'!$R$4:$S$11,2,FALSE))</f>
        <v/>
      </c>
      <c r="S146" s="353"/>
      <c r="T146" s="353"/>
      <c r="U146" s="353"/>
      <c r="V146" s="248" t="str">
        <f t="shared" si="28"/>
        <v/>
      </c>
      <c r="W146" s="251" t="str">
        <f t="shared" si="30"/>
        <v/>
      </c>
    </row>
    <row r="147" spans="1:23" x14ac:dyDescent="0.15">
      <c r="A147" s="27" t="str">
        <f t="shared" si="23"/>
        <v/>
      </c>
      <c r="B147" s="322"/>
      <c r="C147" s="322"/>
      <c r="D147" s="323"/>
      <c r="E147" s="323"/>
      <c r="F147" s="322"/>
      <c r="G147" s="322"/>
      <c r="H147" s="324"/>
      <c r="I147" s="324"/>
      <c r="J147" s="211" t="str">
        <f t="shared" si="24"/>
        <v/>
      </c>
      <c r="K147" s="211" t="str">
        <f t="shared" si="25"/>
        <v/>
      </c>
      <c r="L147" s="211" t="str">
        <f t="shared" si="26"/>
        <v/>
      </c>
      <c r="M147" s="211" t="str">
        <f t="shared" si="27"/>
        <v/>
      </c>
      <c r="N147" s="352" t="str">
        <f>IF(C147="","",VLOOKUP(J147,'2.賃金表'!$B$4:$D$51,3))</f>
        <v/>
      </c>
      <c r="O147" s="352" t="str">
        <f>IF($E147="","",INDEX('2.賃金表'!$G$4:$P$88,MATCH($F147,'2.賃金表'!$G$4:$G$88,0),MATCH($E147,'2.賃金表'!$G$4:$P$4,0)))</f>
        <v/>
      </c>
      <c r="P147" s="353"/>
      <c r="Q147" s="248" t="str">
        <f t="shared" si="29"/>
        <v/>
      </c>
      <c r="R147" s="352" t="str">
        <f>IF($G147="","",VLOOKUP($G147,'2.賃金表'!$R$4:$S$11,2,FALSE))</f>
        <v/>
      </c>
      <c r="S147" s="353"/>
      <c r="T147" s="353"/>
      <c r="U147" s="353"/>
      <c r="V147" s="248" t="str">
        <f t="shared" si="28"/>
        <v/>
      </c>
      <c r="W147" s="251" t="str">
        <f t="shared" si="30"/>
        <v/>
      </c>
    </row>
    <row r="148" spans="1:23" x14ac:dyDescent="0.15">
      <c r="A148" s="27" t="str">
        <f t="shared" si="23"/>
        <v/>
      </c>
      <c r="B148" s="322"/>
      <c r="C148" s="322"/>
      <c r="D148" s="323"/>
      <c r="E148" s="323"/>
      <c r="F148" s="322"/>
      <c r="G148" s="322"/>
      <c r="H148" s="324"/>
      <c r="I148" s="324"/>
      <c r="J148" s="211" t="str">
        <f t="shared" si="24"/>
        <v/>
      </c>
      <c r="K148" s="211" t="str">
        <f t="shared" si="25"/>
        <v/>
      </c>
      <c r="L148" s="211" t="str">
        <f t="shared" si="26"/>
        <v/>
      </c>
      <c r="M148" s="211" t="str">
        <f t="shared" si="27"/>
        <v/>
      </c>
      <c r="N148" s="352" t="str">
        <f>IF(C148="","",VLOOKUP(J148,'2.賃金表'!$B$4:$D$51,3))</f>
        <v/>
      </c>
      <c r="O148" s="352" t="str">
        <f>IF($E148="","",INDEX('2.賃金表'!$G$4:$P$88,MATCH($F148,'2.賃金表'!$G$4:$G$88,0),MATCH($E148,'2.賃金表'!$G$4:$P$4,0)))</f>
        <v/>
      </c>
      <c r="P148" s="353"/>
      <c r="Q148" s="248" t="str">
        <f t="shared" si="29"/>
        <v/>
      </c>
      <c r="R148" s="352" t="str">
        <f>IF($G148="","",VLOOKUP($G148,'2.賃金表'!$R$4:$S$11,2,FALSE))</f>
        <v/>
      </c>
      <c r="S148" s="353"/>
      <c r="T148" s="353"/>
      <c r="U148" s="353"/>
      <c r="V148" s="248" t="str">
        <f t="shared" si="28"/>
        <v/>
      </c>
      <c r="W148" s="251" t="str">
        <f t="shared" si="30"/>
        <v/>
      </c>
    </row>
    <row r="149" spans="1:23" x14ac:dyDescent="0.15">
      <c r="A149" s="27" t="str">
        <f t="shared" si="23"/>
        <v/>
      </c>
      <c r="B149" s="322"/>
      <c r="C149" s="322"/>
      <c r="D149" s="323"/>
      <c r="E149" s="323"/>
      <c r="F149" s="322"/>
      <c r="G149" s="322"/>
      <c r="H149" s="324"/>
      <c r="I149" s="324"/>
      <c r="J149" s="211" t="str">
        <f t="shared" si="24"/>
        <v/>
      </c>
      <c r="K149" s="211" t="str">
        <f t="shared" si="25"/>
        <v/>
      </c>
      <c r="L149" s="211" t="str">
        <f t="shared" si="26"/>
        <v/>
      </c>
      <c r="M149" s="211" t="str">
        <f t="shared" si="27"/>
        <v/>
      </c>
      <c r="N149" s="352" t="str">
        <f>IF(C149="","",VLOOKUP(J149,'2.賃金表'!$B$4:$D$51,3))</f>
        <v/>
      </c>
      <c r="O149" s="352" t="str">
        <f>IF($E149="","",INDEX('2.賃金表'!$G$4:$P$88,MATCH($F149,'2.賃金表'!$G$4:$G$88,0),MATCH($E149,'2.賃金表'!$G$4:$P$4,0)))</f>
        <v/>
      </c>
      <c r="P149" s="353"/>
      <c r="Q149" s="248" t="str">
        <f t="shared" si="29"/>
        <v/>
      </c>
      <c r="R149" s="352" t="str">
        <f>IF($G149="","",VLOOKUP($G149,'2.賃金表'!$R$4:$S$11,2,FALSE))</f>
        <v/>
      </c>
      <c r="S149" s="353"/>
      <c r="T149" s="353"/>
      <c r="U149" s="353"/>
      <c r="V149" s="248" t="str">
        <f t="shared" si="28"/>
        <v/>
      </c>
      <c r="W149" s="251" t="str">
        <f t="shared" si="30"/>
        <v/>
      </c>
    </row>
    <row r="150" spans="1:23" x14ac:dyDescent="0.15">
      <c r="A150" s="27" t="str">
        <f t="shared" si="23"/>
        <v/>
      </c>
      <c r="B150" s="322"/>
      <c r="C150" s="322"/>
      <c r="D150" s="323"/>
      <c r="E150" s="323"/>
      <c r="F150" s="322"/>
      <c r="G150" s="322"/>
      <c r="H150" s="324"/>
      <c r="I150" s="324"/>
      <c r="J150" s="211" t="str">
        <f t="shared" si="24"/>
        <v/>
      </c>
      <c r="K150" s="211" t="str">
        <f t="shared" si="25"/>
        <v/>
      </c>
      <c r="L150" s="211" t="str">
        <f t="shared" si="26"/>
        <v/>
      </c>
      <c r="M150" s="211" t="str">
        <f t="shared" si="27"/>
        <v/>
      </c>
      <c r="N150" s="352" t="str">
        <f>IF(C150="","",VLOOKUP(J150,'2.賃金表'!$B$4:$D$51,3))</f>
        <v/>
      </c>
      <c r="O150" s="352" t="str">
        <f>IF($E150="","",INDEX('2.賃金表'!$G$4:$P$88,MATCH($F150,'2.賃金表'!$G$4:$G$88,0),MATCH($E150,'2.賃金表'!$G$4:$P$4,0)))</f>
        <v/>
      </c>
      <c r="P150" s="353"/>
      <c r="Q150" s="248" t="str">
        <f t="shared" si="29"/>
        <v/>
      </c>
      <c r="R150" s="352" t="str">
        <f>IF($G150="","",VLOOKUP($G150,'2.賃金表'!$R$4:$S$11,2,FALSE))</f>
        <v/>
      </c>
      <c r="S150" s="353"/>
      <c r="T150" s="353"/>
      <c r="U150" s="353"/>
      <c r="V150" s="248" t="str">
        <f t="shared" si="28"/>
        <v/>
      </c>
      <c r="W150" s="251" t="str">
        <f t="shared" si="30"/>
        <v/>
      </c>
    </row>
    <row r="151" spans="1:23" x14ac:dyDescent="0.15">
      <c r="A151" s="27" t="str">
        <f t="shared" si="23"/>
        <v/>
      </c>
      <c r="B151" s="322"/>
      <c r="C151" s="322"/>
      <c r="D151" s="323"/>
      <c r="E151" s="323"/>
      <c r="F151" s="322"/>
      <c r="G151" s="322"/>
      <c r="H151" s="324"/>
      <c r="I151" s="324"/>
      <c r="J151" s="211" t="str">
        <f t="shared" si="24"/>
        <v/>
      </c>
      <c r="K151" s="211" t="str">
        <f t="shared" si="25"/>
        <v/>
      </c>
      <c r="L151" s="211" t="str">
        <f t="shared" si="26"/>
        <v/>
      </c>
      <c r="M151" s="211" t="str">
        <f t="shared" si="27"/>
        <v/>
      </c>
      <c r="N151" s="352" t="str">
        <f>IF(C151="","",VLOOKUP(J151,'2.賃金表'!$B$4:$D$51,3))</f>
        <v/>
      </c>
      <c r="O151" s="352" t="str">
        <f>IF($E151="","",INDEX('2.賃金表'!$G$4:$P$88,MATCH($F151,'2.賃金表'!$G$4:$G$88,0),MATCH($E151,'2.賃金表'!$G$4:$P$4,0)))</f>
        <v/>
      </c>
      <c r="P151" s="353"/>
      <c r="Q151" s="248" t="str">
        <f t="shared" si="29"/>
        <v/>
      </c>
      <c r="R151" s="352" t="str">
        <f>IF($G151="","",VLOOKUP($G151,'2.賃金表'!$R$4:$S$11,2,FALSE))</f>
        <v/>
      </c>
      <c r="S151" s="353"/>
      <c r="T151" s="353"/>
      <c r="U151" s="353"/>
      <c r="V151" s="248" t="str">
        <f t="shared" si="28"/>
        <v/>
      </c>
      <c r="W151" s="251" t="str">
        <f t="shared" si="30"/>
        <v/>
      </c>
    </row>
    <row r="152" spans="1:23" x14ac:dyDescent="0.15">
      <c r="A152" s="27" t="str">
        <f t="shared" si="23"/>
        <v/>
      </c>
      <c r="B152" s="322"/>
      <c r="C152" s="322"/>
      <c r="D152" s="323"/>
      <c r="E152" s="323"/>
      <c r="F152" s="322"/>
      <c r="G152" s="322"/>
      <c r="H152" s="324"/>
      <c r="I152" s="324"/>
      <c r="J152" s="211" t="str">
        <f t="shared" si="24"/>
        <v/>
      </c>
      <c r="K152" s="211" t="str">
        <f t="shared" si="25"/>
        <v/>
      </c>
      <c r="L152" s="211" t="str">
        <f t="shared" si="26"/>
        <v/>
      </c>
      <c r="M152" s="211" t="str">
        <f t="shared" si="27"/>
        <v/>
      </c>
      <c r="N152" s="352" t="str">
        <f>IF(C152="","",VLOOKUP(J152,'2.賃金表'!$B$4:$D$51,3))</f>
        <v/>
      </c>
      <c r="O152" s="352" t="str">
        <f>IF($E152="","",INDEX('2.賃金表'!$G$4:$P$88,MATCH($F152,'2.賃金表'!$G$4:$G$88,0),MATCH($E152,'2.賃金表'!$G$4:$P$4,0)))</f>
        <v/>
      </c>
      <c r="P152" s="353"/>
      <c r="Q152" s="248" t="str">
        <f t="shared" si="29"/>
        <v/>
      </c>
      <c r="R152" s="352" t="str">
        <f>IF($G152="","",VLOOKUP($G152,'2.賃金表'!$R$4:$S$11,2,FALSE))</f>
        <v/>
      </c>
      <c r="S152" s="353"/>
      <c r="T152" s="353"/>
      <c r="U152" s="353"/>
      <c r="V152" s="248" t="str">
        <f t="shared" si="28"/>
        <v/>
      </c>
      <c r="W152" s="251" t="str">
        <f t="shared" si="30"/>
        <v/>
      </c>
    </row>
    <row r="153" spans="1:23" x14ac:dyDescent="0.15">
      <c r="A153" s="27" t="str">
        <f t="shared" si="23"/>
        <v/>
      </c>
      <c r="B153" s="322"/>
      <c r="C153" s="322"/>
      <c r="D153" s="323"/>
      <c r="E153" s="323"/>
      <c r="F153" s="322"/>
      <c r="G153" s="322"/>
      <c r="H153" s="324"/>
      <c r="I153" s="324"/>
      <c r="J153" s="211" t="str">
        <f t="shared" si="24"/>
        <v/>
      </c>
      <c r="K153" s="211" t="str">
        <f t="shared" si="25"/>
        <v/>
      </c>
      <c r="L153" s="211" t="str">
        <f t="shared" si="26"/>
        <v/>
      </c>
      <c r="M153" s="211" t="str">
        <f t="shared" si="27"/>
        <v/>
      </c>
      <c r="N153" s="352" t="str">
        <f>IF(C153="","",VLOOKUP(J153,'2.賃金表'!$B$4:$D$51,3))</f>
        <v/>
      </c>
      <c r="O153" s="352" t="str">
        <f>IF($E153="","",INDEX('2.賃金表'!$G$4:$P$88,MATCH($F153,'2.賃金表'!$G$4:$G$88,0),MATCH($E153,'2.賃金表'!$G$4:$P$4,0)))</f>
        <v/>
      </c>
      <c r="P153" s="353"/>
      <c r="Q153" s="248" t="str">
        <f t="shared" si="29"/>
        <v/>
      </c>
      <c r="R153" s="352" t="str">
        <f>IF($G153="","",VLOOKUP($G153,'2.賃金表'!$R$4:$S$11,2,FALSE))</f>
        <v/>
      </c>
      <c r="S153" s="353"/>
      <c r="T153" s="353"/>
      <c r="U153" s="353"/>
      <c r="V153" s="248" t="str">
        <f t="shared" si="28"/>
        <v/>
      </c>
      <c r="W153" s="251" t="str">
        <f t="shared" si="30"/>
        <v/>
      </c>
    </row>
    <row r="154" spans="1:23" x14ac:dyDescent="0.15">
      <c r="A154" s="27" t="str">
        <f t="shared" si="23"/>
        <v/>
      </c>
      <c r="B154" s="322"/>
      <c r="C154" s="322"/>
      <c r="D154" s="323"/>
      <c r="E154" s="323"/>
      <c r="F154" s="322"/>
      <c r="G154" s="322"/>
      <c r="H154" s="324"/>
      <c r="I154" s="324"/>
      <c r="J154" s="211" t="str">
        <f t="shared" si="24"/>
        <v/>
      </c>
      <c r="K154" s="211" t="str">
        <f t="shared" si="25"/>
        <v/>
      </c>
      <c r="L154" s="211" t="str">
        <f t="shared" si="26"/>
        <v/>
      </c>
      <c r="M154" s="211" t="str">
        <f t="shared" si="27"/>
        <v/>
      </c>
      <c r="N154" s="352" t="str">
        <f>IF(C154="","",VLOOKUP(J154,'2.賃金表'!$B$4:$D$51,3))</f>
        <v/>
      </c>
      <c r="O154" s="352" t="str">
        <f>IF($E154="","",INDEX('2.賃金表'!$G$4:$P$88,MATCH($F154,'2.賃金表'!$G$4:$G$88,0),MATCH($E154,'2.賃金表'!$G$4:$P$4,0)))</f>
        <v/>
      </c>
      <c r="P154" s="353"/>
      <c r="Q154" s="248" t="str">
        <f t="shared" si="29"/>
        <v/>
      </c>
      <c r="R154" s="352" t="str">
        <f>IF($G154="","",VLOOKUP($G154,'2.賃金表'!$R$4:$S$11,2,FALSE))</f>
        <v/>
      </c>
      <c r="S154" s="353"/>
      <c r="T154" s="353"/>
      <c r="U154" s="353"/>
      <c r="V154" s="248" t="str">
        <f t="shared" si="28"/>
        <v/>
      </c>
      <c r="W154" s="251" t="str">
        <f t="shared" si="30"/>
        <v/>
      </c>
    </row>
    <row r="155" spans="1:23" x14ac:dyDescent="0.15">
      <c r="A155" s="27" t="str">
        <f t="shared" si="23"/>
        <v/>
      </c>
      <c r="B155" s="322"/>
      <c r="C155" s="322"/>
      <c r="D155" s="323"/>
      <c r="E155" s="323"/>
      <c r="F155" s="322"/>
      <c r="G155" s="322"/>
      <c r="H155" s="324"/>
      <c r="I155" s="324"/>
      <c r="J155" s="211" t="str">
        <f t="shared" si="24"/>
        <v/>
      </c>
      <c r="K155" s="211" t="str">
        <f t="shared" si="25"/>
        <v/>
      </c>
      <c r="L155" s="211" t="str">
        <f t="shared" si="26"/>
        <v/>
      </c>
      <c r="M155" s="211" t="str">
        <f t="shared" si="27"/>
        <v/>
      </c>
      <c r="N155" s="352" t="str">
        <f>IF(C155="","",VLOOKUP(J155,'2.賃金表'!$B$4:$D$51,3))</f>
        <v/>
      </c>
      <c r="O155" s="352" t="str">
        <f>IF($E155="","",INDEX('2.賃金表'!$G$4:$P$88,MATCH($F155,'2.賃金表'!$G$4:$G$88,0),MATCH($E155,'2.賃金表'!$G$4:$P$4,0)))</f>
        <v/>
      </c>
      <c r="P155" s="353"/>
      <c r="Q155" s="248" t="str">
        <f t="shared" si="29"/>
        <v/>
      </c>
      <c r="R155" s="352" t="str">
        <f>IF($G155="","",VLOOKUP($G155,'2.賃金表'!$R$4:$S$11,2,FALSE))</f>
        <v/>
      </c>
      <c r="S155" s="353"/>
      <c r="T155" s="353"/>
      <c r="U155" s="353"/>
      <c r="V155" s="248" t="str">
        <f t="shared" si="28"/>
        <v/>
      </c>
      <c r="W155" s="251" t="str">
        <f t="shared" si="30"/>
        <v/>
      </c>
    </row>
    <row r="156" spans="1:23" x14ac:dyDescent="0.15">
      <c r="A156" s="27" t="str">
        <f t="shared" si="23"/>
        <v/>
      </c>
      <c r="B156" s="322"/>
      <c r="C156" s="322"/>
      <c r="D156" s="323"/>
      <c r="E156" s="323"/>
      <c r="F156" s="322"/>
      <c r="G156" s="322"/>
      <c r="H156" s="324"/>
      <c r="I156" s="324"/>
      <c r="J156" s="211" t="str">
        <f t="shared" si="24"/>
        <v/>
      </c>
      <c r="K156" s="211" t="str">
        <f t="shared" si="25"/>
        <v/>
      </c>
      <c r="L156" s="211" t="str">
        <f t="shared" si="26"/>
        <v/>
      </c>
      <c r="M156" s="211" t="str">
        <f t="shared" si="27"/>
        <v/>
      </c>
      <c r="N156" s="352" t="str">
        <f>IF(C156="","",VLOOKUP(J156,'2.賃金表'!$B$4:$D$51,3))</f>
        <v/>
      </c>
      <c r="O156" s="352" t="str">
        <f>IF($E156="","",INDEX('2.賃金表'!$G$4:$P$88,MATCH($F156,'2.賃金表'!$G$4:$G$88,0),MATCH($E156,'2.賃金表'!$G$4:$P$4,0)))</f>
        <v/>
      </c>
      <c r="P156" s="353"/>
      <c r="Q156" s="248" t="str">
        <f t="shared" si="29"/>
        <v/>
      </c>
      <c r="R156" s="352" t="str">
        <f>IF($G156="","",VLOOKUP($G156,'2.賃金表'!$R$4:$S$11,2,FALSE))</f>
        <v/>
      </c>
      <c r="S156" s="353"/>
      <c r="T156" s="353"/>
      <c r="U156" s="353"/>
      <c r="V156" s="248" t="str">
        <f t="shared" si="28"/>
        <v/>
      </c>
      <c r="W156" s="251" t="str">
        <f t="shared" si="30"/>
        <v/>
      </c>
    </row>
    <row r="157" spans="1:23" x14ac:dyDescent="0.15">
      <c r="A157" s="27" t="str">
        <f t="shared" si="23"/>
        <v/>
      </c>
      <c r="B157" s="322"/>
      <c r="C157" s="322"/>
      <c r="D157" s="323"/>
      <c r="E157" s="323"/>
      <c r="F157" s="322"/>
      <c r="G157" s="322"/>
      <c r="H157" s="324"/>
      <c r="I157" s="324"/>
      <c r="J157" s="211" t="str">
        <f t="shared" si="24"/>
        <v/>
      </c>
      <c r="K157" s="211" t="str">
        <f t="shared" si="25"/>
        <v/>
      </c>
      <c r="L157" s="211" t="str">
        <f t="shared" si="26"/>
        <v/>
      </c>
      <c r="M157" s="211" t="str">
        <f t="shared" si="27"/>
        <v/>
      </c>
      <c r="N157" s="352" t="str">
        <f>IF(C157="","",VLOOKUP(J157,'2.賃金表'!$B$4:$D$51,3))</f>
        <v/>
      </c>
      <c r="O157" s="352" t="str">
        <f>IF($E157="","",INDEX('2.賃金表'!$G$4:$P$88,MATCH($F157,'2.賃金表'!$G$4:$G$88,0),MATCH($E157,'2.賃金表'!$G$4:$P$4,0)))</f>
        <v/>
      </c>
      <c r="P157" s="353"/>
      <c r="Q157" s="248" t="str">
        <f t="shared" si="29"/>
        <v/>
      </c>
      <c r="R157" s="352" t="str">
        <f>IF($G157="","",VLOOKUP($G157,'2.賃金表'!$R$4:$S$11,2,FALSE))</f>
        <v/>
      </c>
      <c r="S157" s="353"/>
      <c r="T157" s="353"/>
      <c r="U157" s="353"/>
      <c r="V157" s="248" t="str">
        <f t="shared" si="28"/>
        <v/>
      </c>
      <c r="W157" s="251" t="str">
        <f t="shared" si="30"/>
        <v/>
      </c>
    </row>
    <row r="158" spans="1:23" x14ac:dyDescent="0.15">
      <c r="A158" s="27" t="str">
        <f t="shared" si="23"/>
        <v/>
      </c>
      <c r="B158" s="322"/>
      <c r="C158" s="322"/>
      <c r="D158" s="323"/>
      <c r="E158" s="323"/>
      <c r="F158" s="322"/>
      <c r="G158" s="322"/>
      <c r="H158" s="324"/>
      <c r="I158" s="324"/>
      <c r="J158" s="211" t="str">
        <f t="shared" si="24"/>
        <v/>
      </c>
      <c r="K158" s="211" t="str">
        <f t="shared" si="25"/>
        <v/>
      </c>
      <c r="L158" s="211" t="str">
        <f t="shared" si="26"/>
        <v/>
      </c>
      <c r="M158" s="211" t="str">
        <f t="shared" si="27"/>
        <v/>
      </c>
      <c r="N158" s="352" t="str">
        <f>IF(C158="","",VLOOKUP(J158,'2.賃金表'!$B$4:$D$51,3))</f>
        <v/>
      </c>
      <c r="O158" s="352" t="str">
        <f>IF($E158="","",INDEX('2.賃金表'!$G$4:$P$88,MATCH($F158,'2.賃金表'!$G$4:$G$88,0),MATCH($E158,'2.賃金表'!$G$4:$P$4,0)))</f>
        <v/>
      </c>
      <c r="P158" s="353"/>
      <c r="Q158" s="248" t="str">
        <f t="shared" si="29"/>
        <v/>
      </c>
      <c r="R158" s="352" t="str">
        <f>IF($G158="","",VLOOKUP($G158,'2.賃金表'!$R$4:$S$11,2,FALSE))</f>
        <v/>
      </c>
      <c r="S158" s="353"/>
      <c r="T158" s="353"/>
      <c r="U158" s="353"/>
      <c r="V158" s="248" t="str">
        <f t="shared" si="28"/>
        <v/>
      </c>
      <c r="W158" s="251" t="str">
        <f t="shared" si="30"/>
        <v/>
      </c>
    </row>
    <row r="159" spans="1:23" x14ac:dyDescent="0.15">
      <c r="A159" s="27" t="str">
        <f t="shared" si="23"/>
        <v/>
      </c>
      <c r="B159" s="322"/>
      <c r="C159" s="322"/>
      <c r="D159" s="323"/>
      <c r="E159" s="323"/>
      <c r="F159" s="322"/>
      <c r="G159" s="322"/>
      <c r="H159" s="324"/>
      <c r="I159" s="324"/>
      <c r="J159" s="211" t="str">
        <f t="shared" si="24"/>
        <v/>
      </c>
      <c r="K159" s="211" t="str">
        <f t="shared" si="25"/>
        <v/>
      </c>
      <c r="L159" s="211" t="str">
        <f t="shared" si="26"/>
        <v/>
      </c>
      <c r="M159" s="211" t="str">
        <f t="shared" si="27"/>
        <v/>
      </c>
      <c r="N159" s="352" t="str">
        <f>IF(C159="","",VLOOKUP(J159,'2.賃金表'!$B$4:$D$51,3))</f>
        <v/>
      </c>
      <c r="O159" s="352" t="str">
        <f>IF($E159="","",INDEX('2.賃金表'!$G$4:$P$88,MATCH($F159,'2.賃金表'!$G$4:$G$88,0),MATCH($E159,'2.賃金表'!$G$4:$P$4,0)))</f>
        <v/>
      </c>
      <c r="P159" s="353"/>
      <c r="Q159" s="248" t="str">
        <f t="shared" si="29"/>
        <v/>
      </c>
      <c r="R159" s="352" t="str">
        <f>IF($G159="","",VLOOKUP($G159,'2.賃金表'!$R$4:$S$11,2,FALSE))</f>
        <v/>
      </c>
      <c r="S159" s="353"/>
      <c r="T159" s="353"/>
      <c r="U159" s="353"/>
      <c r="V159" s="248" t="str">
        <f t="shared" si="28"/>
        <v/>
      </c>
      <c r="W159" s="251" t="str">
        <f t="shared" si="30"/>
        <v/>
      </c>
    </row>
    <row r="160" spans="1:23" x14ac:dyDescent="0.15">
      <c r="A160" s="27" t="str">
        <f t="shared" si="23"/>
        <v/>
      </c>
      <c r="B160" s="322"/>
      <c r="C160" s="322"/>
      <c r="D160" s="323"/>
      <c r="E160" s="323"/>
      <c r="F160" s="322"/>
      <c r="G160" s="322"/>
      <c r="H160" s="324"/>
      <c r="I160" s="324"/>
      <c r="J160" s="211" t="str">
        <f t="shared" si="24"/>
        <v/>
      </c>
      <c r="K160" s="211" t="str">
        <f t="shared" si="25"/>
        <v/>
      </c>
      <c r="L160" s="211" t="str">
        <f t="shared" si="26"/>
        <v/>
      </c>
      <c r="M160" s="211" t="str">
        <f t="shared" si="27"/>
        <v/>
      </c>
      <c r="N160" s="352" t="str">
        <f>IF(C160="","",VLOOKUP(J160,'2.賃金表'!$B$4:$D$51,3))</f>
        <v/>
      </c>
      <c r="O160" s="352" t="str">
        <f>IF($E160="","",INDEX('2.賃金表'!$G$4:$P$88,MATCH($F160,'2.賃金表'!$G$4:$G$88,0),MATCH($E160,'2.賃金表'!$G$4:$P$4,0)))</f>
        <v/>
      </c>
      <c r="P160" s="353"/>
      <c r="Q160" s="248" t="str">
        <f t="shared" si="29"/>
        <v/>
      </c>
      <c r="R160" s="352" t="str">
        <f>IF($G160="","",VLOOKUP($G160,'2.賃金表'!$R$4:$S$11,2,FALSE))</f>
        <v/>
      </c>
      <c r="S160" s="353"/>
      <c r="T160" s="353"/>
      <c r="U160" s="353"/>
      <c r="V160" s="248" t="str">
        <f t="shared" si="28"/>
        <v/>
      </c>
      <c r="W160" s="251" t="str">
        <f t="shared" si="30"/>
        <v/>
      </c>
    </row>
    <row r="161" spans="1:23" x14ac:dyDescent="0.15">
      <c r="A161" s="27" t="str">
        <f t="shared" si="23"/>
        <v/>
      </c>
      <c r="B161" s="322"/>
      <c r="C161" s="322"/>
      <c r="D161" s="323"/>
      <c r="E161" s="323"/>
      <c r="F161" s="322"/>
      <c r="G161" s="322"/>
      <c r="H161" s="324"/>
      <c r="I161" s="324"/>
      <c r="J161" s="211" t="str">
        <f t="shared" si="24"/>
        <v/>
      </c>
      <c r="K161" s="211" t="str">
        <f t="shared" si="25"/>
        <v/>
      </c>
      <c r="L161" s="211" t="str">
        <f t="shared" si="26"/>
        <v/>
      </c>
      <c r="M161" s="211" t="str">
        <f t="shared" si="27"/>
        <v/>
      </c>
      <c r="N161" s="352" t="str">
        <f>IF(C161="","",VLOOKUP(J161,'2.賃金表'!$B$4:$D$51,3))</f>
        <v/>
      </c>
      <c r="O161" s="352" t="str">
        <f>IF($E161="","",INDEX('2.賃金表'!$G$4:$P$88,MATCH($F161,'2.賃金表'!$G$4:$G$88,0),MATCH($E161,'2.賃金表'!$G$4:$P$4,0)))</f>
        <v/>
      </c>
      <c r="P161" s="353"/>
      <c r="Q161" s="248" t="str">
        <f t="shared" si="29"/>
        <v/>
      </c>
      <c r="R161" s="352" t="str">
        <f>IF($G161="","",VLOOKUP($G161,'2.賃金表'!$R$4:$S$11,2,FALSE))</f>
        <v/>
      </c>
      <c r="S161" s="353"/>
      <c r="T161" s="353"/>
      <c r="U161" s="353"/>
      <c r="V161" s="248" t="str">
        <f t="shared" si="28"/>
        <v/>
      </c>
      <c r="W161" s="251" t="str">
        <f t="shared" si="30"/>
        <v/>
      </c>
    </row>
    <row r="162" spans="1:23" x14ac:dyDescent="0.15">
      <c r="A162" s="27" t="str">
        <f t="shared" si="23"/>
        <v/>
      </c>
      <c r="B162" s="322"/>
      <c r="C162" s="322"/>
      <c r="D162" s="323"/>
      <c r="E162" s="323"/>
      <c r="F162" s="322"/>
      <c r="G162" s="322"/>
      <c r="H162" s="324"/>
      <c r="I162" s="324"/>
      <c r="J162" s="211" t="str">
        <f t="shared" si="24"/>
        <v/>
      </c>
      <c r="K162" s="211" t="str">
        <f t="shared" si="25"/>
        <v/>
      </c>
      <c r="L162" s="211" t="str">
        <f t="shared" si="26"/>
        <v/>
      </c>
      <c r="M162" s="211" t="str">
        <f t="shared" si="27"/>
        <v/>
      </c>
      <c r="N162" s="352" t="str">
        <f>IF(C162="","",VLOOKUP(J162,'2.賃金表'!$B$4:$D$51,3))</f>
        <v/>
      </c>
      <c r="O162" s="352" t="str">
        <f>IF($E162="","",INDEX('2.賃金表'!$G$4:$P$88,MATCH($F162,'2.賃金表'!$G$4:$G$88,0),MATCH($E162,'2.賃金表'!$G$4:$P$4,0)))</f>
        <v/>
      </c>
      <c r="P162" s="353"/>
      <c r="Q162" s="248" t="str">
        <f t="shared" si="29"/>
        <v/>
      </c>
      <c r="R162" s="352" t="str">
        <f>IF($G162="","",VLOOKUP($G162,'2.賃金表'!$R$4:$S$11,2,FALSE))</f>
        <v/>
      </c>
      <c r="S162" s="353"/>
      <c r="T162" s="353"/>
      <c r="U162" s="353"/>
      <c r="V162" s="248" t="str">
        <f t="shared" si="28"/>
        <v/>
      </c>
      <c r="W162" s="251" t="str">
        <f t="shared" si="30"/>
        <v/>
      </c>
    </row>
    <row r="163" spans="1:23" x14ac:dyDescent="0.15">
      <c r="A163" s="27" t="str">
        <f t="shared" si="23"/>
        <v/>
      </c>
      <c r="B163" s="322"/>
      <c r="C163" s="322"/>
      <c r="D163" s="323"/>
      <c r="E163" s="323"/>
      <c r="F163" s="322"/>
      <c r="G163" s="322"/>
      <c r="H163" s="324"/>
      <c r="I163" s="324"/>
      <c r="J163" s="211" t="str">
        <f t="shared" si="24"/>
        <v/>
      </c>
      <c r="K163" s="211" t="str">
        <f t="shared" si="25"/>
        <v/>
      </c>
      <c r="L163" s="211" t="str">
        <f t="shared" si="26"/>
        <v/>
      </c>
      <c r="M163" s="211" t="str">
        <f t="shared" si="27"/>
        <v/>
      </c>
      <c r="N163" s="352" t="str">
        <f>IF(C163="","",VLOOKUP(J163,'2.賃金表'!$B$4:$D$51,3))</f>
        <v/>
      </c>
      <c r="O163" s="352" t="str">
        <f>IF($E163="","",INDEX('2.賃金表'!$G$4:$P$88,MATCH($F163,'2.賃金表'!$G$4:$G$88,0),MATCH($E163,'2.賃金表'!$G$4:$P$4,0)))</f>
        <v/>
      </c>
      <c r="P163" s="353"/>
      <c r="Q163" s="248" t="str">
        <f t="shared" si="29"/>
        <v/>
      </c>
      <c r="R163" s="352" t="str">
        <f>IF($G163="","",VLOOKUP($G163,'2.賃金表'!$R$4:$S$11,2,FALSE))</f>
        <v/>
      </c>
      <c r="S163" s="353"/>
      <c r="T163" s="353"/>
      <c r="U163" s="353"/>
      <c r="V163" s="248" t="str">
        <f t="shared" si="28"/>
        <v/>
      </c>
      <c r="W163" s="251" t="str">
        <f t="shared" si="30"/>
        <v/>
      </c>
    </row>
    <row r="164" spans="1:23" x14ac:dyDescent="0.15">
      <c r="A164" s="27" t="str">
        <f t="shared" si="23"/>
        <v/>
      </c>
      <c r="B164" s="322"/>
      <c r="C164" s="322"/>
      <c r="D164" s="323"/>
      <c r="E164" s="323"/>
      <c r="F164" s="322"/>
      <c r="G164" s="322"/>
      <c r="H164" s="324"/>
      <c r="I164" s="324"/>
      <c r="J164" s="211" t="str">
        <f t="shared" si="24"/>
        <v/>
      </c>
      <c r="K164" s="211" t="str">
        <f t="shared" si="25"/>
        <v/>
      </c>
      <c r="L164" s="211" t="str">
        <f t="shared" si="26"/>
        <v/>
      </c>
      <c r="M164" s="211" t="str">
        <f t="shared" si="27"/>
        <v/>
      </c>
      <c r="N164" s="352" t="str">
        <f>IF(C164="","",VLOOKUP(J164,'2.賃金表'!$B$4:$D$51,3))</f>
        <v/>
      </c>
      <c r="O164" s="352" t="str">
        <f>IF($E164="","",INDEX('2.賃金表'!$G$4:$P$88,MATCH($F164,'2.賃金表'!$G$4:$G$88,0),MATCH($E164,'2.賃金表'!$G$4:$P$4,0)))</f>
        <v/>
      </c>
      <c r="P164" s="353"/>
      <c r="Q164" s="248" t="str">
        <f t="shared" si="29"/>
        <v/>
      </c>
      <c r="R164" s="352" t="str">
        <f>IF($G164="","",VLOOKUP($G164,'2.賃金表'!$R$4:$S$11,2,FALSE))</f>
        <v/>
      </c>
      <c r="S164" s="353"/>
      <c r="T164" s="353"/>
      <c r="U164" s="353"/>
      <c r="V164" s="248" t="str">
        <f t="shared" si="28"/>
        <v/>
      </c>
      <c r="W164" s="251" t="str">
        <f t="shared" si="30"/>
        <v/>
      </c>
    </row>
    <row r="165" spans="1:23" x14ac:dyDescent="0.15">
      <c r="A165" s="27" t="str">
        <f t="shared" si="23"/>
        <v/>
      </c>
      <c r="B165" s="322"/>
      <c r="C165" s="322"/>
      <c r="D165" s="323"/>
      <c r="E165" s="323"/>
      <c r="F165" s="322"/>
      <c r="G165" s="322"/>
      <c r="H165" s="324"/>
      <c r="I165" s="324"/>
      <c r="J165" s="211" t="str">
        <f t="shared" si="24"/>
        <v/>
      </c>
      <c r="K165" s="211" t="str">
        <f t="shared" si="25"/>
        <v/>
      </c>
      <c r="L165" s="211" t="str">
        <f t="shared" si="26"/>
        <v/>
      </c>
      <c r="M165" s="211" t="str">
        <f t="shared" si="27"/>
        <v/>
      </c>
      <c r="N165" s="352" t="str">
        <f>IF(C165="","",VLOOKUP(J165,'2.賃金表'!$B$4:$D$51,3))</f>
        <v/>
      </c>
      <c r="O165" s="352" t="str">
        <f>IF($E165="","",INDEX('2.賃金表'!$G$4:$P$88,MATCH($F165,'2.賃金表'!$G$4:$G$88,0),MATCH($E165,'2.賃金表'!$G$4:$P$4,0)))</f>
        <v/>
      </c>
      <c r="P165" s="353"/>
      <c r="Q165" s="248" t="str">
        <f t="shared" si="29"/>
        <v/>
      </c>
      <c r="R165" s="352" t="str">
        <f>IF($G165="","",VLOOKUP($G165,'2.賃金表'!$R$4:$S$11,2,FALSE))</f>
        <v/>
      </c>
      <c r="S165" s="353"/>
      <c r="T165" s="353"/>
      <c r="U165" s="353"/>
      <c r="V165" s="248" t="str">
        <f t="shared" si="28"/>
        <v/>
      </c>
      <c r="W165" s="251" t="str">
        <f t="shared" si="30"/>
        <v/>
      </c>
    </row>
    <row r="166" spans="1:23" x14ac:dyDescent="0.15">
      <c r="A166" s="27" t="str">
        <f t="shared" si="23"/>
        <v/>
      </c>
      <c r="B166" s="322"/>
      <c r="C166" s="322"/>
      <c r="D166" s="323"/>
      <c r="E166" s="323"/>
      <c r="F166" s="322"/>
      <c r="G166" s="322"/>
      <c r="H166" s="324"/>
      <c r="I166" s="324"/>
      <c r="J166" s="211" t="str">
        <f t="shared" si="24"/>
        <v/>
      </c>
      <c r="K166" s="211" t="str">
        <f t="shared" si="25"/>
        <v/>
      </c>
      <c r="L166" s="211" t="str">
        <f t="shared" si="26"/>
        <v/>
      </c>
      <c r="M166" s="211" t="str">
        <f t="shared" si="27"/>
        <v/>
      </c>
      <c r="N166" s="352" t="str">
        <f>IF(C166="","",VLOOKUP(J166,'2.賃金表'!$B$4:$D$51,3))</f>
        <v/>
      </c>
      <c r="O166" s="352" t="str">
        <f>IF($E166="","",INDEX('2.賃金表'!$G$4:$P$88,MATCH($F166,'2.賃金表'!$G$4:$G$88,0),MATCH($E166,'2.賃金表'!$G$4:$P$4,0)))</f>
        <v/>
      </c>
      <c r="P166" s="353"/>
      <c r="Q166" s="248" t="str">
        <f t="shared" si="29"/>
        <v/>
      </c>
      <c r="R166" s="352" t="str">
        <f>IF($G166="","",VLOOKUP($G166,'2.賃金表'!$R$4:$S$11,2,FALSE))</f>
        <v/>
      </c>
      <c r="S166" s="353"/>
      <c r="T166" s="353"/>
      <c r="U166" s="353"/>
      <c r="V166" s="248" t="str">
        <f t="shared" si="28"/>
        <v/>
      </c>
      <c r="W166" s="251" t="str">
        <f t="shared" si="30"/>
        <v/>
      </c>
    </row>
    <row r="167" spans="1:23" x14ac:dyDescent="0.15">
      <c r="A167" s="27" t="str">
        <f t="shared" si="23"/>
        <v/>
      </c>
      <c r="B167" s="322"/>
      <c r="C167" s="322"/>
      <c r="D167" s="323"/>
      <c r="E167" s="323"/>
      <c r="F167" s="322"/>
      <c r="G167" s="322"/>
      <c r="H167" s="324"/>
      <c r="I167" s="324"/>
      <c r="J167" s="211" t="str">
        <f t="shared" si="24"/>
        <v/>
      </c>
      <c r="K167" s="211" t="str">
        <f t="shared" si="25"/>
        <v/>
      </c>
      <c r="L167" s="211" t="str">
        <f t="shared" si="26"/>
        <v/>
      </c>
      <c r="M167" s="211" t="str">
        <f t="shared" si="27"/>
        <v/>
      </c>
      <c r="N167" s="352" t="str">
        <f>IF(C167="","",VLOOKUP(J167,'2.賃金表'!$B$4:$D$51,3))</f>
        <v/>
      </c>
      <c r="O167" s="352" t="str">
        <f>IF($E167="","",INDEX('2.賃金表'!$G$4:$P$88,MATCH($F167,'2.賃金表'!$G$4:$G$88,0),MATCH($E167,'2.賃金表'!$G$4:$P$4,0)))</f>
        <v/>
      </c>
      <c r="P167" s="353"/>
      <c r="Q167" s="248" t="str">
        <f t="shared" si="29"/>
        <v/>
      </c>
      <c r="R167" s="352" t="str">
        <f>IF($G167="","",VLOOKUP($G167,'2.賃金表'!$R$4:$S$11,2,FALSE))</f>
        <v/>
      </c>
      <c r="S167" s="353"/>
      <c r="T167" s="353"/>
      <c r="U167" s="353"/>
      <c r="V167" s="248" t="str">
        <f t="shared" si="28"/>
        <v/>
      </c>
      <c r="W167" s="251" t="str">
        <f t="shared" si="30"/>
        <v/>
      </c>
    </row>
    <row r="168" spans="1:23" x14ac:dyDescent="0.15">
      <c r="A168" s="27" t="str">
        <f t="shared" si="23"/>
        <v/>
      </c>
      <c r="B168" s="322"/>
      <c r="C168" s="322"/>
      <c r="D168" s="323"/>
      <c r="E168" s="323"/>
      <c r="F168" s="322"/>
      <c r="G168" s="322"/>
      <c r="H168" s="324"/>
      <c r="I168" s="324"/>
      <c r="J168" s="211" t="str">
        <f t="shared" si="24"/>
        <v/>
      </c>
      <c r="K168" s="211" t="str">
        <f t="shared" si="25"/>
        <v/>
      </c>
      <c r="L168" s="211" t="str">
        <f t="shared" si="26"/>
        <v/>
      </c>
      <c r="M168" s="211" t="str">
        <f t="shared" si="27"/>
        <v/>
      </c>
      <c r="N168" s="352" t="str">
        <f>IF(C168="","",VLOOKUP(J168,'2.賃金表'!$B$4:$D$51,3))</f>
        <v/>
      </c>
      <c r="O168" s="352" t="str">
        <f>IF($E168="","",INDEX('2.賃金表'!$G$4:$P$88,MATCH($F168,'2.賃金表'!$G$4:$G$88,0),MATCH($E168,'2.賃金表'!$G$4:$P$4,0)))</f>
        <v/>
      </c>
      <c r="P168" s="353"/>
      <c r="Q168" s="248" t="str">
        <f t="shared" si="29"/>
        <v/>
      </c>
      <c r="R168" s="352" t="str">
        <f>IF($G168="","",VLOOKUP($G168,'2.賃金表'!$R$4:$S$11,2,FALSE))</f>
        <v/>
      </c>
      <c r="S168" s="353"/>
      <c r="T168" s="353"/>
      <c r="U168" s="353"/>
      <c r="V168" s="248" t="str">
        <f t="shared" si="28"/>
        <v/>
      </c>
      <c r="W168" s="251" t="str">
        <f t="shared" si="30"/>
        <v/>
      </c>
    </row>
    <row r="169" spans="1:23" x14ac:dyDescent="0.15">
      <c r="A169" s="27" t="str">
        <f t="shared" si="23"/>
        <v/>
      </c>
      <c r="B169" s="322"/>
      <c r="C169" s="322"/>
      <c r="D169" s="323"/>
      <c r="E169" s="323"/>
      <c r="F169" s="322"/>
      <c r="G169" s="322"/>
      <c r="H169" s="324"/>
      <c r="I169" s="324"/>
      <c r="J169" s="211" t="str">
        <f t="shared" si="24"/>
        <v/>
      </c>
      <c r="K169" s="211" t="str">
        <f t="shared" si="25"/>
        <v/>
      </c>
      <c r="L169" s="211" t="str">
        <f t="shared" si="26"/>
        <v/>
      </c>
      <c r="M169" s="211" t="str">
        <f t="shared" si="27"/>
        <v/>
      </c>
      <c r="N169" s="352" t="str">
        <f>IF(C169="","",VLOOKUP(J169,'2.賃金表'!$B$4:$D$51,3))</f>
        <v/>
      </c>
      <c r="O169" s="352" t="str">
        <f>IF($E169="","",INDEX('2.賃金表'!$G$4:$P$88,MATCH($F169,'2.賃金表'!$G$4:$G$88,0),MATCH($E169,'2.賃金表'!$G$4:$P$4,0)))</f>
        <v/>
      </c>
      <c r="P169" s="353"/>
      <c r="Q169" s="248" t="str">
        <f t="shared" si="29"/>
        <v/>
      </c>
      <c r="R169" s="352" t="str">
        <f>IF($G169="","",VLOOKUP($G169,'2.賃金表'!$R$4:$S$11,2,FALSE))</f>
        <v/>
      </c>
      <c r="S169" s="353"/>
      <c r="T169" s="353"/>
      <c r="U169" s="353"/>
      <c r="V169" s="248" t="str">
        <f t="shared" si="28"/>
        <v/>
      </c>
      <c r="W169" s="251" t="str">
        <f t="shared" si="30"/>
        <v/>
      </c>
    </row>
    <row r="170" spans="1:23" x14ac:dyDescent="0.15">
      <c r="A170" s="27" t="str">
        <f t="shared" si="23"/>
        <v/>
      </c>
      <c r="B170" s="322"/>
      <c r="C170" s="322"/>
      <c r="D170" s="323"/>
      <c r="E170" s="323"/>
      <c r="F170" s="322"/>
      <c r="G170" s="322"/>
      <c r="H170" s="324"/>
      <c r="I170" s="324"/>
      <c r="J170" s="211" t="str">
        <f t="shared" si="24"/>
        <v/>
      </c>
      <c r="K170" s="211" t="str">
        <f t="shared" si="25"/>
        <v/>
      </c>
      <c r="L170" s="211" t="str">
        <f t="shared" si="26"/>
        <v/>
      </c>
      <c r="M170" s="211" t="str">
        <f t="shared" si="27"/>
        <v/>
      </c>
      <c r="N170" s="352" t="str">
        <f>IF(C170="","",VLOOKUP(J170,'2.賃金表'!$B$4:$D$51,3))</f>
        <v/>
      </c>
      <c r="O170" s="352" t="str">
        <f>IF($E170="","",INDEX('2.賃金表'!$G$4:$P$88,MATCH($F170,'2.賃金表'!$G$4:$G$88,0),MATCH($E170,'2.賃金表'!$G$4:$P$4,0)))</f>
        <v/>
      </c>
      <c r="P170" s="353"/>
      <c r="Q170" s="248" t="str">
        <f t="shared" si="29"/>
        <v/>
      </c>
      <c r="R170" s="352" t="str">
        <f>IF($G170="","",VLOOKUP($G170,'2.賃金表'!$R$4:$S$11,2,FALSE))</f>
        <v/>
      </c>
      <c r="S170" s="353"/>
      <c r="T170" s="353"/>
      <c r="U170" s="353"/>
      <c r="V170" s="248" t="str">
        <f t="shared" si="28"/>
        <v/>
      </c>
      <c r="W170" s="251" t="str">
        <f t="shared" si="30"/>
        <v/>
      </c>
    </row>
    <row r="171" spans="1:23" x14ac:dyDescent="0.15">
      <c r="A171" s="27" t="str">
        <f t="shared" ref="A171:A234" si="31">IF(C171="","",A170+1)</f>
        <v/>
      </c>
      <c r="B171" s="322"/>
      <c r="C171" s="322"/>
      <c r="D171" s="323"/>
      <c r="E171" s="323"/>
      <c r="F171" s="322"/>
      <c r="G171" s="322"/>
      <c r="H171" s="324"/>
      <c r="I171" s="324"/>
      <c r="J171" s="211" t="str">
        <f t="shared" ref="J171:J234" si="32">IF(H171="","",DATEDIF(H171-1,$J$4,"Y"))</f>
        <v/>
      </c>
      <c r="K171" s="211" t="str">
        <f t="shared" ref="K171:K234" si="33">IF(H171="","",DATEDIF(H171-1,$J$4,"YM"))</f>
        <v/>
      </c>
      <c r="L171" s="211" t="str">
        <f t="shared" ref="L171:L234" si="34">IF(I171="","",DATEDIF(I171-1,$J$4,"Y"))</f>
        <v/>
      </c>
      <c r="M171" s="211" t="str">
        <f t="shared" ref="M171:M234" si="35">IF(I171="","",DATEDIF(I171-1,$J$4,"YM"))</f>
        <v/>
      </c>
      <c r="N171" s="352" t="str">
        <f>IF(C171="","",VLOOKUP(J171,'2.賃金表'!$B$4:$D$51,3))</f>
        <v/>
      </c>
      <c r="O171" s="352" t="str">
        <f>IF($E171="","",INDEX('2.賃金表'!$G$4:$P$88,MATCH($F171,'2.賃金表'!$G$4:$G$88,0),MATCH($E171,'2.賃金表'!$G$4:$P$4,0)))</f>
        <v/>
      </c>
      <c r="P171" s="353"/>
      <c r="Q171" s="248" t="str">
        <f t="shared" si="29"/>
        <v/>
      </c>
      <c r="R171" s="352" t="str">
        <f>IF($G171="","",VLOOKUP($G171,'2.賃金表'!$R$4:$S$11,2,FALSE))</f>
        <v/>
      </c>
      <c r="S171" s="353"/>
      <c r="T171" s="353"/>
      <c r="U171" s="353"/>
      <c r="V171" s="248" t="str">
        <f t="shared" ref="V171:V234" si="36">IF($E171="","",SUM(R171:U171))</f>
        <v/>
      </c>
      <c r="W171" s="251" t="str">
        <f t="shared" si="30"/>
        <v/>
      </c>
    </row>
    <row r="172" spans="1:23" x14ac:dyDescent="0.15">
      <c r="A172" s="27" t="str">
        <f t="shared" si="31"/>
        <v/>
      </c>
      <c r="B172" s="322"/>
      <c r="C172" s="322"/>
      <c r="D172" s="323"/>
      <c r="E172" s="323"/>
      <c r="F172" s="322"/>
      <c r="G172" s="322"/>
      <c r="H172" s="324"/>
      <c r="I172" s="324"/>
      <c r="J172" s="211" t="str">
        <f t="shared" si="32"/>
        <v/>
      </c>
      <c r="K172" s="211" t="str">
        <f t="shared" si="33"/>
        <v/>
      </c>
      <c r="L172" s="211" t="str">
        <f t="shared" si="34"/>
        <v/>
      </c>
      <c r="M172" s="211" t="str">
        <f t="shared" si="35"/>
        <v/>
      </c>
      <c r="N172" s="352" t="str">
        <f>IF(C172="","",VLOOKUP(J172,'2.賃金表'!$B$4:$D$51,3))</f>
        <v/>
      </c>
      <c r="O172" s="352" t="str">
        <f>IF($E172="","",INDEX('2.賃金表'!$G$4:$P$88,MATCH($F172,'2.賃金表'!$G$4:$G$88,0),MATCH($E172,'2.賃金表'!$G$4:$P$4,0)))</f>
        <v/>
      </c>
      <c r="P172" s="353"/>
      <c r="Q172" s="248" t="str">
        <f t="shared" si="29"/>
        <v/>
      </c>
      <c r="R172" s="352" t="str">
        <f>IF($G172="","",VLOOKUP($G172,'2.賃金表'!$R$4:$S$11,2,FALSE))</f>
        <v/>
      </c>
      <c r="S172" s="353"/>
      <c r="T172" s="353"/>
      <c r="U172" s="353"/>
      <c r="V172" s="248" t="str">
        <f t="shared" si="36"/>
        <v/>
      </c>
      <c r="W172" s="251" t="str">
        <f t="shared" si="30"/>
        <v/>
      </c>
    </row>
    <row r="173" spans="1:23" x14ac:dyDescent="0.15">
      <c r="A173" s="27" t="str">
        <f t="shared" si="31"/>
        <v/>
      </c>
      <c r="B173" s="322"/>
      <c r="C173" s="322"/>
      <c r="D173" s="323"/>
      <c r="E173" s="323"/>
      <c r="F173" s="322"/>
      <c r="G173" s="322"/>
      <c r="H173" s="324"/>
      <c r="I173" s="324"/>
      <c r="J173" s="211" t="str">
        <f t="shared" si="32"/>
        <v/>
      </c>
      <c r="K173" s="211" t="str">
        <f t="shared" si="33"/>
        <v/>
      </c>
      <c r="L173" s="211" t="str">
        <f t="shared" si="34"/>
        <v/>
      </c>
      <c r="M173" s="211" t="str">
        <f t="shared" si="35"/>
        <v/>
      </c>
      <c r="N173" s="352" t="str">
        <f>IF(C173="","",VLOOKUP(J173,'2.賃金表'!$B$4:$D$51,3))</f>
        <v/>
      </c>
      <c r="O173" s="352" t="str">
        <f>IF($E173="","",INDEX('2.賃金表'!$G$4:$P$88,MATCH($F173,'2.賃金表'!$G$4:$G$88,0),MATCH($E173,'2.賃金表'!$G$4:$P$4,0)))</f>
        <v/>
      </c>
      <c r="P173" s="353"/>
      <c r="Q173" s="248" t="str">
        <f t="shared" si="29"/>
        <v/>
      </c>
      <c r="R173" s="352" t="str">
        <f>IF($G173="","",VLOOKUP($G173,'2.賃金表'!$R$4:$S$11,2,FALSE))</f>
        <v/>
      </c>
      <c r="S173" s="353"/>
      <c r="T173" s="353"/>
      <c r="U173" s="353"/>
      <c r="V173" s="248" t="str">
        <f t="shared" si="36"/>
        <v/>
      </c>
      <c r="W173" s="251" t="str">
        <f t="shared" si="30"/>
        <v/>
      </c>
    </row>
    <row r="174" spans="1:23" x14ac:dyDescent="0.15">
      <c r="A174" s="27" t="str">
        <f t="shared" si="31"/>
        <v/>
      </c>
      <c r="B174" s="322"/>
      <c r="C174" s="322"/>
      <c r="D174" s="323"/>
      <c r="E174" s="323"/>
      <c r="F174" s="322"/>
      <c r="G174" s="322"/>
      <c r="H174" s="324"/>
      <c r="I174" s="324"/>
      <c r="J174" s="211" t="str">
        <f t="shared" si="32"/>
        <v/>
      </c>
      <c r="K174" s="211" t="str">
        <f t="shared" si="33"/>
        <v/>
      </c>
      <c r="L174" s="211" t="str">
        <f t="shared" si="34"/>
        <v/>
      </c>
      <c r="M174" s="211" t="str">
        <f t="shared" si="35"/>
        <v/>
      </c>
      <c r="N174" s="352" t="str">
        <f>IF(C174="","",VLOOKUP(J174,'2.賃金表'!$B$4:$D$51,3))</f>
        <v/>
      </c>
      <c r="O174" s="352" t="str">
        <f>IF($E174="","",INDEX('2.賃金表'!$G$4:$P$88,MATCH($F174,'2.賃金表'!$G$4:$G$88,0),MATCH($E174,'2.賃金表'!$G$4:$P$4,0)))</f>
        <v/>
      </c>
      <c r="P174" s="353"/>
      <c r="Q174" s="248" t="str">
        <f t="shared" si="29"/>
        <v/>
      </c>
      <c r="R174" s="352" t="str">
        <f>IF($G174="","",VLOOKUP($G174,'2.賃金表'!$R$4:$S$11,2,FALSE))</f>
        <v/>
      </c>
      <c r="S174" s="353"/>
      <c r="T174" s="353"/>
      <c r="U174" s="353"/>
      <c r="V174" s="248" t="str">
        <f t="shared" si="36"/>
        <v/>
      </c>
      <c r="W174" s="251" t="str">
        <f t="shared" si="30"/>
        <v/>
      </c>
    </row>
    <row r="175" spans="1:23" x14ac:dyDescent="0.15">
      <c r="A175" s="27" t="str">
        <f t="shared" si="31"/>
        <v/>
      </c>
      <c r="B175" s="322"/>
      <c r="C175" s="322"/>
      <c r="D175" s="323"/>
      <c r="E175" s="323"/>
      <c r="F175" s="322"/>
      <c r="G175" s="322"/>
      <c r="H175" s="324"/>
      <c r="I175" s="324"/>
      <c r="J175" s="211" t="str">
        <f t="shared" si="32"/>
        <v/>
      </c>
      <c r="K175" s="211" t="str">
        <f t="shared" si="33"/>
        <v/>
      </c>
      <c r="L175" s="211" t="str">
        <f t="shared" si="34"/>
        <v/>
      </c>
      <c r="M175" s="211" t="str">
        <f t="shared" si="35"/>
        <v/>
      </c>
      <c r="N175" s="352" t="str">
        <f>IF(C175="","",VLOOKUP(J175,'2.賃金表'!$B$4:$D$51,3))</f>
        <v/>
      </c>
      <c r="O175" s="352" t="str">
        <f>IF($E175="","",INDEX('2.賃金表'!$G$4:$P$88,MATCH($F175,'2.賃金表'!$G$4:$G$88,0),MATCH($E175,'2.賃金表'!$G$4:$P$4,0)))</f>
        <v/>
      </c>
      <c r="P175" s="353"/>
      <c r="Q175" s="248" t="str">
        <f t="shared" si="29"/>
        <v/>
      </c>
      <c r="R175" s="352" t="str">
        <f>IF($G175="","",VLOOKUP($G175,'2.賃金表'!$R$4:$S$11,2,FALSE))</f>
        <v/>
      </c>
      <c r="S175" s="353"/>
      <c r="T175" s="353"/>
      <c r="U175" s="353"/>
      <c r="V175" s="248" t="str">
        <f t="shared" si="36"/>
        <v/>
      </c>
      <c r="W175" s="251" t="str">
        <f t="shared" si="30"/>
        <v/>
      </c>
    </row>
    <row r="176" spans="1:23" x14ac:dyDescent="0.15">
      <c r="A176" s="27" t="str">
        <f t="shared" si="31"/>
        <v/>
      </c>
      <c r="B176" s="322"/>
      <c r="C176" s="322"/>
      <c r="D176" s="323"/>
      <c r="E176" s="323"/>
      <c r="F176" s="322"/>
      <c r="G176" s="322"/>
      <c r="H176" s="324"/>
      <c r="I176" s="324"/>
      <c r="J176" s="211" t="str">
        <f t="shared" si="32"/>
        <v/>
      </c>
      <c r="K176" s="211" t="str">
        <f t="shared" si="33"/>
        <v/>
      </c>
      <c r="L176" s="211" t="str">
        <f t="shared" si="34"/>
        <v/>
      </c>
      <c r="M176" s="211" t="str">
        <f t="shared" si="35"/>
        <v/>
      </c>
      <c r="N176" s="352" t="str">
        <f>IF(C176="","",VLOOKUP(J176,'2.賃金表'!$B$4:$D$51,3))</f>
        <v/>
      </c>
      <c r="O176" s="352" t="str">
        <f>IF($E176="","",INDEX('2.賃金表'!$G$4:$P$88,MATCH($F176,'2.賃金表'!$G$4:$G$88,0),MATCH($E176,'2.賃金表'!$G$4:$P$4,0)))</f>
        <v/>
      </c>
      <c r="P176" s="353"/>
      <c r="Q176" s="248" t="str">
        <f t="shared" si="29"/>
        <v/>
      </c>
      <c r="R176" s="352" t="str">
        <f>IF($G176="","",VLOOKUP($G176,'2.賃金表'!$R$4:$S$11,2,FALSE))</f>
        <v/>
      </c>
      <c r="S176" s="353"/>
      <c r="T176" s="353"/>
      <c r="U176" s="353"/>
      <c r="V176" s="248" t="str">
        <f t="shared" si="36"/>
        <v/>
      </c>
      <c r="W176" s="251" t="str">
        <f t="shared" si="30"/>
        <v/>
      </c>
    </row>
    <row r="177" spans="1:23" x14ac:dyDescent="0.15">
      <c r="A177" s="27" t="str">
        <f t="shared" si="31"/>
        <v/>
      </c>
      <c r="B177" s="322"/>
      <c r="C177" s="322"/>
      <c r="D177" s="323"/>
      <c r="E177" s="323"/>
      <c r="F177" s="322"/>
      <c r="G177" s="322"/>
      <c r="H177" s="324"/>
      <c r="I177" s="324"/>
      <c r="J177" s="211" t="str">
        <f t="shared" si="32"/>
        <v/>
      </c>
      <c r="K177" s="211" t="str">
        <f t="shared" si="33"/>
        <v/>
      </c>
      <c r="L177" s="211" t="str">
        <f t="shared" si="34"/>
        <v/>
      </c>
      <c r="M177" s="211" t="str">
        <f t="shared" si="35"/>
        <v/>
      </c>
      <c r="N177" s="352" t="str">
        <f>IF(C177="","",VLOOKUP(J177,'2.賃金表'!$B$4:$D$51,3))</f>
        <v/>
      </c>
      <c r="O177" s="352" t="str">
        <f>IF($E177="","",INDEX('2.賃金表'!$G$4:$P$88,MATCH($F177,'2.賃金表'!$G$4:$G$88,0),MATCH($E177,'2.賃金表'!$G$4:$P$4,0)))</f>
        <v/>
      </c>
      <c r="P177" s="353"/>
      <c r="Q177" s="248" t="str">
        <f t="shared" si="29"/>
        <v/>
      </c>
      <c r="R177" s="352" t="str">
        <f>IF($G177="","",VLOOKUP($G177,'2.賃金表'!$R$4:$S$11,2,FALSE))</f>
        <v/>
      </c>
      <c r="S177" s="353"/>
      <c r="T177" s="353"/>
      <c r="U177" s="353"/>
      <c r="V177" s="248" t="str">
        <f t="shared" si="36"/>
        <v/>
      </c>
      <c r="W177" s="251" t="str">
        <f t="shared" si="30"/>
        <v/>
      </c>
    </row>
    <row r="178" spans="1:23" x14ac:dyDescent="0.15">
      <c r="A178" s="27" t="str">
        <f t="shared" si="31"/>
        <v/>
      </c>
      <c r="B178" s="322"/>
      <c r="C178" s="322"/>
      <c r="D178" s="323"/>
      <c r="E178" s="323"/>
      <c r="F178" s="322"/>
      <c r="G178" s="322"/>
      <c r="H178" s="324"/>
      <c r="I178" s="324"/>
      <c r="J178" s="211" t="str">
        <f t="shared" si="32"/>
        <v/>
      </c>
      <c r="K178" s="211" t="str">
        <f t="shared" si="33"/>
        <v/>
      </c>
      <c r="L178" s="211" t="str">
        <f t="shared" si="34"/>
        <v/>
      </c>
      <c r="M178" s="211" t="str">
        <f t="shared" si="35"/>
        <v/>
      </c>
      <c r="N178" s="352" t="str">
        <f>IF(C178="","",VLOOKUP(J178,'2.賃金表'!$B$4:$D$51,3))</f>
        <v/>
      </c>
      <c r="O178" s="352" t="str">
        <f>IF($E178="","",INDEX('2.賃金表'!$G$4:$P$88,MATCH($F178,'2.賃金表'!$G$4:$G$88,0),MATCH($E178,'2.賃金表'!$G$4:$P$4,0)))</f>
        <v/>
      </c>
      <c r="P178" s="353"/>
      <c r="Q178" s="248" t="str">
        <f t="shared" si="29"/>
        <v/>
      </c>
      <c r="R178" s="352" t="str">
        <f>IF($G178="","",VLOOKUP($G178,'2.賃金表'!$R$4:$S$11,2,FALSE))</f>
        <v/>
      </c>
      <c r="S178" s="353"/>
      <c r="T178" s="353"/>
      <c r="U178" s="353"/>
      <c r="V178" s="248" t="str">
        <f t="shared" si="36"/>
        <v/>
      </c>
      <c r="W178" s="251" t="str">
        <f t="shared" si="30"/>
        <v/>
      </c>
    </row>
    <row r="179" spans="1:23" x14ac:dyDescent="0.15">
      <c r="A179" s="27" t="str">
        <f t="shared" si="31"/>
        <v/>
      </c>
      <c r="B179" s="322"/>
      <c r="C179" s="322"/>
      <c r="D179" s="323"/>
      <c r="E179" s="323"/>
      <c r="F179" s="322"/>
      <c r="G179" s="322"/>
      <c r="H179" s="324"/>
      <c r="I179" s="324"/>
      <c r="J179" s="211" t="str">
        <f t="shared" si="32"/>
        <v/>
      </c>
      <c r="K179" s="211" t="str">
        <f t="shared" si="33"/>
        <v/>
      </c>
      <c r="L179" s="211" t="str">
        <f t="shared" si="34"/>
        <v/>
      </c>
      <c r="M179" s="211" t="str">
        <f t="shared" si="35"/>
        <v/>
      </c>
      <c r="N179" s="352" t="str">
        <f>IF(C179="","",VLOOKUP(J179,'2.賃金表'!$B$4:$D$51,3))</f>
        <v/>
      </c>
      <c r="O179" s="352" t="str">
        <f>IF($E179="","",INDEX('2.賃金表'!$G$4:$P$88,MATCH($F179,'2.賃金表'!$G$4:$G$88,0),MATCH($E179,'2.賃金表'!$G$4:$P$4,0)))</f>
        <v/>
      </c>
      <c r="P179" s="353"/>
      <c r="Q179" s="248" t="str">
        <f t="shared" si="29"/>
        <v/>
      </c>
      <c r="R179" s="352" t="str">
        <f>IF($G179="","",VLOOKUP($G179,'2.賃金表'!$R$4:$S$11,2,FALSE))</f>
        <v/>
      </c>
      <c r="S179" s="353"/>
      <c r="T179" s="353"/>
      <c r="U179" s="353"/>
      <c r="V179" s="248" t="str">
        <f t="shared" si="36"/>
        <v/>
      </c>
      <c r="W179" s="251" t="str">
        <f t="shared" si="30"/>
        <v/>
      </c>
    </row>
    <row r="180" spans="1:23" x14ac:dyDescent="0.15">
      <c r="A180" s="27" t="str">
        <f t="shared" si="31"/>
        <v/>
      </c>
      <c r="B180" s="322"/>
      <c r="C180" s="322"/>
      <c r="D180" s="323"/>
      <c r="E180" s="323"/>
      <c r="F180" s="322"/>
      <c r="G180" s="322"/>
      <c r="H180" s="324"/>
      <c r="I180" s="324"/>
      <c r="J180" s="211" t="str">
        <f t="shared" si="32"/>
        <v/>
      </c>
      <c r="K180" s="211" t="str">
        <f t="shared" si="33"/>
        <v/>
      </c>
      <c r="L180" s="211" t="str">
        <f t="shared" si="34"/>
        <v/>
      </c>
      <c r="M180" s="211" t="str">
        <f t="shared" si="35"/>
        <v/>
      </c>
      <c r="N180" s="352" t="str">
        <f>IF(C180="","",VLOOKUP(J180,'2.賃金表'!$B$4:$D$51,3))</f>
        <v/>
      </c>
      <c r="O180" s="352" t="str">
        <f>IF($E180="","",INDEX('2.賃金表'!$G$4:$P$88,MATCH($F180,'2.賃金表'!$G$4:$G$88,0),MATCH($E180,'2.賃金表'!$G$4:$P$4,0)))</f>
        <v/>
      </c>
      <c r="P180" s="353"/>
      <c r="Q180" s="248" t="str">
        <f t="shared" si="29"/>
        <v/>
      </c>
      <c r="R180" s="352" t="str">
        <f>IF($G180="","",VLOOKUP($G180,'2.賃金表'!$R$4:$S$11,2,FALSE))</f>
        <v/>
      </c>
      <c r="S180" s="353"/>
      <c r="T180" s="353"/>
      <c r="U180" s="353"/>
      <c r="V180" s="248" t="str">
        <f t="shared" si="36"/>
        <v/>
      </c>
      <c r="W180" s="251" t="str">
        <f t="shared" si="30"/>
        <v/>
      </c>
    </row>
    <row r="181" spans="1:23" x14ac:dyDescent="0.15">
      <c r="A181" s="27" t="str">
        <f t="shared" si="31"/>
        <v/>
      </c>
      <c r="B181" s="322"/>
      <c r="C181" s="322"/>
      <c r="D181" s="323"/>
      <c r="E181" s="323"/>
      <c r="F181" s="322"/>
      <c r="G181" s="322"/>
      <c r="H181" s="324"/>
      <c r="I181" s="324"/>
      <c r="J181" s="211" t="str">
        <f t="shared" si="32"/>
        <v/>
      </c>
      <c r="K181" s="211" t="str">
        <f t="shared" si="33"/>
        <v/>
      </c>
      <c r="L181" s="211" t="str">
        <f t="shared" si="34"/>
        <v/>
      </c>
      <c r="M181" s="211" t="str">
        <f t="shared" si="35"/>
        <v/>
      </c>
      <c r="N181" s="352" t="str">
        <f>IF(C181="","",VLOOKUP(J181,'2.賃金表'!$B$4:$D$51,3))</f>
        <v/>
      </c>
      <c r="O181" s="352" t="str">
        <f>IF($E181="","",INDEX('2.賃金表'!$G$4:$P$88,MATCH($F181,'2.賃金表'!$G$4:$G$88,0),MATCH($E181,'2.賃金表'!$G$4:$P$4,0)))</f>
        <v/>
      </c>
      <c r="P181" s="353"/>
      <c r="Q181" s="248" t="str">
        <f t="shared" si="29"/>
        <v/>
      </c>
      <c r="R181" s="352" t="str">
        <f>IF($G181="","",VLOOKUP($G181,'2.賃金表'!$R$4:$S$11,2,FALSE))</f>
        <v/>
      </c>
      <c r="S181" s="353"/>
      <c r="T181" s="353"/>
      <c r="U181" s="353"/>
      <c r="V181" s="248" t="str">
        <f t="shared" si="36"/>
        <v/>
      </c>
      <c r="W181" s="251" t="str">
        <f t="shared" si="30"/>
        <v/>
      </c>
    </row>
    <row r="182" spans="1:23" x14ac:dyDescent="0.15">
      <c r="A182" s="27" t="str">
        <f t="shared" si="31"/>
        <v/>
      </c>
      <c r="B182" s="322"/>
      <c r="C182" s="322"/>
      <c r="D182" s="323"/>
      <c r="E182" s="323"/>
      <c r="F182" s="322"/>
      <c r="G182" s="322"/>
      <c r="H182" s="324"/>
      <c r="I182" s="324"/>
      <c r="J182" s="211" t="str">
        <f t="shared" si="32"/>
        <v/>
      </c>
      <c r="K182" s="211" t="str">
        <f t="shared" si="33"/>
        <v/>
      </c>
      <c r="L182" s="211" t="str">
        <f t="shared" si="34"/>
        <v/>
      </c>
      <c r="M182" s="211" t="str">
        <f t="shared" si="35"/>
        <v/>
      </c>
      <c r="N182" s="352" t="str">
        <f>IF(C182="","",VLOOKUP(J182,'2.賃金表'!$B$4:$D$51,3))</f>
        <v/>
      </c>
      <c r="O182" s="352" t="str">
        <f>IF($E182="","",INDEX('2.賃金表'!$G$4:$P$88,MATCH($F182,'2.賃金表'!$G$4:$G$88,0),MATCH($E182,'2.賃金表'!$G$4:$P$4,0)))</f>
        <v/>
      </c>
      <c r="P182" s="353"/>
      <c r="Q182" s="248" t="str">
        <f t="shared" si="29"/>
        <v/>
      </c>
      <c r="R182" s="352" t="str">
        <f>IF($G182="","",VLOOKUP($G182,'2.賃金表'!$R$4:$S$11,2,FALSE))</f>
        <v/>
      </c>
      <c r="S182" s="353"/>
      <c r="T182" s="353"/>
      <c r="U182" s="353"/>
      <c r="V182" s="248" t="str">
        <f t="shared" si="36"/>
        <v/>
      </c>
      <c r="W182" s="251" t="str">
        <f t="shared" si="30"/>
        <v/>
      </c>
    </row>
    <row r="183" spans="1:23" x14ac:dyDescent="0.15">
      <c r="A183" s="27" t="str">
        <f t="shared" si="31"/>
        <v/>
      </c>
      <c r="B183" s="322"/>
      <c r="C183" s="322"/>
      <c r="D183" s="323"/>
      <c r="E183" s="323"/>
      <c r="F183" s="322"/>
      <c r="G183" s="322"/>
      <c r="H183" s="324"/>
      <c r="I183" s="324"/>
      <c r="J183" s="211" t="str">
        <f t="shared" si="32"/>
        <v/>
      </c>
      <c r="K183" s="211" t="str">
        <f t="shared" si="33"/>
        <v/>
      </c>
      <c r="L183" s="211" t="str">
        <f t="shared" si="34"/>
        <v/>
      </c>
      <c r="M183" s="211" t="str">
        <f t="shared" si="35"/>
        <v/>
      </c>
      <c r="N183" s="352" t="str">
        <f>IF(C183="","",VLOOKUP(J183,'2.賃金表'!$B$4:$D$51,3))</f>
        <v/>
      </c>
      <c r="O183" s="352" t="str">
        <f>IF($E183="","",INDEX('2.賃金表'!$G$4:$P$88,MATCH($F183,'2.賃金表'!$G$4:$G$88,0),MATCH($E183,'2.賃金表'!$G$4:$P$4,0)))</f>
        <v/>
      </c>
      <c r="P183" s="353"/>
      <c r="Q183" s="248" t="str">
        <f t="shared" si="29"/>
        <v/>
      </c>
      <c r="R183" s="352" t="str">
        <f>IF($G183="","",VLOOKUP($G183,'2.賃金表'!$R$4:$S$11,2,FALSE))</f>
        <v/>
      </c>
      <c r="S183" s="353"/>
      <c r="T183" s="353"/>
      <c r="U183" s="353"/>
      <c r="V183" s="248" t="str">
        <f t="shared" si="36"/>
        <v/>
      </c>
      <c r="W183" s="251" t="str">
        <f t="shared" si="30"/>
        <v/>
      </c>
    </row>
    <row r="184" spans="1:23" x14ac:dyDescent="0.15">
      <c r="A184" s="27" t="str">
        <f t="shared" si="31"/>
        <v/>
      </c>
      <c r="B184" s="322"/>
      <c r="C184" s="322"/>
      <c r="D184" s="323"/>
      <c r="E184" s="323"/>
      <c r="F184" s="322"/>
      <c r="G184" s="322"/>
      <c r="H184" s="324"/>
      <c r="I184" s="324"/>
      <c r="J184" s="211" t="str">
        <f t="shared" si="32"/>
        <v/>
      </c>
      <c r="K184" s="211" t="str">
        <f t="shared" si="33"/>
        <v/>
      </c>
      <c r="L184" s="211" t="str">
        <f t="shared" si="34"/>
        <v/>
      </c>
      <c r="M184" s="211" t="str">
        <f t="shared" si="35"/>
        <v/>
      </c>
      <c r="N184" s="352" t="str">
        <f>IF(C184="","",VLOOKUP(J184,'2.賃金表'!$B$4:$D$51,3))</f>
        <v/>
      </c>
      <c r="O184" s="352" t="str">
        <f>IF($E184="","",INDEX('2.賃金表'!$G$4:$P$88,MATCH($F184,'2.賃金表'!$G$4:$G$88,0),MATCH($E184,'2.賃金表'!$G$4:$P$4,0)))</f>
        <v/>
      </c>
      <c r="P184" s="353"/>
      <c r="Q184" s="248" t="str">
        <f t="shared" si="29"/>
        <v/>
      </c>
      <c r="R184" s="352" t="str">
        <f>IF($G184="","",VLOOKUP($G184,'2.賃金表'!$R$4:$S$11,2,FALSE))</f>
        <v/>
      </c>
      <c r="S184" s="353"/>
      <c r="T184" s="353"/>
      <c r="U184" s="353"/>
      <c r="V184" s="248" t="str">
        <f t="shared" si="36"/>
        <v/>
      </c>
      <c r="W184" s="251" t="str">
        <f t="shared" si="30"/>
        <v/>
      </c>
    </row>
    <row r="185" spans="1:23" x14ac:dyDescent="0.15">
      <c r="A185" s="27" t="str">
        <f t="shared" si="31"/>
        <v/>
      </c>
      <c r="B185" s="322"/>
      <c r="C185" s="322"/>
      <c r="D185" s="323"/>
      <c r="E185" s="323"/>
      <c r="F185" s="322"/>
      <c r="G185" s="322"/>
      <c r="H185" s="324"/>
      <c r="I185" s="324"/>
      <c r="J185" s="211" t="str">
        <f t="shared" si="32"/>
        <v/>
      </c>
      <c r="K185" s="211" t="str">
        <f t="shared" si="33"/>
        <v/>
      </c>
      <c r="L185" s="211" t="str">
        <f t="shared" si="34"/>
        <v/>
      </c>
      <c r="M185" s="211" t="str">
        <f t="shared" si="35"/>
        <v/>
      </c>
      <c r="N185" s="352" t="str">
        <f>IF(C185="","",VLOOKUP(J185,'2.賃金表'!$B$4:$D$51,3))</f>
        <v/>
      </c>
      <c r="O185" s="352" t="str">
        <f>IF($E185="","",INDEX('2.賃金表'!$G$4:$P$88,MATCH($F185,'2.賃金表'!$G$4:$G$88,0),MATCH($E185,'2.賃金表'!$G$4:$P$4,0)))</f>
        <v/>
      </c>
      <c r="P185" s="353"/>
      <c r="Q185" s="248" t="str">
        <f t="shared" si="29"/>
        <v/>
      </c>
      <c r="R185" s="352" t="str">
        <f>IF($G185="","",VLOOKUP($G185,'2.賃金表'!$R$4:$S$11,2,FALSE))</f>
        <v/>
      </c>
      <c r="S185" s="353"/>
      <c r="T185" s="353"/>
      <c r="U185" s="353"/>
      <c r="V185" s="248" t="str">
        <f t="shared" si="36"/>
        <v/>
      </c>
      <c r="W185" s="251" t="str">
        <f t="shared" si="30"/>
        <v/>
      </c>
    </row>
    <row r="186" spans="1:23" x14ac:dyDescent="0.15">
      <c r="A186" s="27" t="str">
        <f t="shared" si="31"/>
        <v/>
      </c>
      <c r="B186" s="322"/>
      <c r="C186" s="322"/>
      <c r="D186" s="323"/>
      <c r="E186" s="323"/>
      <c r="F186" s="322"/>
      <c r="G186" s="322"/>
      <c r="H186" s="324"/>
      <c r="I186" s="324"/>
      <c r="J186" s="211" t="str">
        <f t="shared" si="32"/>
        <v/>
      </c>
      <c r="K186" s="211" t="str">
        <f t="shared" si="33"/>
        <v/>
      </c>
      <c r="L186" s="211" t="str">
        <f t="shared" si="34"/>
        <v/>
      </c>
      <c r="M186" s="211" t="str">
        <f t="shared" si="35"/>
        <v/>
      </c>
      <c r="N186" s="352" t="str">
        <f>IF(C186="","",VLOOKUP(J186,'2.賃金表'!$B$4:$D$51,3))</f>
        <v/>
      </c>
      <c r="O186" s="352" t="str">
        <f>IF($E186="","",INDEX('2.賃金表'!$G$4:$P$88,MATCH($F186,'2.賃金表'!$G$4:$G$88,0),MATCH($E186,'2.賃金表'!$G$4:$P$4,0)))</f>
        <v/>
      </c>
      <c r="P186" s="353"/>
      <c r="Q186" s="248" t="str">
        <f t="shared" si="29"/>
        <v/>
      </c>
      <c r="R186" s="352" t="str">
        <f>IF($G186="","",VLOOKUP($G186,'2.賃金表'!$R$4:$S$11,2,FALSE))</f>
        <v/>
      </c>
      <c r="S186" s="353"/>
      <c r="T186" s="353"/>
      <c r="U186" s="353"/>
      <c r="V186" s="248" t="str">
        <f t="shared" si="36"/>
        <v/>
      </c>
      <c r="W186" s="251" t="str">
        <f t="shared" si="30"/>
        <v/>
      </c>
    </row>
    <row r="187" spans="1:23" x14ac:dyDescent="0.15">
      <c r="A187" s="27" t="str">
        <f t="shared" si="31"/>
        <v/>
      </c>
      <c r="B187" s="322"/>
      <c r="C187" s="322"/>
      <c r="D187" s="323"/>
      <c r="E187" s="323"/>
      <c r="F187" s="322"/>
      <c r="G187" s="322"/>
      <c r="H187" s="324"/>
      <c r="I187" s="324"/>
      <c r="J187" s="211" t="str">
        <f t="shared" si="32"/>
        <v/>
      </c>
      <c r="K187" s="211" t="str">
        <f t="shared" si="33"/>
        <v/>
      </c>
      <c r="L187" s="211" t="str">
        <f t="shared" si="34"/>
        <v/>
      </c>
      <c r="M187" s="211" t="str">
        <f t="shared" si="35"/>
        <v/>
      </c>
      <c r="N187" s="352" t="str">
        <f>IF(C187="","",VLOOKUP(J187,'2.賃金表'!$B$4:$D$51,3))</f>
        <v/>
      </c>
      <c r="O187" s="352" t="str">
        <f>IF($E187="","",INDEX('2.賃金表'!$G$4:$P$88,MATCH($F187,'2.賃金表'!$G$4:$G$88,0),MATCH($E187,'2.賃金表'!$G$4:$P$4,0)))</f>
        <v/>
      </c>
      <c r="P187" s="353"/>
      <c r="Q187" s="248" t="str">
        <f t="shared" si="29"/>
        <v/>
      </c>
      <c r="R187" s="352" t="str">
        <f>IF($G187="","",VLOOKUP($G187,'2.賃金表'!$R$4:$S$11,2,FALSE))</f>
        <v/>
      </c>
      <c r="S187" s="353"/>
      <c r="T187" s="353"/>
      <c r="U187" s="353"/>
      <c r="V187" s="248" t="str">
        <f t="shared" si="36"/>
        <v/>
      </c>
      <c r="W187" s="251" t="str">
        <f t="shared" si="30"/>
        <v/>
      </c>
    </row>
    <row r="188" spans="1:23" x14ac:dyDescent="0.15">
      <c r="A188" s="27" t="str">
        <f t="shared" si="31"/>
        <v/>
      </c>
      <c r="B188" s="322"/>
      <c r="C188" s="322"/>
      <c r="D188" s="323"/>
      <c r="E188" s="323"/>
      <c r="F188" s="322"/>
      <c r="G188" s="322"/>
      <c r="H188" s="324"/>
      <c r="I188" s="324"/>
      <c r="J188" s="211" t="str">
        <f t="shared" si="32"/>
        <v/>
      </c>
      <c r="K188" s="211" t="str">
        <f t="shared" si="33"/>
        <v/>
      </c>
      <c r="L188" s="211" t="str">
        <f t="shared" si="34"/>
        <v/>
      </c>
      <c r="M188" s="211" t="str">
        <f t="shared" si="35"/>
        <v/>
      </c>
      <c r="N188" s="352" t="str">
        <f>IF(C188="","",VLOOKUP(J188,'2.賃金表'!$B$4:$D$51,3))</f>
        <v/>
      </c>
      <c r="O188" s="352" t="str">
        <f>IF($E188="","",INDEX('2.賃金表'!$G$4:$P$88,MATCH($F188,'2.賃金表'!$G$4:$G$88,0),MATCH($E188,'2.賃金表'!$G$4:$P$4,0)))</f>
        <v/>
      </c>
      <c r="P188" s="353"/>
      <c r="Q188" s="248" t="str">
        <f t="shared" si="29"/>
        <v/>
      </c>
      <c r="R188" s="352" t="str">
        <f>IF($G188="","",VLOOKUP($G188,'2.賃金表'!$R$4:$S$11,2,FALSE))</f>
        <v/>
      </c>
      <c r="S188" s="353"/>
      <c r="T188" s="353"/>
      <c r="U188" s="353"/>
      <c r="V188" s="248" t="str">
        <f t="shared" si="36"/>
        <v/>
      </c>
      <c r="W188" s="251" t="str">
        <f t="shared" si="30"/>
        <v/>
      </c>
    </row>
    <row r="189" spans="1:23" x14ac:dyDescent="0.15">
      <c r="A189" s="27" t="str">
        <f t="shared" si="31"/>
        <v/>
      </c>
      <c r="B189" s="322"/>
      <c r="C189" s="322"/>
      <c r="D189" s="323"/>
      <c r="E189" s="323"/>
      <c r="F189" s="322"/>
      <c r="G189" s="322"/>
      <c r="H189" s="324"/>
      <c r="I189" s="324"/>
      <c r="J189" s="211" t="str">
        <f t="shared" si="32"/>
        <v/>
      </c>
      <c r="K189" s="211" t="str">
        <f t="shared" si="33"/>
        <v/>
      </c>
      <c r="L189" s="211" t="str">
        <f t="shared" si="34"/>
        <v/>
      </c>
      <c r="M189" s="211" t="str">
        <f t="shared" si="35"/>
        <v/>
      </c>
      <c r="N189" s="352" t="str">
        <f>IF(C189="","",VLOOKUP(J189,'2.賃金表'!$B$4:$D$51,3))</f>
        <v/>
      </c>
      <c r="O189" s="352" t="str">
        <f>IF($E189="","",INDEX('2.賃金表'!$G$4:$P$88,MATCH($F189,'2.賃金表'!$G$4:$G$88,0),MATCH($E189,'2.賃金表'!$G$4:$P$4,0)))</f>
        <v/>
      </c>
      <c r="P189" s="353"/>
      <c r="Q189" s="248" t="str">
        <f t="shared" si="29"/>
        <v/>
      </c>
      <c r="R189" s="352" t="str">
        <f>IF($G189="","",VLOOKUP($G189,'2.賃金表'!$R$4:$S$11,2,FALSE))</f>
        <v/>
      </c>
      <c r="S189" s="353"/>
      <c r="T189" s="353"/>
      <c r="U189" s="353"/>
      <c r="V189" s="248" t="str">
        <f t="shared" si="36"/>
        <v/>
      </c>
      <c r="W189" s="251" t="str">
        <f t="shared" si="30"/>
        <v/>
      </c>
    </row>
    <row r="190" spans="1:23" x14ac:dyDescent="0.15">
      <c r="A190" s="27" t="str">
        <f t="shared" si="31"/>
        <v/>
      </c>
      <c r="B190" s="322"/>
      <c r="C190" s="322"/>
      <c r="D190" s="323"/>
      <c r="E190" s="323"/>
      <c r="F190" s="322"/>
      <c r="G190" s="322"/>
      <c r="H190" s="324"/>
      <c r="I190" s="324"/>
      <c r="J190" s="211" t="str">
        <f t="shared" si="32"/>
        <v/>
      </c>
      <c r="K190" s="211" t="str">
        <f t="shared" si="33"/>
        <v/>
      </c>
      <c r="L190" s="211" t="str">
        <f t="shared" si="34"/>
        <v/>
      </c>
      <c r="M190" s="211" t="str">
        <f t="shared" si="35"/>
        <v/>
      </c>
      <c r="N190" s="352" t="str">
        <f>IF(C190="","",VLOOKUP(J190,'2.賃金表'!$B$4:$D$51,3))</f>
        <v/>
      </c>
      <c r="O190" s="352" t="str">
        <f>IF($E190="","",INDEX('2.賃金表'!$G$4:$P$88,MATCH($F190,'2.賃金表'!$G$4:$G$88,0),MATCH($E190,'2.賃金表'!$G$4:$P$4,0)))</f>
        <v/>
      </c>
      <c r="P190" s="353"/>
      <c r="Q190" s="248" t="str">
        <f t="shared" si="29"/>
        <v/>
      </c>
      <c r="R190" s="352" t="str">
        <f>IF($G190="","",VLOOKUP($G190,'2.賃金表'!$R$4:$S$11,2,FALSE))</f>
        <v/>
      </c>
      <c r="S190" s="353"/>
      <c r="T190" s="353"/>
      <c r="U190" s="353"/>
      <c r="V190" s="248" t="str">
        <f t="shared" si="36"/>
        <v/>
      </c>
      <c r="W190" s="251" t="str">
        <f t="shared" si="30"/>
        <v/>
      </c>
    </row>
    <row r="191" spans="1:23" x14ac:dyDescent="0.15">
      <c r="A191" s="27" t="str">
        <f t="shared" si="31"/>
        <v/>
      </c>
      <c r="B191" s="322"/>
      <c r="C191" s="322"/>
      <c r="D191" s="323"/>
      <c r="E191" s="323"/>
      <c r="F191" s="322"/>
      <c r="G191" s="322"/>
      <c r="H191" s="324"/>
      <c r="I191" s="324"/>
      <c r="J191" s="211" t="str">
        <f t="shared" si="32"/>
        <v/>
      </c>
      <c r="K191" s="211" t="str">
        <f t="shared" si="33"/>
        <v/>
      </c>
      <c r="L191" s="211" t="str">
        <f t="shared" si="34"/>
        <v/>
      </c>
      <c r="M191" s="211" t="str">
        <f t="shared" si="35"/>
        <v/>
      </c>
      <c r="N191" s="352" t="str">
        <f>IF(C191="","",VLOOKUP(J191,'2.賃金表'!$B$4:$D$51,3))</f>
        <v/>
      </c>
      <c r="O191" s="352" t="str">
        <f>IF($E191="","",INDEX('2.賃金表'!$G$4:$P$88,MATCH($F191,'2.賃金表'!$G$4:$G$88,0),MATCH($E191,'2.賃金表'!$G$4:$P$4,0)))</f>
        <v/>
      </c>
      <c r="P191" s="353"/>
      <c r="Q191" s="248" t="str">
        <f t="shared" si="29"/>
        <v/>
      </c>
      <c r="R191" s="352" t="str">
        <f>IF($G191="","",VLOOKUP($G191,'2.賃金表'!$R$4:$S$11,2,FALSE))</f>
        <v/>
      </c>
      <c r="S191" s="353"/>
      <c r="T191" s="353"/>
      <c r="U191" s="353"/>
      <c r="V191" s="248" t="str">
        <f t="shared" si="36"/>
        <v/>
      </c>
      <c r="W191" s="251" t="str">
        <f t="shared" si="30"/>
        <v/>
      </c>
    </row>
    <row r="192" spans="1:23" x14ac:dyDescent="0.15">
      <c r="A192" s="27" t="str">
        <f t="shared" si="31"/>
        <v/>
      </c>
      <c r="B192" s="322"/>
      <c r="C192" s="322"/>
      <c r="D192" s="323"/>
      <c r="E192" s="323"/>
      <c r="F192" s="322"/>
      <c r="G192" s="322"/>
      <c r="H192" s="324"/>
      <c r="I192" s="324"/>
      <c r="J192" s="211" t="str">
        <f t="shared" si="32"/>
        <v/>
      </c>
      <c r="K192" s="211" t="str">
        <f t="shared" si="33"/>
        <v/>
      </c>
      <c r="L192" s="211" t="str">
        <f t="shared" si="34"/>
        <v/>
      </c>
      <c r="M192" s="211" t="str">
        <f t="shared" si="35"/>
        <v/>
      </c>
      <c r="N192" s="352" t="str">
        <f>IF(C192="","",VLOOKUP(J192,'2.賃金表'!$B$4:$D$51,3))</f>
        <v/>
      </c>
      <c r="O192" s="352" t="str">
        <f>IF($E192="","",INDEX('2.賃金表'!$G$4:$P$88,MATCH($F192,'2.賃金表'!$G$4:$G$88,0),MATCH($E192,'2.賃金表'!$G$4:$P$4,0)))</f>
        <v/>
      </c>
      <c r="P192" s="353"/>
      <c r="Q192" s="248" t="str">
        <f t="shared" si="29"/>
        <v/>
      </c>
      <c r="R192" s="352" t="str">
        <f>IF($G192="","",VLOOKUP($G192,'2.賃金表'!$R$4:$S$11,2,FALSE))</f>
        <v/>
      </c>
      <c r="S192" s="353"/>
      <c r="T192" s="353"/>
      <c r="U192" s="353"/>
      <c r="V192" s="248" t="str">
        <f t="shared" si="36"/>
        <v/>
      </c>
      <c r="W192" s="251" t="str">
        <f t="shared" si="30"/>
        <v/>
      </c>
    </row>
    <row r="193" spans="1:23" x14ac:dyDescent="0.15">
      <c r="A193" s="27" t="str">
        <f t="shared" si="31"/>
        <v/>
      </c>
      <c r="B193" s="322"/>
      <c r="C193" s="322"/>
      <c r="D193" s="323"/>
      <c r="E193" s="323"/>
      <c r="F193" s="322"/>
      <c r="G193" s="322"/>
      <c r="H193" s="324"/>
      <c r="I193" s="324"/>
      <c r="J193" s="211" t="str">
        <f t="shared" si="32"/>
        <v/>
      </c>
      <c r="K193" s="211" t="str">
        <f t="shared" si="33"/>
        <v/>
      </c>
      <c r="L193" s="211" t="str">
        <f t="shared" si="34"/>
        <v/>
      </c>
      <c r="M193" s="211" t="str">
        <f t="shared" si="35"/>
        <v/>
      </c>
      <c r="N193" s="352" t="str">
        <f>IF(C193="","",VLOOKUP(J193,'2.賃金表'!$B$4:$D$51,3))</f>
        <v/>
      </c>
      <c r="O193" s="352" t="str">
        <f>IF($E193="","",INDEX('2.賃金表'!$G$4:$P$88,MATCH($F193,'2.賃金表'!$G$4:$G$88,0),MATCH($E193,'2.賃金表'!$G$4:$P$4,0)))</f>
        <v/>
      </c>
      <c r="P193" s="353"/>
      <c r="Q193" s="248" t="str">
        <f t="shared" si="29"/>
        <v/>
      </c>
      <c r="R193" s="352" t="str">
        <f>IF($G193="","",VLOOKUP($G193,'2.賃金表'!$R$4:$S$11,2,FALSE))</f>
        <v/>
      </c>
      <c r="S193" s="353"/>
      <c r="T193" s="353"/>
      <c r="U193" s="353"/>
      <c r="V193" s="248" t="str">
        <f t="shared" si="36"/>
        <v/>
      </c>
      <c r="W193" s="251" t="str">
        <f t="shared" si="30"/>
        <v/>
      </c>
    </row>
    <row r="194" spans="1:23" x14ac:dyDescent="0.15">
      <c r="A194" s="27" t="str">
        <f t="shared" si="31"/>
        <v/>
      </c>
      <c r="B194" s="322"/>
      <c r="C194" s="322"/>
      <c r="D194" s="323"/>
      <c r="E194" s="323"/>
      <c r="F194" s="322"/>
      <c r="G194" s="322"/>
      <c r="H194" s="324"/>
      <c r="I194" s="324"/>
      <c r="J194" s="211" t="str">
        <f t="shared" si="32"/>
        <v/>
      </c>
      <c r="K194" s="211" t="str">
        <f t="shared" si="33"/>
        <v/>
      </c>
      <c r="L194" s="211" t="str">
        <f t="shared" si="34"/>
        <v/>
      </c>
      <c r="M194" s="211" t="str">
        <f t="shared" si="35"/>
        <v/>
      </c>
      <c r="N194" s="352" t="str">
        <f>IF(C194="","",VLOOKUP(J194,'2.賃金表'!$B$4:$D$51,3))</f>
        <v/>
      </c>
      <c r="O194" s="352" t="str">
        <f>IF($E194="","",INDEX('2.賃金表'!$G$4:$P$88,MATCH($F194,'2.賃金表'!$G$4:$G$88,0),MATCH($E194,'2.賃金表'!$G$4:$P$4,0)))</f>
        <v/>
      </c>
      <c r="P194" s="353"/>
      <c r="Q194" s="248" t="str">
        <f t="shared" si="29"/>
        <v/>
      </c>
      <c r="R194" s="352" t="str">
        <f>IF($G194="","",VLOOKUP($G194,'2.賃金表'!$R$4:$S$11,2,FALSE))</f>
        <v/>
      </c>
      <c r="S194" s="353"/>
      <c r="T194" s="353"/>
      <c r="U194" s="353"/>
      <c r="V194" s="248" t="str">
        <f t="shared" si="36"/>
        <v/>
      </c>
      <c r="W194" s="251" t="str">
        <f t="shared" si="30"/>
        <v/>
      </c>
    </row>
    <row r="195" spans="1:23" x14ac:dyDescent="0.15">
      <c r="A195" s="27" t="str">
        <f t="shared" si="31"/>
        <v/>
      </c>
      <c r="B195" s="322"/>
      <c r="C195" s="322"/>
      <c r="D195" s="323"/>
      <c r="E195" s="323"/>
      <c r="F195" s="322"/>
      <c r="G195" s="322"/>
      <c r="H195" s="324"/>
      <c r="I195" s="324"/>
      <c r="J195" s="211" t="str">
        <f t="shared" si="32"/>
        <v/>
      </c>
      <c r="K195" s="211" t="str">
        <f t="shared" si="33"/>
        <v/>
      </c>
      <c r="L195" s="211" t="str">
        <f t="shared" si="34"/>
        <v/>
      </c>
      <c r="M195" s="211" t="str">
        <f t="shared" si="35"/>
        <v/>
      </c>
      <c r="N195" s="352" t="str">
        <f>IF(C195="","",VLOOKUP(J195,'2.賃金表'!$B$4:$D$51,3))</f>
        <v/>
      </c>
      <c r="O195" s="352" t="str">
        <f>IF($E195="","",INDEX('2.賃金表'!$G$4:$P$88,MATCH($F195,'2.賃金表'!$G$4:$G$88,0),MATCH($E195,'2.賃金表'!$G$4:$P$4,0)))</f>
        <v/>
      </c>
      <c r="P195" s="353"/>
      <c r="Q195" s="248" t="str">
        <f t="shared" si="29"/>
        <v/>
      </c>
      <c r="R195" s="352" t="str">
        <f>IF($G195="","",VLOOKUP($G195,'2.賃金表'!$R$4:$S$11,2,FALSE))</f>
        <v/>
      </c>
      <c r="S195" s="353"/>
      <c r="T195" s="353"/>
      <c r="U195" s="353"/>
      <c r="V195" s="248" t="str">
        <f t="shared" si="36"/>
        <v/>
      </c>
      <c r="W195" s="251" t="str">
        <f t="shared" si="30"/>
        <v/>
      </c>
    </row>
    <row r="196" spans="1:23" x14ac:dyDescent="0.15">
      <c r="A196" s="27" t="str">
        <f t="shared" si="31"/>
        <v/>
      </c>
      <c r="B196" s="322"/>
      <c r="C196" s="322"/>
      <c r="D196" s="323"/>
      <c r="E196" s="323"/>
      <c r="F196" s="322"/>
      <c r="G196" s="322"/>
      <c r="H196" s="324"/>
      <c r="I196" s="324"/>
      <c r="J196" s="211" t="str">
        <f t="shared" si="32"/>
        <v/>
      </c>
      <c r="K196" s="211" t="str">
        <f t="shared" si="33"/>
        <v/>
      </c>
      <c r="L196" s="211" t="str">
        <f t="shared" si="34"/>
        <v/>
      </c>
      <c r="M196" s="211" t="str">
        <f t="shared" si="35"/>
        <v/>
      </c>
      <c r="N196" s="352" t="str">
        <f>IF(C196="","",VLOOKUP(J196,'2.賃金表'!$B$4:$D$51,3))</f>
        <v/>
      </c>
      <c r="O196" s="352" t="str">
        <f>IF($E196="","",INDEX('2.賃金表'!$G$4:$P$88,MATCH($F196,'2.賃金表'!$G$4:$G$88,0),MATCH($E196,'2.賃金表'!$G$4:$P$4,0)))</f>
        <v/>
      </c>
      <c r="P196" s="353"/>
      <c r="Q196" s="248" t="str">
        <f t="shared" si="29"/>
        <v/>
      </c>
      <c r="R196" s="352" t="str">
        <f>IF($G196="","",VLOOKUP($G196,'2.賃金表'!$R$4:$S$11,2,FALSE))</f>
        <v/>
      </c>
      <c r="S196" s="353"/>
      <c r="T196" s="353"/>
      <c r="U196" s="353"/>
      <c r="V196" s="248" t="str">
        <f t="shared" si="36"/>
        <v/>
      </c>
      <c r="W196" s="251" t="str">
        <f t="shared" si="30"/>
        <v/>
      </c>
    </row>
    <row r="197" spans="1:23" x14ac:dyDescent="0.15">
      <c r="A197" s="27" t="str">
        <f t="shared" si="31"/>
        <v/>
      </c>
      <c r="B197" s="322"/>
      <c r="C197" s="322"/>
      <c r="D197" s="323"/>
      <c r="E197" s="323"/>
      <c r="F197" s="322"/>
      <c r="G197" s="322"/>
      <c r="H197" s="324"/>
      <c r="I197" s="324"/>
      <c r="J197" s="211" t="str">
        <f t="shared" si="32"/>
        <v/>
      </c>
      <c r="K197" s="211" t="str">
        <f t="shared" si="33"/>
        <v/>
      </c>
      <c r="L197" s="211" t="str">
        <f t="shared" si="34"/>
        <v/>
      </c>
      <c r="M197" s="211" t="str">
        <f t="shared" si="35"/>
        <v/>
      </c>
      <c r="N197" s="352" t="str">
        <f>IF(C197="","",VLOOKUP(J197,'2.賃金表'!$B$4:$D$51,3))</f>
        <v/>
      </c>
      <c r="O197" s="352" t="str">
        <f>IF($E197="","",INDEX('2.賃金表'!$G$4:$P$88,MATCH($F197,'2.賃金表'!$G$4:$G$88,0),MATCH($E197,'2.賃金表'!$G$4:$P$4,0)))</f>
        <v/>
      </c>
      <c r="P197" s="353"/>
      <c r="Q197" s="248" t="str">
        <f t="shared" si="29"/>
        <v/>
      </c>
      <c r="R197" s="352" t="str">
        <f>IF($G197="","",VLOOKUP($G197,'2.賃金表'!$R$4:$S$11,2,FALSE))</f>
        <v/>
      </c>
      <c r="S197" s="353"/>
      <c r="T197" s="353"/>
      <c r="U197" s="353"/>
      <c r="V197" s="248" t="str">
        <f t="shared" si="36"/>
        <v/>
      </c>
      <c r="W197" s="251" t="str">
        <f t="shared" si="30"/>
        <v/>
      </c>
    </row>
    <row r="198" spans="1:23" x14ac:dyDescent="0.15">
      <c r="A198" s="27" t="str">
        <f t="shared" si="31"/>
        <v/>
      </c>
      <c r="B198" s="322"/>
      <c r="C198" s="322"/>
      <c r="D198" s="323"/>
      <c r="E198" s="323"/>
      <c r="F198" s="322"/>
      <c r="G198" s="322"/>
      <c r="H198" s="324"/>
      <c r="I198" s="324"/>
      <c r="J198" s="211" t="str">
        <f t="shared" si="32"/>
        <v/>
      </c>
      <c r="K198" s="211" t="str">
        <f t="shared" si="33"/>
        <v/>
      </c>
      <c r="L198" s="211" t="str">
        <f t="shared" si="34"/>
        <v/>
      </c>
      <c r="M198" s="211" t="str">
        <f t="shared" si="35"/>
        <v/>
      </c>
      <c r="N198" s="352" t="str">
        <f>IF(C198="","",VLOOKUP(J198,'2.賃金表'!$B$4:$D$51,3))</f>
        <v/>
      </c>
      <c r="O198" s="352" t="str">
        <f>IF($E198="","",INDEX('2.賃金表'!$G$4:$P$88,MATCH($F198,'2.賃金表'!$G$4:$G$88,0),MATCH($E198,'2.賃金表'!$G$4:$P$4,0)))</f>
        <v/>
      </c>
      <c r="P198" s="353"/>
      <c r="Q198" s="248" t="str">
        <f t="shared" si="29"/>
        <v/>
      </c>
      <c r="R198" s="352" t="str">
        <f>IF($G198="","",VLOOKUP($G198,'2.賃金表'!$R$4:$S$11,2,FALSE))</f>
        <v/>
      </c>
      <c r="S198" s="353"/>
      <c r="T198" s="353"/>
      <c r="U198" s="353"/>
      <c r="V198" s="248" t="str">
        <f t="shared" si="36"/>
        <v/>
      </c>
      <c r="W198" s="251" t="str">
        <f t="shared" si="30"/>
        <v/>
      </c>
    </row>
    <row r="199" spans="1:23" x14ac:dyDescent="0.15">
      <c r="A199" s="27" t="str">
        <f t="shared" si="31"/>
        <v/>
      </c>
      <c r="B199" s="322"/>
      <c r="C199" s="322"/>
      <c r="D199" s="323"/>
      <c r="E199" s="323"/>
      <c r="F199" s="322"/>
      <c r="G199" s="322"/>
      <c r="H199" s="324"/>
      <c r="I199" s="324"/>
      <c r="J199" s="211" t="str">
        <f t="shared" si="32"/>
        <v/>
      </c>
      <c r="K199" s="211" t="str">
        <f t="shared" si="33"/>
        <v/>
      </c>
      <c r="L199" s="211" t="str">
        <f t="shared" si="34"/>
        <v/>
      </c>
      <c r="M199" s="211" t="str">
        <f t="shared" si="35"/>
        <v/>
      </c>
      <c r="N199" s="352" t="str">
        <f>IF(C199="","",VLOOKUP(J199,'2.賃金表'!$B$4:$D$51,3))</f>
        <v/>
      </c>
      <c r="O199" s="352" t="str">
        <f>IF($E199="","",INDEX('2.賃金表'!$G$4:$P$88,MATCH($F199,'2.賃金表'!$G$4:$G$88,0),MATCH($E199,'2.賃金表'!$G$4:$P$4,0)))</f>
        <v/>
      </c>
      <c r="P199" s="353"/>
      <c r="Q199" s="248" t="str">
        <f t="shared" si="29"/>
        <v/>
      </c>
      <c r="R199" s="352" t="str">
        <f>IF($G199="","",VLOOKUP($G199,'2.賃金表'!$R$4:$S$11,2,FALSE))</f>
        <v/>
      </c>
      <c r="S199" s="353"/>
      <c r="T199" s="353"/>
      <c r="U199" s="353"/>
      <c r="V199" s="248" t="str">
        <f t="shared" si="36"/>
        <v/>
      </c>
      <c r="W199" s="251" t="str">
        <f t="shared" si="30"/>
        <v/>
      </c>
    </row>
    <row r="200" spans="1:23" x14ac:dyDescent="0.15">
      <c r="A200" s="27" t="str">
        <f t="shared" si="31"/>
        <v/>
      </c>
      <c r="B200" s="322"/>
      <c r="C200" s="322"/>
      <c r="D200" s="323"/>
      <c r="E200" s="323"/>
      <c r="F200" s="322"/>
      <c r="G200" s="322"/>
      <c r="H200" s="324"/>
      <c r="I200" s="324"/>
      <c r="J200" s="211" t="str">
        <f t="shared" si="32"/>
        <v/>
      </c>
      <c r="K200" s="211" t="str">
        <f t="shared" si="33"/>
        <v/>
      </c>
      <c r="L200" s="211" t="str">
        <f t="shared" si="34"/>
        <v/>
      </c>
      <c r="M200" s="211" t="str">
        <f t="shared" si="35"/>
        <v/>
      </c>
      <c r="N200" s="352" t="str">
        <f>IF(C200="","",VLOOKUP(J200,'2.賃金表'!$B$4:$D$51,3))</f>
        <v/>
      </c>
      <c r="O200" s="352" t="str">
        <f>IF($E200="","",INDEX('2.賃金表'!$G$4:$P$88,MATCH($F200,'2.賃金表'!$G$4:$G$88,0),MATCH($E200,'2.賃金表'!$G$4:$P$4,0)))</f>
        <v/>
      </c>
      <c r="P200" s="353"/>
      <c r="Q200" s="248" t="str">
        <f t="shared" ref="Q200:Q257" si="37">IF($E200="","",$N200+$O200+$P200)</f>
        <v/>
      </c>
      <c r="R200" s="352" t="str">
        <f>IF($G200="","",VLOOKUP($G200,'2.賃金表'!$R$4:$S$11,2,FALSE))</f>
        <v/>
      </c>
      <c r="S200" s="353"/>
      <c r="T200" s="353"/>
      <c r="U200" s="353"/>
      <c r="V200" s="248" t="str">
        <f t="shared" si="36"/>
        <v/>
      </c>
      <c r="W200" s="251" t="str">
        <f t="shared" ref="W200:W257" si="38">IF($E200="","",$Q200+$V200)</f>
        <v/>
      </c>
    </row>
    <row r="201" spans="1:23" x14ac:dyDescent="0.15">
      <c r="A201" s="27" t="str">
        <f t="shared" si="31"/>
        <v/>
      </c>
      <c r="B201" s="322"/>
      <c r="C201" s="322"/>
      <c r="D201" s="323"/>
      <c r="E201" s="323"/>
      <c r="F201" s="322"/>
      <c r="G201" s="322"/>
      <c r="H201" s="324"/>
      <c r="I201" s="324"/>
      <c r="J201" s="211" t="str">
        <f t="shared" si="32"/>
        <v/>
      </c>
      <c r="K201" s="211" t="str">
        <f t="shared" si="33"/>
        <v/>
      </c>
      <c r="L201" s="211" t="str">
        <f t="shared" si="34"/>
        <v/>
      </c>
      <c r="M201" s="211" t="str">
        <f t="shared" si="35"/>
        <v/>
      </c>
      <c r="N201" s="352" t="str">
        <f>IF(C201="","",VLOOKUP(J201,'2.賃金表'!$B$4:$D$51,3))</f>
        <v/>
      </c>
      <c r="O201" s="352" t="str">
        <f>IF($E201="","",INDEX('2.賃金表'!$G$4:$P$88,MATCH($F201,'2.賃金表'!$G$4:$G$88,0),MATCH($E201,'2.賃金表'!$G$4:$P$4,0)))</f>
        <v/>
      </c>
      <c r="P201" s="353"/>
      <c r="Q201" s="248" t="str">
        <f t="shared" si="37"/>
        <v/>
      </c>
      <c r="R201" s="352" t="str">
        <f>IF($G201="","",VLOOKUP($G201,'2.賃金表'!$R$4:$S$11,2,FALSE))</f>
        <v/>
      </c>
      <c r="S201" s="353"/>
      <c r="T201" s="353"/>
      <c r="U201" s="353"/>
      <c r="V201" s="248" t="str">
        <f t="shared" si="36"/>
        <v/>
      </c>
      <c r="W201" s="251" t="str">
        <f t="shared" si="38"/>
        <v/>
      </c>
    </row>
    <row r="202" spans="1:23" x14ac:dyDescent="0.15">
      <c r="A202" s="27" t="str">
        <f t="shared" si="31"/>
        <v/>
      </c>
      <c r="B202" s="322"/>
      <c r="C202" s="322"/>
      <c r="D202" s="323"/>
      <c r="E202" s="323"/>
      <c r="F202" s="322"/>
      <c r="G202" s="322"/>
      <c r="H202" s="324"/>
      <c r="I202" s="324"/>
      <c r="J202" s="211" t="str">
        <f t="shared" si="32"/>
        <v/>
      </c>
      <c r="K202" s="211" t="str">
        <f t="shared" si="33"/>
        <v/>
      </c>
      <c r="L202" s="211" t="str">
        <f t="shared" si="34"/>
        <v/>
      </c>
      <c r="M202" s="211" t="str">
        <f t="shared" si="35"/>
        <v/>
      </c>
      <c r="N202" s="352" t="str">
        <f>IF(C202="","",VLOOKUP(J202,'2.賃金表'!$B$4:$D$51,3))</f>
        <v/>
      </c>
      <c r="O202" s="352" t="str">
        <f>IF($E202="","",INDEX('2.賃金表'!$G$4:$P$88,MATCH($F202,'2.賃金表'!$G$4:$G$88,0),MATCH($E202,'2.賃金表'!$G$4:$P$4,0)))</f>
        <v/>
      </c>
      <c r="P202" s="353"/>
      <c r="Q202" s="248" t="str">
        <f t="shared" si="37"/>
        <v/>
      </c>
      <c r="R202" s="352" t="str">
        <f>IF($G202="","",VLOOKUP($G202,'2.賃金表'!$R$4:$S$11,2,FALSE))</f>
        <v/>
      </c>
      <c r="S202" s="353"/>
      <c r="T202" s="353"/>
      <c r="U202" s="353"/>
      <c r="V202" s="248" t="str">
        <f t="shared" si="36"/>
        <v/>
      </c>
      <c r="W202" s="251" t="str">
        <f t="shared" si="38"/>
        <v/>
      </c>
    </row>
    <row r="203" spans="1:23" x14ac:dyDescent="0.15">
      <c r="A203" s="27" t="str">
        <f t="shared" si="31"/>
        <v/>
      </c>
      <c r="B203" s="322"/>
      <c r="C203" s="322"/>
      <c r="D203" s="323"/>
      <c r="E203" s="323"/>
      <c r="F203" s="322"/>
      <c r="G203" s="322"/>
      <c r="H203" s="324"/>
      <c r="I203" s="324"/>
      <c r="J203" s="211" t="str">
        <f t="shared" si="32"/>
        <v/>
      </c>
      <c r="K203" s="211" t="str">
        <f t="shared" si="33"/>
        <v/>
      </c>
      <c r="L203" s="211" t="str">
        <f t="shared" si="34"/>
        <v/>
      </c>
      <c r="M203" s="211" t="str">
        <f t="shared" si="35"/>
        <v/>
      </c>
      <c r="N203" s="352" t="str">
        <f>IF(C203="","",VLOOKUP(J203,'2.賃金表'!$B$4:$D$51,3))</f>
        <v/>
      </c>
      <c r="O203" s="352" t="str">
        <f>IF($E203="","",INDEX('2.賃金表'!$G$4:$P$88,MATCH($F203,'2.賃金表'!$G$4:$G$88,0),MATCH($E203,'2.賃金表'!$G$4:$P$4,0)))</f>
        <v/>
      </c>
      <c r="P203" s="353"/>
      <c r="Q203" s="248" t="str">
        <f t="shared" si="37"/>
        <v/>
      </c>
      <c r="R203" s="352" t="str">
        <f>IF($G203="","",VLOOKUP($G203,'2.賃金表'!$R$4:$S$11,2,FALSE))</f>
        <v/>
      </c>
      <c r="S203" s="353"/>
      <c r="T203" s="353"/>
      <c r="U203" s="353"/>
      <c r="V203" s="248" t="str">
        <f t="shared" si="36"/>
        <v/>
      </c>
      <c r="W203" s="251" t="str">
        <f t="shared" si="38"/>
        <v/>
      </c>
    </row>
    <row r="204" spans="1:23" x14ac:dyDescent="0.15">
      <c r="A204" s="27" t="str">
        <f t="shared" si="31"/>
        <v/>
      </c>
      <c r="B204" s="322"/>
      <c r="C204" s="322"/>
      <c r="D204" s="323"/>
      <c r="E204" s="323"/>
      <c r="F204" s="322"/>
      <c r="G204" s="322"/>
      <c r="H204" s="324"/>
      <c r="I204" s="324"/>
      <c r="J204" s="211" t="str">
        <f t="shared" si="32"/>
        <v/>
      </c>
      <c r="K204" s="211" t="str">
        <f t="shared" si="33"/>
        <v/>
      </c>
      <c r="L204" s="211" t="str">
        <f t="shared" si="34"/>
        <v/>
      </c>
      <c r="M204" s="211" t="str">
        <f t="shared" si="35"/>
        <v/>
      </c>
      <c r="N204" s="352" t="str">
        <f>IF(C204="","",VLOOKUP(J204,'2.賃金表'!$B$4:$D$51,3))</f>
        <v/>
      </c>
      <c r="O204" s="352" t="str">
        <f>IF($E204="","",INDEX('2.賃金表'!$G$4:$P$88,MATCH($F204,'2.賃金表'!$G$4:$G$88,0),MATCH($E204,'2.賃金表'!$G$4:$P$4,0)))</f>
        <v/>
      </c>
      <c r="P204" s="353"/>
      <c r="Q204" s="248" t="str">
        <f t="shared" si="37"/>
        <v/>
      </c>
      <c r="R204" s="352" t="str">
        <f>IF($G204="","",VLOOKUP($G204,'2.賃金表'!$R$4:$S$11,2,FALSE))</f>
        <v/>
      </c>
      <c r="S204" s="353"/>
      <c r="T204" s="353"/>
      <c r="U204" s="353"/>
      <c r="V204" s="248" t="str">
        <f t="shared" si="36"/>
        <v/>
      </c>
      <c r="W204" s="251" t="str">
        <f t="shared" si="38"/>
        <v/>
      </c>
    </row>
    <row r="205" spans="1:23" x14ac:dyDescent="0.15">
      <c r="A205" s="27" t="str">
        <f t="shared" si="31"/>
        <v/>
      </c>
      <c r="B205" s="322"/>
      <c r="C205" s="322"/>
      <c r="D205" s="323"/>
      <c r="E205" s="323"/>
      <c r="F205" s="322"/>
      <c r="G205" s="322"/>
      <c r="H205" s="324"/>
      <c r="I205" s="324"/>
      <c r="J205" s="211" t="str">
        <f t="shared" si="32"/>
        <v/>
      </c>
      <c r="K205" s="211" t="str">
        <f t="shared" si="33"/>
        <v/>
      </c>
      <c r="L205" s="211" t="str">
        <f t="shared" si="34"/>
        <v/>
      </c>
      <c r="M205" s="211" t="str">
        <f t="shared" si="35"/>
        <v/>
      </c>
      <c r="N205" s="352" t="str">
        <f>IF(C205="","",VLOOKUP(J205,'2.賃金表'!$B$4:$D$51,3))</f>
        <v/>
      </c>
      <c r="O205" s="352" t="str">
        <f>IF($E205="","",INDEX('2.賃金表'!$G$4:$P$88,MATCH($F205,'2.賃金表'!$G$4:$G$88,0),MATCH($E205,'2.賃金表'!$G$4:$P$4,0)))</f>
        <v/>
      </c>
      <c r="P205" s="353"/>
      <c r="Q205" s="248" t="str">
        <f t="shared" si="37"/>
        <v/>
      </c>
      <c r="R205" s="352" t="str">
        <f>IF($G205="","",VLOOKUP($G205,'2.賃金表'!$R$4:$S$11,2,FALSE))</f>
        <v/>
      </c>
      <c r="S205" s="353"/>
      <c r="T205" s="353"/>
      <c r="U205" s="353"/>
      <c r="V205" s="248" t="str">
        <f t="shared" si="36"/>
        <v/>
      </c>
      <c r="W205" s="251" t="str">
        <f t="shared" si="38"/>
        <v/>
      </c>
    </row>
    <row r="206" spans="1:23" x14ac:dyDescent="0.15">
      <c r="A206" s="27" t="str">
        <f t="shared" si="31"/>
        <v/>
      </c>
      <c r="B206" s="322"/>
      <c r="C206" s="322"/>
      <c r="D206" s="323"/>
      <c r="E206" s="323"/>
      <c r="F206" s="322"/>
      <c r="G206" s="322"/>
      <c r="H206" s="324"/>
      <c r="I206" s="324"/>
      <c r="J206" s="211" t="str">
        <f t="shared" si="32"/>
        <v/>
      </c>
      <c r="K206" s="211" t="str">
        <f t="shared" si="33"/>
        <v/>
      </c>
      <c r="L206" s="211" t="str">
        <f t="shared" si="34"/>
        <v/>
      </c>
      <c r="M206" s="211" t="str">
        <f t="shared" si="35"/>
        <v/>
      </c>
      <c r="N206" s="352" t="str">
        <f>IF(C206="","",VLOOKUP(J206,'2.賃金表'!$B$4:$D$51,3))</f>
        <v/>
      </c>
      <c r="O206" s="352" t="str">
        <f>IF($E206="","",INDEX('2.賃金表'!$G$4:$P$88,MATCH($F206,'2.賃金表'!$G$4:$G$88,0),MATCH($E206,'2.賃金表'!$G$4:$P$4,0)))</f>
        <v/>
      </c>
      <c r="P206" s="353"/>
      <c r="Q206" s="248" t="str">
        <f t="shared" si="37"/>
        <v/>
      </c>
      <c r="R206" s="352" t="str">
        <f>IF($G206="","",VLOOKUP($G206,'2.賃金表'!$R$4:$S$11,2,FALSE))</f>
        <v/>
      </c>
      <c r="S206" s="353"/>
      <c r="T206" s="353"/>
      <c r="U206" s="353"/>
      <c r="V206" s="248" t="str">
        <f t="shared" si="36"/>
        <v/>
      </c>
      <c r="W206" s="251" t="str">
        <f t="shared" si="38"/>
        <v/>
      </c>
    </row>
    <row r="207" spans="1:23" x14ac:dyDescent="0.15">
      <c r="A207" s="27" t="str">
        <f t="shared" si="31"/>
        <v/>
      </c>
      <c r="B207" s="322"/>
      <c r="C207" s="322"/>
      <c r="D207" s="323"/>
      <c r="E207" s="323"/>
      <c r="F207" s="322"/>
      <c r="G207" s="322"/>
      <c r="H207" s="324"/>
      <c r="I207" s="324"/>
      <c r="J207" s="211" t="str">
        <f t="shared" si="32"/>
        <v/>
      </c>
      <c r="K207" s="211" t="str">
        <f t="shared" si="33"/>
        <v/>
      </c>
      <c r="L207" s="211" t="str">
        <f t="shared" si="34"/>
        <v/>
      </c>
      <c r="M207" s="211" t="str">
        <f t="shared" si="35"/>
        <v/>
      </c>
      <c r="N207" s="352" t="str">
        <f>IF(C207="","",VLOOKUP(J207,'2.賃金表'!$B$4:$D$51,3))</f>
        <v/>
      </c>
      <c r="O207" s="352" t="str">
        <f>IF($E207="","",INDEX('2.賃金表'!$G$4:$P$88,MATCH($F207,'2.賃金表'!$G$4:$G$88,0),MATCH($E207,'2.賃金表'!$G$4:$P$4,0)))</f>
        <v/>
      </c>
      <c r="P207" s="353"/>
      <c r="Q207" s="248" t="str">
        <f t="shared" si="37"/>
        <v/>
      </c>
      <c r="R207" s="352" t="str">
        <f>IF($G207="","",VLOOKUP($G207,'2.賃金表'!$R$4:$S$11,2,FALSE))</f>
        <v/>
      </c>
      <c r="S207" s="353"/>
      <c r="T207" s="353"/>
      <c r="U207" s="353"/>
      <c r="V207" s="248" t="str">
        <f t="shared" si="36"/>
        <v/>
      </c>
      <c r="W207" s="251" t="str">
        <f t="shared" si="38"/>
        <v/>
      </c>
    </row>
    <row r="208" spans="1:23" x14ac:dyDescent="0.15">
      <c r="A208" s="27" t="str">
        <f t="shared" si="31"/>
        <v/>
      </c>
      <c r="B208" s="322"/>
      <c r="C208" s="322"/>
      <c r="D208" s="323"/>
      <c r="E208" s="323"/>
      <c r="F208" s="322"/>
      <c r="G208" s="322"/>
      <c r="H208" s="324"/>
      <c r="I208" s="324"/>
      <c r="J208" s="211" t="str">
        <f t="shared" si="32"/>
        <v/>
      </c>
      <c r="K208" s="211" t="str">
        <f t="shared" si="33"/>
        <v/>
      </c>
      <c r="L208" s="211" t="str">
        <f t="shared" si="34"/>
        <v/>
      </c>
      <c r="M208" s="211" t="str">
        <f t="shared" si="35"/>
        <v/>
      </c>
      <c r="N208" s="352" t="str">
        <f>IF(C208="","",VLOOKUP(J208,'2.賃金表'!$B$4:$D$51,3))</f>
        <v/>
      </c>
      <c r="O208" s="352" t="str">
        <f>IF($E208="","",INDEX('2.賃金表'!$G$4:$P$88,MATCH($F208,'2.賃金表'!$G$4:$G$88,0),MATCH($E208,'2.賃金表'!$G$4:$P$4,0)))</f>
        <v/>
      </c>
      <c r="P208" s="353"/>
      <c r="Q208" s="248" t="str">
        <f t="shared" si="37"/>
        <v/>
      </c>
      <c r="R208" s="352" t="str">
        <f>IF($G208="","",VLOOKUP($G208,'2.賃金表'!$R$4:$S$11,2,FALSE))</f>
        <v/>
      </c>
      <c r="S208" s="353"/>
      <c r="T208" s="353"/>
      <c r="U208" s="353"/>
      <c r="V208" s="248" t="str">
        <f t="shared" si="36"/>
        <v/>
      </c>
      <c r="W208" s="251" t="str">
        <f t="shared" si="38"/>
        <v/>
      </c>
    </row>
    <row r="209" spans="1:23" x14ac:dyDescent="0.15">
      <c r="A209" s="27" t="str">
        <f t="shared" si="31"/>
        <v/>
      </c>
      <c r="B209" s="322"/>
      <c r="C209" s="322"/>
      <c r="D209" s="323"/>
      <c r="E209" s="323"/>
      <c r="F209" s="322"/>
      <c r="G209" s="322"/>
      <c r="H209" s="324"/>
      <c r="I209" s="324"/>
      <c r="J209" s="211" t="str">
        <f t="shared" si="32"/>
        <v/>
      </c>
      <c r="K209" s="211" t="str">
        <f t="shared" si="33"/>
        <v/>
      </c>
      <c r="L209" s="211" t="str">
        <f t="shared" si="34"/>
        <v/>
      </c>
      <c r="M209" s="211" t="str">
        <f t="shared" si="35"/>
        <v/>
      </c>
      <c r="N209" s="352" t="str">
        <f>IF(C209="","",VLOOKUP(J209,'2.賃金表'!$B$4:$D$51,3))</f>
        <v/>
      </c>
      <c r="O209" s="352" t="str">
        <f>IF($E209="","",INDEX('2.賃金表'!$G$4:$P$88,MATCH($F209,'2.賃金表'!$G$4:$G$88,0),MATCH($E209,'2.賃金表'!$G$4:$P$4,0)))</f>
        <v/>
      </c>
      <c r="P209" s="353"/>
      <c r="Q209" s="248" t="str">
        <f t="shared" si="37"/>
        <v/>
      </c>
      <c r="R209" s="352" t="str">
        <f>IF($G209="","",VLOOKUP($G209,'2.賃金表'!$R$4:$S$11,2,FALSE))</f>
        <v/>
      </c>
      <c r="S209" s="353"/>
      <c r="T209" s="353"/>
      <c r="U209" s="353"/>
      <c r="V209" s="248" t="str">
        <f t="shared" si="36"/>
        <v/>
      </c>
      <c r="W209" s="251" t="str">
        <f t="shared" si="38"/>
        <v/>
      </c>
    </row>
    <row r="210" spans="1:23" x14ac:dyDescent="0.15">
      <c r="A210" s="27" t="str">
        <f t="shared" si="31"/>
        <v/>
      </c>
      <c r="B210" s="322"/>
      <c r="C210" s="322"/>
      <c r="D210" s="323"/>
      <c r="E210" s="323"/>
      <c r="F210" s="322"/>
      <c r="G210" s="322"/>
      <c r="H210" s="324"/>
      <c r="I210" s="324"/>
      <c r="J210" s="211" t="str">
        <f t="shared" si="32"/>
        <v/>
      </c>
      <c r="K210" s="211" t="str">
        <f t="shared" si="33"/>
        <v/>
      </c>
      <c r="L210" s="211" t="str">
        <f t="shared" si="34"/>
        <v/>
      </c>
      <c r="M210" s="211" t="str">
        <f t="shared" si="35"/>
        <v/>
      </c>
      <c r="N210" s="352" t="str">
        <f>IF(C210="","",VLOOKUP(J210,'2.賃金表'!$B$4:$D$51,3))</f>
        <v/>
      </c>
      <c r="O210" s="352" t="str">
        <f>IF($E210="","",INDEX('2.賃金表'!$G$4:$P$88,MATCH($F210,'2.賃金表'!$G$4:$G$88,0),MATCH($E210,'2.賃金表'!$G$4:$P$4,0)))</f>
        <v/>
      </c>
      <c r="P210" s="353"/>
      <c r="Q210" s="248" t="str">
        <f t="shared" si="37"/>
        <v/>
      </c>
      <c r="R210" s="352" t="str">
        <f>IF($G210="","",VLOOKUP($G210,'2.賃金表'!$R$4:$S$11,2,FALSE))</f>
        <v/>
      </c>
      <c r="S210" s="353"/>
      <c r="T210" s="353"/>
      <c r="U210" s="353"/>
      <c r="V210" s="248" t="str">
        <f t="shared" si="36"/>
        <v/>
      </c>
      <c r="W210" s="251" t="str">
        <f t="shared" si="38"/>
        <v/>
      </c>
    </row>
    <row r="211" spans="1:23" x14ac:dyDescent="0.15">
      <c r="A211" s="27" t="str">
        <f t="shared" si="31"/>
        <v/>
      </c>
      <c r="B211" s="322"/>
      <c r="C211" s="322"/>
      <c r="D211" s="323"/>
      <c r="E211" s="323"/>
      <c r="F211" s="322"/>
      <c r="G211" s="322"/>
      <c r="H211" s="324"/>
      <c r="I211" s="324"/>
      <c r="J211" s="211" t="str">
        <f t="shared" si="32"/>
        <v/>
      </c>
      <c r="K211" s="211" t="str">
        <f t="shared" si="33"/>
        <v/>
      </c>
      <c r="L211" s="211" t="str">
        <f t="shared" si="34"/>
        <v/>
      </c>
      <c r="M211" s="211" t="str">
        <f t="shared" si="35"/>
        <v/>
      </c>
      <c r="N211" s="352" t="str">
        <f>IF(C211="","",VLOOKUP(J211,'2.賃金表'!$B$4:$D$51,3))</f>
        <v/>
      </c>
      <c r="O211" s="352" t="str">
        <f>IF($E211="","",INDEX('2.賃金表'!$G$4:$P$88,MATCH($F211,'2.賃金表'!$G$4:$G$88,0),MATCH($E211,'2.賃金表'!$G$4:$P$4,0)))</f>
        <v/>
      </c>
      <c r="P211" s="353"/>
      <c r="Q211" s="248" t="str">
        <f t="shared" si="37"/>
        <v/>
      </c>
      <c r="R211" s="352" t="str">
        <f>IF($G211="","",VLOOKUP($G211,'2.賃金表'!$R$4:$S$11,2,FALSE))</f>
        <v/>
      </c>
      <c r="S211" s="353"/>
      <c r="T211" s="353"/>
      <c r="U211" s="353"/>
      <c r="V211" s="248" t="str">
        <f t="shared" si="36"/>
        <v/>
      </c>
      <c r="W211" s="251" t="str">
        <f t="shared" si="38"/>
        <v/>
      </c>
    </row>
    <row r="212" spans="1:23" x14ac:dyDescent="0.15">
      <c r="A212" s="27" t="str">
        <f t="shared" si="31"/>
        <v/>
      </c>
      <c r="B212" s="322"/>
      <c r="C212" s="322"/>
      <c r="D212" s="323"/>
      <c r="E212" s="323"/>
      <c r="F212" s="322"/>
      <c r="G212" s="322"/>
      <c r="H212" s="324"/>
      <c r="I212" s="324"/>
      <c r="J212" s="211" t="str">
        <f t="shared" si="32"/>
        <v/>
      </c>
      <c r="K212" s="211" t="str">
        <f t="shared" si="33"/>
        <v/>
      </c>
      <c r="L212" s="211" t="str">
        <f t="shared" si="34"/>
        <v/>
      </c>
      <c r="M212" s="211" t="str">
        <f t="shared" si="35"/>
        <v/>
      </c>
      <c r="N212" s="352" t="str">
        <f>IF(C212="","",VLOOKUP(J212,'2.賃金表'!$B$4:$D$51,3))</f>
        <v/>
      </c>
      <c r="O212" s="352" t="str">
        <f>IF($E212="","",INDEX('2.賃金表'!$G$4:$P$88,MATCH($F212,'2.賃金表'!$G$4:$G$88,0),MATCH($E212,'2.賃金表'!$G$4:$P$4,0)))</f>
        <v/>
      </c>
      <c r="P212" s="353"/>
      <c r="Q212" s="248" t="str">
        <f t="shared" si="37"/>
        <v/>
      </c>
      <c r="R212" s="352" t="str">
        <f>IF($G212="","",VLOOKUP($G212,'2.賃金表'!$R$4:$S$11,2,FALSE))</f>
        <v/>
      </c>
      <c r="S212" s="353"/>
      <c r="T212" s="353"/>
      <c r="U212" s="353"/>
      <c r="V212" s="248" t="str">
        <f t="shared" si="36"/>
        <v/>
      </c>
      <c r="W212" s="251" t="str">
        <f t="shared" si="38"/>
        <v/>
      </c>
    </row>
    <row r="213" spans="1:23" x14ac:dyDescent="0.15">
      <c r="A213" s="27" t="str">
        <f t="shared" si="31"/>
        <v/>
      </c>
      <c r="B213" s="322"/>
      <c r="C213" s="322"/>
      <c r="D213" s="323"/>
      <c r="E213" s="323"/>
      <c r="F213" s="322"/>
      <c r="G213" s="322"/>
      <c r="H213" s="324"/>
      <c r="I213" s="324"/>
      <c r="J213" s="211" t="str">
        <f t="shared" si="32"/>
        <v/>
      </c>
      <c r="K213" s="211" t="str">
        <f t="shared" si="33"/>
        <v/>
      </c>
      <c r="L213" s="211" t="str">
        <f t="shared" si="34"/>
        <v/>
      </c>
      <c r="M213" s="211" t="str">
        <f t="shared" si="35"/>
        <v/>
      </c>
      <c r="N213" s="352" t="str">
        <f>IF(C213="","",VLOOKUP(J213,'2.賃金表'!$B$4:$D$51,3))</f>
        <v/>
      </c>
      <c r="O213" s="352" t="str">
        <f>IF($E213="","",INDEX('2.賃金表'!$G$4:$P$88,MATCH($F213,'2.賃金表'!$G$4:$G$88,0),MATCH($E213,'2.賃金表'!$G$4:$P$4,0)))</f>
        <v/>
      </c>
      <c r="P213" s="353"/>
      <c r="Q213" s="248" t="str">
        <f t="shared" si="37"/>
        <v/>
      </c>
      <c r="R213" s="352" t="str">
        <f>IF($G213="","",VLOOKUP($G213,'2.賃金表'!$R$4:$S$11,2,FALSE))</f>
        <v/>
      </c>
      <c r="S213" s="353"/>
      <c r="T213" s="353"/>
      <c r="U213" s="353"/>
      <c r="V213" s="248" t="str">
        <f t="shared" si="36"/>
        <v/>
      </c>
      <c r="W213" s="251" t="str">
        <f t="shared" si="38"/>
        <v/>
      </c>
    </row>
    <row r="214" spans="1:23" x14ac:dyDescent="0.15">
      <c r="A214" s="27" t="str">
        <f t="shared" si="31"/>
        <v/>
      </c>
      <c r="B214" s="322"/>
      <c r="C214" s="322"/>
      <c r="D214" s="323"/>
      <c r="E214" s="323"/>
      <c r="F214" s="322"/>
      <c r="G214" s="322"/>
      <c r="H214" s="324"/>
      <c r="I214" s="324"/>
      <c r="J214" s="211" t="str">
        <f t="shared" si="32"/>
        <v/>
      </c>
      <c r="K214" s="211" t="str">
        <f t="shared" si="33"/>
        <v/>
      </c>
      <c r="L214" s="211" t="str">
        <f t="shared" si="34"/>
        <v/>
      </c>
      <c r="M214" s="211" t="str">
        <f t="shared" si="35"/>
        <v/>
      </c>
      <c r="N214" s="352" t="str">
        <f>IF(C214="","",VLOOKUP(J214,'2.賃金表'!$B$4:$D$51,3))</f>
        <v/>
      </c>
      <c r="O214" s="352" t="str">
        <f>IF($E214="","",INDEX('2.賃金表'!$G$4:$P$88,MATCH($F214,'2.賃金表'!$G$4:$G$88,0),MATCH($E214,'2.賃金表'!$G$4:$P$4,0)))</f>
        <v/>
      </c>
      <c r="P214" s="353"/>
      <c r="Q214" s="248" t="str">
        <f t="shared" si="37"/>
        <v/>
      </c>
      <c r="R214" s="352" t="str">
        <f>IF($G214="","",VLOOKUP($G214,'2.賃金表'!$R$4:$S$11,2,FALSE))</f>
        <v/>
      </c>
      <c r="S214" s="353"/>
      <c r="T214" s="353"/>
      <c r="U214" s="353"/>
      <c r="V214" s="248" t="str">
        <f t="shared" si="36"/>
        <v/>
      </c>
      <c r="W214" s="251" t="str">
        <f t="shared" si="38"/>
        <v/>
      </c>
    </row>
    <row r="215" spans="1:23" x14ac:dyDescent="0.15">
      <c r="A215" s="27" t="str">
        <f t="shared" si="31"/>
        <v/>
      </c>
      <c r="B215" s="322"/>
      <c r="C215" s="322"/>
      <c r="D215" s="323"/>
      <c r="E215" s="323"/>
      <c r="F215" s="322"/>
      <c r="G215" s="322"/>
      <c r="H215" s="324"/>
      <c r="I215" s="324"/>
      <c r="J215" s="211" t="str">
        <f t="shared" si="32"/>
        <v/>
      </c>
      <c r="K215" s="211" t="str">
        <f t="shared" si="33"/>
        <v/>
      </c>
      <c r="L215" s="211" t="str">
        <f t="shared" si="34"/>
        <v/>
      </c>
      <c r="M215" s="211" t="str">
        <f t="shared" si="35"/>
        <v/>
      </c>
      <c r="N215" s="352" t="str">
        <f>IF(C215="","",VLOOKUP(J215,'2.賃金表'!$B$4:$D$51,3))</f>
        <v/>
      </c>
      <c r="O215" s="352" t="str">
        <f>IF($E215="","",INDEX('2.賃金表'!$G$4:$P$88,MATCH($F215,'2.賃金表'!$G$4:$G$88,0),MATCH($E215,'2.賃金表'!$G$4:$P$4,0)))</f>
        <v/>
      </c>
      <c r="P215" s="353"/>
      <c r="Q215" s="248" t="str">
        <f t="shared" si="37"/>
        <v/>
      </c>
      <c r="R215" s="352" t="str">
        <f>IF($G215="","",VLOOKUP($G215,'2.賃金表'!$R$4:$S$11,2,FALSE))</f>
        <v/>
      </c>
      <c r="S215" s="353"/>
      <c r="T215" s="353"/>
      <c r="U215" s="353"/>
      <c r="V215" s="248" t="str">
        <f t="shared" si="36"/>
        <v/>
      </c>
      <c r="W215" s="251" t="str">
        <f t="shared" si="38"/>
        <v/>
      </c>
    </row>
    <row r="216" spans="1:23" x14ac:dyDescent="0.15">
      <c r="A216" s="27" t="str">
        <f t="shared" si="31"/>
        <v/>
      </c>
      <c r="B216" s="322"/>
      <c r="C216" s="322"/>
      <c r="D216" s="323"/>
      <c r="E216" s="323"/>
      <c r="F216" s="322"/>
      <c r="G216" s="322"/>
      <c r="H216" s="324"/>
      <c r="I216" s="324"/>
      <c r="J216" s="211" t="str">
        <f t="shared" si="32"/>
        <v/>
      </c>
      <c r="K216" s="211" t="str">
        <f t="shared" si="33"/>
        <v/>
      </c>
      <c r="L216" s="211" t="str">
        <f t="shared" si="34"/>
        <v/>
      </c>
      <c r="M216" s="211" t="str">
        <f t="shared" si="35"/>
        <v/>
      </c>
      <c r="N216" s="352" t="str">
        <f>IF(C216="","",VLOOKUP(J216,'2.賃金表'!$B$4:$D$51,3))</f>
        <v/>
      </c>
      <c r="O216" s="352" t="str">
        <f>IF($E216="","",INDEX('2.賃金表'!$G$4:$P$88,MATCH($F216,'2.賃金表'!$G$4:$G$88,0),MATCH($E216,'2.賃金表'!$G$4:$P$4,0)))</f>
        <v/>
      </c>
      <c r="P216" s="353"/>
      <c r="Q216" s="248" t="str">
        <f t="shared" si="37"/>
        <v/>
      </c>
      <c r="R216" s="352" t="str">
        <f>IF($G216="","",VLOOKUP($G216,'2.賃金表'!$R$4:$S$11,2,FALSE))</f>
        <v/>
      </c>
      <c r="S216" s="353"/>
      <c r="T216" s="353"/>
      <c r="U216" s="353"/>
      <c r="V216" s="248" t="str">
        <f t="shared" si="36"/>
        <v/>
      </c>
      <c r="W216" s="251" t="str">
        <f t="shared" si="38"/>
        <v/>
      </c>
    </row>
    <row r="217" spans="1:23" x14ac:dyDescent="0.15">
      <c r="A217" s="27" t="str">
        <f t="shared" si="31"/>
        <v/>
      </c>
      <c r="B217" s="322"/>
      <c r="C217" s="322"/>
      <c r="D217" s="323"/>
      <c r="E217" s="323"/>
      <c r="F217" s="322"/>
      <c r="G217" s="322"/>
      <c r="H217" s="324"/>
      <c r="I217" s="324"/>
      <c r="J217" s="211" t="str">
        <f t="shared" si="32"/>
        <v/>
      </c>
      <c r="K217" s="211" t="str">
        <f t="shared" si="33"/>
        <v/>
      </c>
      <c r="L217" s="211" t="str">
        <f t="shared" si="34"/>
        <v/>
      </c>
      <c r="M217" s="211" t="str">
        <f t="shared" si="35"/>
        <v/>
      </c>
      <c r="N217" s="352" t="str">
        <f>IF(C217="","",VLOOKUP(J217,'2.賃金表'!$B$4:$D$51,3))</f>
        <v/>
      </c>
      <c r="O217" s="352" t="str">
        <f>IF($E217="","",INDEX('2.賃金表'!$G$4:$P$88,MATCH($F217,'2.賃金表'!$G$4:$G$88,0),MATCH($E217,'2.賃金表'!$G$4:$P$4,0)))</f>
        <v/>
      </c>
      <c r="P217" s="353"/>
      <c r="Q217" s="248" t="str">
        <f t="shared" si="37"/>
        <v/>
      </c>
      <c r="R217" s="352" t="str">
        <f>IF($G217="","",VLOOKUP($G217,'2.賃金表'!$R$4:$S$11,2,FALSE))</f>
        <v/>
      </c>
      <c r="S217" s="353"/>
      <c r="T217" s="353"/>
      <c r="U217" s="353"/>
      <c r="V217" s="248" t="str">
        <f t="shared" si="36"/>
        <v/>
      </c>
      <c r="W217" s="251" t="str">
        <f t="shared" si="38"/>
        <v/>
      </c>
    </row>
    <row r="218" spans="1:23" x14ac:dyDescent="0.15">
      <c r="A218" s="27" t="str">
        <f t="shared" si="31"/>
        <v/>
      </c>
      <c r="B218" s="322"/>
      <c r="C218" s="322"/>
      <c r="D218" s="323"/>
      <c r="E218" s="323"/>
      <c r="F218" s="322"/>
      <c r="G218" s="322"/>
      <c r="H218" s="324"/>
      <c r="I218" s="324"/>
      <c r="J218" s="211" t="str">
        <f t="shared" si="32"/>
        <v/>
      </c>
      <c r="K218" s="211" t="str">
        <f t="shared" si="33"/>
        <v/>
      </c>
      <c r="L218" s="211" t="str">
        <f t="shared" si="34"/>
        <v/>
      </c>
      <c r="M218" s="211" t="str">
        <f t="shared" si="35"/>
        <v/>
      </c>
      <c r="N218" s="352" t="str">
        <f>IF(C218="","",VLOOKUP(J218,'2.賃金表'!$B$4:$D$51,3))</f>
        <v/>
      </c>
      <c r="O218" s="352" t="str">
        <f>IF($E218="","",INDEX('2.賃金表'!$G$4:$P$88,MATCH($F218,'2.賃金表'!$G$4:$G$88,0),MATCH($E218,'2.賃金表'!$G$4:$P$4,0)))</f>
        <v/>
      </c>
      <c r="P218" s="353"/>
      <c r="Q218" s="248" t="str">
        <f t="shared" si="37"/>
        <v/>
      </c>
      <c r="R218" s="352" t="str">
        <f>IF($G218="","",VLOOKUP($G218,'2.賃金表'!$R$4:$S$11,2,FALSE))</f>
        <v/>
      </c>
      <c r="S218" s="353"/>
      <c r="T218" s="353"/>
      <c r="U218" s="353"/>
      <c r="V218" s="248" t="str">
        <f t="shared" si="36"/>
        <v/>
      </c>
      <c r="W218" s="251" t="str">
        <f t="shared" si="38"/>
        <v/>
      </c>
    </row>
    <row r="219" spans="1:23" x14ac:dyDescent="0.15">
      <c r="A219" s="27" t="str">
        <f t="shared" si="31"/>
        <v/>
      </c>
      <c r="B219" s="322"/>
      <c r="C219" s="322"/>
      <c r="D219" s="323"/>
      <c r="E219" s="323"/>
      <c r="F219" s="322"/>
      <c r="G219" s="322"/>
      <c r="H219" s="324"/>
      <c r="I219" s="324"/>
      <c r="J219" s="211" t="str">
        <f t="shared" si="32"/>
        <v/>
      </c>
      <c r="K219" s="211" t="str">
        <f t="shared" si="33"/>
        <v/>
      </c>
      <c r="L219" s="211" t="str">
        <f t="shared" si="34"/>
        <v/>
      </c>
      <c r="M219" s="211" t="str">
        <f t="shared" si="35"/>
        <v/>
      </c>
      <c r="N219" s="352" t="str">
        <f>IF(C219="","",VLOOKUP(J219,'2.賃金表'!$B$4:$D$51,3))</f>
        <v/>
      </c>
      <c r="O219" s="352" t="str">
        <f>IF($E219="","",INDEX('2.賃金表'!$G$4:$P$88,MATCH($F219,'2.賃金表'!$G$4:$G$88,0),MATCH($E219,'2.賃金表'!$G$4:$P$4,0)))</f>
        <v/>
      </c>
      <c r="P219" s="353"/>
      <c r="Q219" s="248" t="str">
        <f t="shared" si="37"/>
        <v/>
      </c>
      <c r="R219" s="352" t="str">
        <f>IF($G219="","",VLOOKUP($G219,'2.賃金表'!$R$4:$S$11,2,FALSE))</f>
        <v/>
      </c>
      <c r="S219" s="353"/>
      <c r="T219" s="353"/>
      <c r="U219" s="353"/>
      <c r="V219" s="248" t="str">
        <f t="shared" si="36"/>
        <v/>
      </c>
      <c r="W219" s="251" t="str">
        <f t="shared" si="38"/>
        <v/>
      </c>
    </row>
    <row r="220" spans="1:23" x14ac:dyDescent="0.15">
      <c r="A220" s="27" t="str">
        <f t="shared" si="31"/>
        <v/>
      </c>
      <c r="B220" s="322"/>
      <c r="C220" s="322"/>
      <c r="D220" s="323"/>
      <c r="E220" s="323"/>
      <c r="F220" s="322"/>
      <c r="G220" s="322"/>
      <c r="H220" s="324"/>
      <c r="I220" s="324"/>
      <c r="J220" s="211" t="str">
        <f t="shared" si="32"/>
        <v/>
      </c>
      <c r="K220" s="211" t="str">
        <f t="shared" si="33"/>
        <v/>
      </c>
      <c r="L220" s="211" t="str">
        <f t="shared" si="34"/>
        <v/>
      </c>
      <c r="M220" s="211" t="str">
        <f t="shared" si="35"/>
        <v/>
      </c>
      <c r="N220" s="352" t="str">
        <f>IF(C220="","",VLOOKUP(J220,'2.賃金表'!$B$4:$D$51,3))</f>
        <v/>
      </c>
      <c r="O220" s="352" t="str">
        <f>IF($E220="","",INDEX('2.賃金表'!$G$4:$P$88,MATCH($F220,'2.賃金表'!$G$4:$G$88,0),MATCH($E220,'2.賃金表'!$G$4:$P$4,0)))</f>
        <v/>
      </c>
      <c r="P220" s="353"/>
      <c r="Q220" s="248" t="str">
        <f t="shared" si="37"/>
        <v/>
      </c>
      <c r="R220" s="352" t="str">
        <f>IF($G220="","",VLOOKUP($G220,'2.賃金表'!$R$4:$S$11,2,FALSE))</f>
        <v/>
      </c>
      <c r="S220" s="353"/>
      <c r="T220" s="353"/>
      <c r="U220" s="353"/>
      <c r="V220" s="248" t="str">
        <f t="shared" si="36"/>
        <v/>
      </c>
      <c r="W220" s="251" t="str">
        <f t="shared" si="38"/>
        <v/>
      </c>
    </row>
    <row r="221" spans="1:23" x14ac:dyDescent="0.15">
      <c r="A221" s="27" t="str">
        <f t="shared" si="31"/>
        <v/>
      </c>
      <c r="B221" s="322"/>
      <c r="C221" s="322"/>
      <c r="D221" s="323"/>
      <c r="E221" s="323"/>
      <c r="F221" s="322"/>
      <c r="G221" s="322"/>
      <c r="H221" s="324"/>
      <c r="I221" s="324"/>
      <c r="J221" s="211" t="str">
        <f t="shared" si="32"/>
        <v/>
      </c>
      <c r="K221" s="211" t="str">
        <f t="shared" si="33"/>
        <v/>
      </c>
      <c r="L221" s="211" t="str">
        <f t="shared" si="34"/>
        <v/>
      </c>
      <c r="M221" s="211" t="str">
        <f t="shared" si="35"/>
        <v/>
      </c>
      <c r="N221" s="352" t="str">
        <f>IF(C221="","",VLOOKUP(J221,'2.賃金表'!$B$4:$D$51,3))</f>
        <v/>
      </c>
      <c r="O221" s="352" t="str">
        <f>IF($E221="","",INDEX('2.賃金表'!$G$4:$P$88,MATCH($F221,'2.賃金表'!$G$4:$G$88,0),MATCH($E221,'2.賃金表'!$G$4:$P$4,0)))</f>
        <v/>
      </c>
      <c r="P221" s="353"/>
      <c r="Q221" s="248" t="str">
        <f t="shared" si="37"/>
        <v/>
      </c>
      <c r="R221" s="352" t="str">
        <f>IF($G221="","",VLOOKUP($G221,'2.賃金表'!$R$4:$S$11,2,FALSE))</f>
        <v/>
      </c>
      <c r="S221" s="353"/>
      <c r="T221" s="353"/>
      <c r="U221" s="353"/>
      <c r="V221" s="248" t="str">
        <f t="shared" si="36"/>
        <v/>
      </c>
      <c r="W221" s="251" t="str">
        <f t="shared" si="38"/>
        <v/>
      </c>
    </row>
    <row r="222" spans="1:23" x14ac:dyDescent="0.15">
      <c r="A222" s="27" t="str">
        <f t="shared" si="31"/>
        <v/>
      </c>
      <c r="B222" s="322"/>
      <c r="C222" s="322"/>
      <c r="D222" s="323"/>
      <c r="E222" s="323"/>
      <c r="F222" s="322"/>
      <c r="G222" s="322"/>
      <c r="H222" s="324"/>
      <c r="I222" s="324"/>
      <c r="J222" s="211" t="str">
        <f t="shared" si="32"/>
        <v/>
      </c>
      <c r="K222" s="211" t="str">
        <f t="shared" si="33"/>
        <v/>
      </c>
      <c r="L222" s="211" t="str">
        <f t="shared" si="34"/>
        <v/>
      </c>
      <c r="M222" s="211" t="str">
        <f t="shared" si="35"/>
        <v/>
      </c>
      <c r="N222" s="352" t="str">
        <f>IF(C222="","",VLOOKUP(J222,'2.賃金表'!$B$4:$D$51,3))</f>
        <v/>
      </c>
      <c r="O222" s="352" t="str">
        <f>IF($E222="","",INDEX('2.賃金表'!$G$4:$P$88,MATCH($F222,'2.賃金表'!$G$4:$G$88,0),MATCH($E222,'2.賃金表'!$G$4:$P$4,0)))</f>
        <v/>
      </c>
      <c r="P222" s="353"/>
      <c r="Q222" s="248" t="str">
        <f t="shared" si="37"/>
        <v/>
      </c>
      <c r="R222" s="352" t="str">
        <f>IF($G222="","",VLOOKUP($G222,'2.賃金表'!$R$4:$S$11,2,FALSE))</f>
        <v/>
      </c>
      <c r="S222" s="353"/>
      <c r="T222" s="353"/>
      <c r="U222" s="353"/>
      <c r="V222" s="248" t="str">
        <f t="shared" si="36"/>
        <v/>
      </c>
      <c r="W222" s="251" t="str">
        <f t="shared" si="38"/>
        <v/>
      </c>
    </row>
    <row r="223" spans="1:23" x14ac:dyDescent="0.15">
      <c r="A223" s="27" t="str">
        <f t="shared" si="31"/>
        <v/>
      </c>
      <c r="B223" s="322"/>
      <c r="C223" s="322"/>
      <c r="D223" s="323"/>
      <c r="E223" s="323"/>
      <c r="F223" s="322"/>
      <c r="G223" s="322"/>
      <c r="H223" s="324"/>
      <c r="I223" s="324"/>
      <c r="J223" s="211" t="str">
        <f t="shared" si="32"/>
        <v/>
      </c>
      <c r="K223" s="211" t="str">
        <f t="shared" si="33"/>
        <v/>
      </c>
      <c r="L223" s="211" t="str">
        <f t="shared" si="34"/>
        <v/>
      </c>
      <c r="M223" s="211" t="str">
        <f t="shared" si="35"/>
        <v/>
      </c>
      <c r="N223" s="352" t="str">
        <f>IF(C223="","",VLOOKUP(J223,'2.賃金表'!$B$4:$D$51,3))</f>
        <v/>
      </c>
      <c r="O223" s="352" t="str">
        <f>IF($E223="","",INDEX('2.賃金表'!$G$4:$P$88,MATCH($F223,'2.賃金表'!$G$4:$G$88,0),MATCH($E223,'2.賃金表'!$G$4:$P$4,0)))</f>
        <v/>
      </c>
      <c r="P223" s="353"/>
      <c r="Q223" s="248" t="str">
        <f t="shared" si="37"/>
        <v/>
      </c>
      <c r="R223" s="352" t="str">
        <f>IF($G223="","",VLOOKUP($G223,'2.賃金表'!$R$4:$S$11,2,FALSE))</f>
        <v/>
      </c>
      <c r="S223" s="353"/>
      <c r="T223" s="353"/>
      <c r="U223" s="353"/>
      <c r="V223" s="248" t="str">
        <f t="shared" si="36"/>
        <v/>
      </c>
      <c r="W223" s="251" t="str">
        <f t="shared" si="38"/>
        <v/>
      </c>
    </row>
    <row r="224" spans="1:23" x14ac:dyDescent="0.15">
      <c r="A224" s="27" t="str">
        <f t="shared" si="31"/>
        <v/>
      </c>
      <c r="B224" s="322"/>
      <c r="C224" s="322"/>
      <c r="D224" s="323"/>
      <c r="E224" s="323"/>
      <c r="F224" s="322"/>
      <c r="G224" s="322"/>
      <c r="H224" s="324"/>
      <c r="I224" s="324"/>
      <c r="J224" s="211" t="str">
        <f t="shared" si="32"/>
        <v/>
      </c>
      <c r="K224" s="211" t="str">
        <f t="shared" si="33"/>
        <v/>
      </c>
      <c r="L224" s="211" t="str">
        <f t="shared" si="34"/>
        <v/>
      </c>
      <c r="M224" s="211" t="str">
        <f t="shared" si="35"/>
        <v/>
      </c>
      <c r="N224" s="352" t="str">
        <f>IF(C224="","",VLOOKUP(J224,'2.賃金表'!$B$4:$D$51,3))</f>
        <v/>
      </c>
      <c r="O224" s="352" t="str">
        <f>IF($E224="","",INDEX('2.賃金表'!$G$4:$P$88,MATCH($F224,'2.賃金表'!$G$4:$G$88,0),MATCH($E224,'2.賃金表'!$G$4:$P$4,0)))</f>
        <v/>
      </c>
      <c r="P224" s="353"/>
      <c r="Q224" s="248" t="str">
        <f t="shared" si="37"/>
        <v/>
      </c>
      <c r="R224" s="352" t="str">
        <f>IF($G224="","",VLOOKUP($G224,'2.賃金表'!$R$4:$S$11,2,FALSE))</f>
        <v/>
      </c>
      <c r="S224" s="353"/>
      <c r="T224" s="353"/>
      <c r="U224" s="353"/>
      <c r="V224" s="248" t="str">
        <f t="shared" si="36"/>
        <v/>
      </c>
      <c r="W224" s="251" t="str">
        <f t="shared" si="38"/>
        <v/>
      </c>
    </row>
    <row r="225" spans="1:23" x14ac:dyDescent="0.15">
      <c r="A225" s="27" t="str">
        <f t="shared" si="31"/>
        <v/>
      </c>
      <c r="B225" s="322"/>
      <c r="C225" s="322"/>
      <c r="D225" s="323"/>
      <c r="E225" s="323"/>
      <c r="F225" s="322"/>
      <c r="G225" s="322"/>
      <c r="H225" s="324"/>
      <c r="I225" s="324"/>
      <c r="J225" s="211" t="str">
        <f t="shared" si="32"/>
        <v/>
      </c>
      <c r="K225" s="211" t="str">
        <f t="shared" si="33"/>
        <v/>
      </c>
      <c r="L225" s="211" t="str">
        <f t="shared" si="34"/>
        <v/>
      </c>
      <c r="M225" s="211" t="str">
        <f t="shared" si="35"/>
        <v/>
      </c>
      <c r="N225" s="352" t="str">
        <f>IF(C225="","",VLOOKUP(J225,'2.賃金表'!$B$4:$D$51,3))</f>
        <v/>
      </c>
      <c r="O225" s="352" t="str">
        <f>IF($E225="","",INDEX('2.賃金表'!$G$4:$P$88,MATCH($F225,'2.賃金表'!$G$4:$G$88,0),MATCH($E225,'2.賃金表'!$G$4:$P$4,0)))</f>
        <v/>
      </c>
      <c r="P225" s="353"/>
      <c r="Q225" s="248" t="str">
        <f t="shared" si="37"/>
        <v/>
      </c>
      <c r="R225" s="352" t="str">
        <f>IF($G225="","",VLOOKUP($G225,'2.賃金表'!$R$4:$S$11,2,FALSE))</f>
        <v/>
      </c>
      <c r="S225" s="353"/>
      <c r="T225" s="353"/>
      <c r="U225" s="353"/>
      <c r="V225" s="248" t="str">
        <f t="shared" si="36"/>
        <v/>
      </c>
      <c r="W225" s="251" t="str">
        <f t="shared" si="38"/>
        <v/>
      </c>
    </row>
    <row r="226" spans="1:23" x14ac:dyDescent="0.15">
      <c r="A226" s="27" t="str">
        <f t="shared" si="31"/>
        <v/>
      </c>
      <c r="B226" s="322"/>
      <c r="C226" s="322"/>
      <c r="D226" s="323"/>
      <c r="E226" s="323"/>
      <c r="F226" s="322"/>
      <c r="G226" s="322"/>
      <c r="H226" s="324"/>
      <c r="I226" s="324"/>
      <c r="J226" s="211" t="str">
        <f t="shared" si="32"/>
        <v/>
      </c>
      <c r="K226" s="211" t="str">
        <f t="shared" si="33"/>
        <v/>
      </c>
      <c r="L226" s="211" t="str">
        <f t="shared" si="34"/>
        <v/>
      </c>
      <c r="M226" s="211" t="str">
        <f t="shared" si="35"/>
        <v/>
      </c>
      <c r="N226" s="352" t="str">
        <f>IF(C226="","",VLOOKUP(J226,'2.賃金表'!$B$4:$D$51,3))</f>
        <v/>
      </c>
      <c r="O226" s="352" t="str">
        <f>IF($E226="","",INDEX('2.賃金表'!$G$4:$P$88,MATCH($F226,'2.賃金表'!$G$4:$G$88,0),MATCH($E226,'2.賃金表'!$G$4:$P$4,0)))</f>
        <v/>
      </c>
      <c r="P226" s="353"/>
      <c r="Q226" s="248" t="str">
        <f t="shared" si="37"/>
        <v/>
      </c>
      <c r="R226" s="352" t="str">
        <f>IF($G226="","",VLOOKUP($G226,'2.賃金表'!$R$4:$S$11,2,FALSE))</f>
        <v/>
      </c>
      <c r="S226" s="353"/>
      <c r="T226" s="353"/>
      <c r="U226" s="353"/>
      <c r="V226" s="248" t="str">
        <f t="shared" si="36"/>
        <v/>
      </c>
      <c r="W226" s="251" t="str">
        <f t="shared" si="38"/>
        <v/>
      </c>
    </row>
    <row r="227" spans="1:23" x14ac:dyDescent="0.15">
      <c r="A227" s="27" t="str">
        <f t="shared" si="31"/>
        <v/>
      </c>
      <c r="B227" s="322"/>
      <c r="C227" s="322"/>
      <c r="D227" s="323"/>
      <c r="E227" s="323"/>
      <c r="F227" s="322"/>
      <c r="G227" s="322"/>
      <c r="H227" s="324"/>
      <c r="I227" s="324"/>
      <c r="J227" s="211" t="str">
        <f t="shared" si="32"/>
        <v/>
      </c>
      <c r="K227" s="211" t="str">
        <f t="shared" si="33"/>
        <v/>
      </c>
      <c r="L227" s="211" t="str">
        <f t="shared" si="34"/>
        <v/>
      </c>
      <c r="M227" s="211" t="str">
        <f t="shared" si="35"/>
        <v/>
      </c>
      <c r="N227" s="352" t="str">
        <f>IF(C227="","",VLOOKUP(J227,'2.賃金表'!$B$4:$D$51,3))</f>
        <v/>
      </c>
      <c r="O227" s="352" t="str">
        <f>IF($E227="","",INDEX('2.賃金表'!$G$4:$P$88,MATCH($F227,'2.賃金表'!$G$4:$G$88,0),MATCH($E227,'2.賃金表'!$G$4:$P$4,0)))</f>
        <v/>
      </c>
      <c r="P227" s="353"/>
      <c r="Q227" s="248" t="str">
        <f t="shared" si="37"/>
        <v/>
      </c>
      <c r="R227" s="352" t="str">
        <f>IF($G227="","",VLOOKUP($G227,'2.賃金表'!$R$4:$S$11,2,FALSE))</f>
        <v/>
      </c>
      <c r="S227" s="353"/>
      <c r="T227" s="353"/>
      <c r="U227" s="353"/>
      <c r="V227" s="248" t="str">
        <f t="shared" si="36"/>
        <v/>
      </c>
      <c r="W227" s="251" t="str">
        <f t="shared" si="38"/>
        <v/>
      </c>
    </row>
    <row r="228" spans="1:23" x14ac:dyDescent="0.15">
      <c r="A228" s="27" t="str">
        <f t="shared" si="31"/>
        <v/>
      </c>
      <c r="B228" s="322"/>
      <c r="C228" s="322"/>
      <c r="D228" s="323"/>
      <c r="E228" s="323"/>
      <c r="F228" s="322"/>
      <c r="G228" s="322"/>
      <c r="H228" s="324"/>
      <c r="I228" s="324"/>
      <c r="J228" s="211" t="str">
        <f t="shared" si="32"/>
        <v/>
      </c>
      <c r="K228" s="211" t="str">
        <f t="shared" si="33"/>
        <v/>
      </c>
      <c r="L228" s="211" t="str">
        <f t="shared" si="34"/>
        <v/>
      </c>
      <c r="M228" s="211" t="str">
        <f t="shared" si="35"/>
        <v/>
      </c>
      <c r="N228" s="352" t="str">
        <f>IF(C228="","",VLOOKUP(J228,'2.賃金表'!$B$4:$D$51,3))</f>
        <v/>
      </c>
      <c r="O228" s="352" t="str">
        <f>IF($E228="","",INDEX('2.賃金表'!$G$4:$P$88,MATCH($F228,'2.賃金表'!$G$4:$G$88,0),MATCH($E228,'2.賃金表'!$G$4:$P$4,0)))</f>
        <v/>
      </c>
      <c r="P228" s="353"/>
      <c r="Q228" s="248" t="str">
        <f t="shared" si="37"/>
        <v/>
      </c>
      <c r="R228" s="352" t="str">
        <f>IF($G228="","",VLOOKUP($G228,'2.賃金表'!$R$4:$S$11,2,FALSE))</f>
        <v/>
      </c>
      <c r="S228" s="353"/>
      <c r="T228" s="353"/>
      <c r="U228" s="353"/>
      <c r="V228" s="248" t="str">
        <f t="shared" si="36"/>
        <v/>
      </c>
      <c r="W228" s="251" t="str">
        <f t="shared" si="38"/>
        <v/>
      </c>
    </row>
    <row r="229" spans="1:23" x14ac:dyDescent="0.15">
      <c r="A229" s="27" t="str">
        <f t="shared" si="31"/>
        <v/>
      </c>
      <c r="B229" s="322"/>
      <c r="C229" s="322"/>
      <c r="D229" s="323"/>
      <c r="E229" s="323"/>
      <c r="F229" s="322"/>
      <c r="G229" s="322"/>
      <c r="H229" s="324"/>
      <c r="I229" s="324"/>
      <c r="J229" s="211" t="str">
        <f t="shared" si="32"/>
        <v/>
      </c>
      <c r="K229" s="211" t="str">
        <f t="shared" si="33"/>
        <v/>
      </c>
      <c r="L229" s="211" t="str">
        <f t="shared" si="34"/>
        <v/>
      </c>
      <c r="M229" s="211" t="str">
        <f t="shared" si="35"/>
        <v/>
      </c>
      <c r="N229" s="352" t="str">
        <f>IF(C229="","",VLOOKUP(J229,'2.賃金表'!$B$4:$D$51,3))</f>
        <v/>
      </c>
      <c r="O229" s="352" t="str">
        <f>IF($E229="","",INDEX('2.賃金表'!$G$4:$P$88,MATCH($F229,'2.賃金表'!$G$4:$G$88,0),MATCH($E229,'2.賃金表'!$G$4:$P$4,0)))</f>
        <v/>
      </c>
      <c r="P229" s="353"/>
      <c r="Q229" s="248" t="str">
        <f t="shared" si="37"/>
        <v/>
      </c>
      <c r="R229" s="352" t="str">
        <f>IF($G229="","",VLOOKUP($G229,'2.賃金表'!$R$4:$S$11,2,FALSE))</f>
        <v/>
      </c>
      <c r="S229" s="353"/>
      <c r="T229" s="353"/>
      <c r="U229" s="353"/>
      <c r="V229" s="248" t="str">
        <f t="shared" si="36"/>
        <v/>
      </c>
      <c r="W229" s="251" t="str">
        <f t="shared" si="38"/>
        <v/>
      </c>
    </row>
    <row r="230" spans="1:23" x14ac:dyDescent="0.15">
      <c r="A230" s="27" t="str">
        <f t="shared" si="31"/>
        <v/>
      </c>
      <c r="B230" s="322"/>
      <c r="C230" s="322"/>
      <c r="D230" s="323"/>
      <c r="E230" s="323"/>
      <c r="F230" s="322"/>
      <c r="G230" s="322"/>
      <c r="H230" s="324"/>
      <c r="I230" s="324"/>
      <c r="J230" s="211" t="str">
        <f t="shared" si="32"/>
        <v/>
      </c>
      <c r="K230" s="211" t="str">
        <f t="shared" si="33"/>
        <v/>
      </c>
      <c r="L230" s="211" t="str">
        <f t="shared" si="34"/>
        <v/>
      </c>
      <c r="M230" s="211" t="str">
        <f t="shared" si="35"/>
        <v/>
      </c>
      <c r="N230" s="352" t="str">
        <f>IF(C230="","",VLOOKUP(J230,'2.賃金表'!$B$4:$D$51,3))</f>
        <v/>
      </c>
      <c r="O230" s="352" t="str">
        <f>IF($E230="","",INDEX('2.賃金表'!$G$4:$P$88,MATCH($F230,'2.賃金表'!$G$4:$G$88,0),MATCH($E230,'2.賃金表'!$G$4:$P$4,0)))</f>
        <v/>
      </c>
      <c r="P230" s="353"/>
      <c r="Q230" s="248" t="str">
        <f t="shared" si="37"/>
        <v/>
      </c>
      <c r="R230" s="352" t="str">
        <f>IF($G230="","",VLOOKUP($G230,'2.賃金表'!$R$4:$S$11,2,FALSE))</f>
        <v/>
      </c>
      <c r="S230" s="353"/>
      <c r="T230" s="353"/>
      <c r="U230" s="353"/>
      <c r="V230" s="248" t="str">
        <f t="shared" si="36"/>
        <v/>
      </c>
      <c r="W230" s="251" t="str">
        <f t="shared" si="38"/>
        <v/>
      </c>
    </row>
    <row r="231" spans="1:23" x14ac:dyDescent="0.15">
      <c r="A231" s="27" t="str">
        <f t="shared" si="31"/>
        <v/>
      </c>
      <c r="B231" s="322"/>
      <c r="C231" s="322"/>
      <c r="D231" s="323"/>
      <c r="E231" s="323"/>
      <c r="F231" s="322"/>
      <c r="G231" s="322"/>
      <c r="H231" s="324"/>
      <c r="I231" s="324"/>
      <c r="J231" s="211" t="str">
        <f t="shared" si="32"/>
        <v/>
      </c>
      <c r="K231" s="211" t="str">
        <f t="shared" si="33"/>
        <v/>
      </c>
      <c r="L231" s="211" t="str">
        <f t="shared" si="34"/>
        <v/>
      </c>
      <c r="M231" s="211" t="str">
        <f t="shared" si="35"/>
        <v/>
      </c>
      <c r="N231" s="352" t="str">
        <f>IF(C231="","",VLOOKUP(J231,'2.賃金表'!$B$4:$D$51,3))</f>
        <v/>
      </c>
      <c r="O231" s="352" t="str">
        <f>IF($E231="","",INDEX('2.賃金表'!$G$4:$P$88,MATCH($F231,'2.賃金表'!$G$4:$G$88,0),MATCH($E231,'2.賃金表'!$G$4:$P$4,0)))</f>
        <v/>
      </c>
      <c r="P231" s="353"/>
      <c r="Q231" s="248" t="str">
        <f t="shared" si="37"/>
        <v/>
      </c>
      <c r="R231" s="352" t="str">
        <f>IF($G231="","",VLOOKUP($G231,'2.賃金表'!$R$4:$S$11,2,FALSE))</f>
        <v/>
      </c>
      <c r="S231" s="353"/>
      <c r="T231" s="353"/>
      <c r="U231" s="353"/>
      <c r="V231" s="248" t="str">
        <f t="shared" si="36"/>
        <v/>
      </c>
      <c r="W231" s="251" t="str">
        <f t="shared" si="38"/>
        <v/>
      </c>
    </row>
    <row r="232" spans="1:23" x14ac:dyDescent="0.15">
      <c r="A232" s="27" t="str">
        <f t="shared" si="31"/>
        <v/>
      </c>
      <c r="B232" s="322"/>
      <c r="C232" s="322"/>
      <c r="D232" s="323"/>
      <c r="E232" s="323"/>
      <c r="F232" s="322"/>
      <c r="G232" s="322"/>
      <c r="H232" s="324"/>
      <c r="I232" s="324"/>
      <c r="J232" s="211" t="str">
        <f t="shared" si="32"/>
        <v/>
      </c>
      <c r="K232" s="211" t="str">
        <f t="shared" si="33"/>
        <v/>
      </c>
      <c r="L232" s="211" t="str">
        <f t="shared" si="34"/>
        <v/>
      </c>
      <c r="M232" s="211" t="str">
        <f t="shared" si="35"/>
        <v/>
      </c>
      <c r="N232" s="352" t="str">
        <f>IF(C232="","",VLOOKUP(J232,'2.賃金表'!$B$4:$D$51,3))</f>
        <v/>
      </c>
      <c r="O232" s="352" t="str">
        <f>IF($E232="","",INDEX('2.賃金表'!$G$4:$P$88,MATCH($F232,'2.賃金表'!$G$4:$G$88,0),MATCH($E232,'2.賃金表'!$G$4:$P$4,0)))</f>
        <v/>
      </c>
      <c r="P232" s="353"/>
      <c r="Q232" s="248" t="str">
        <f t="shared" si="37"/>
        <v/>
      </c>
      <c r="R232" s="352" t="str">
        <f>IF($G232="","",VLOOKUP($G232,'2.賃金表'!$R$4:$S$11,2,FALSE))</f>
        <v/>
      </c>
      <c r="S232" s="353"/>
      <c r="T232" s="353"/>
      <c r="U232" s="353"/>
      <c r="V232" s="248" t="str">
        <f t="shared" si="36"/>
        <v/>
      </c>
      <c r="W232" s="251" t="str">
        <f t="shared" si="38"/>
        <v/>
      </c>
    </row>
    <row r="233" spans="1:23" x14ac:dyDescent="0.15">
      <c r="A233" s="27" t="str">
        <f t="shared" si="31"/>
        <v/>
      </c>
      <c r="B233" s="322"/>
      <c r="C233" s="322"/>
      <c r="D233" s="323"/>
      <c r="E233" s="323"/>
      <c r="F233" s="322"/>
      <c r="G233" s="322"/>
      <c r="H233" s="324"/>
      <c r="I233" s="324"/>
      <c r="J233" s="211" t="str">
        <f t="shared" si="32"/>
        <v/>
      </c>
      <c r="K233" s="211" t="str">
        <f t="shared" si="33"/>
        <v/>
      </c>
      <c r="L233" s="211" t="str">
        <f t="shared" si="34"/>
        <v/>
      </c>
      <c r="M233" s="211" t="str">
        <f t="shared" si="35"/>
        <v/>
      </c>
      <c r="N233" s="352" t="str">
        <f>IF(C233="","",VLOOKUP(J233,'2.賃金表'!$B$4:$D$51,3))</f>
        <v/>
      </c>
      <c r="O233" s="352" t="str">
        <f>IF($E233="","",INDEX('2.賃金表'!$G$4:$P$88,MATCH($F233,'2.賃金表'!$G$4:$G$88,0),MATCH($E233,'2.賃金表'!$G$4:$P$4,0)))</f>
        <v/>
      </c>
      <c r="P233" s="353"/>
      <c r="Q233" s="248" t="str">
        <f t="shared" si="37"/>
        <v/>
      </c>
      <c r="R233" s="352" t="str">
        <f>IF($G233="","",VLOOKUP($G233,'2.賃金表'!$R$4:$S$11,2,FALSE))</f>
        <v/>
      </c>
      <c r="S233" s="353"/>
      <c r="T233" s="353"/>
      <c r="U233" s="353"/>
      <c r="V233" s="248" t="str">
        <f t="shared" si="36"/>
        <v/>
      </c>
      <c r="W233" s="251" t="str">
        <f t="shared" si="38"/>
        <v/>
      </c>
    </row>
    <row r="234" spans="1:23" x14ac:dyDescent="0.15">
      <c r="A234" s="27" t="str">
        <f t="shared" si="31"/>
        <v/>
      </c>
      <c r="B234" s="322"/>
      <c r="C234" s="322"/>
      <c r="D234" s="323"/>
      <c r="E234" s="323"/>
      <c r="F234" s="322"/>
      <c r="G234" s="322"/>
      <c r="H234" s="324"/>
      <c r="I234" s="324"/>
      <c r="J234" s="211" t="str">
        <f t="shared" si="32"/>
        <v/>
      </c>
      <c r="K234" s="211" t="str">
        <f t="shared" si="33"/>
        <v/>
      </c>
      <c r="L234" s="211" t="str">
        <f t="shared" si="34"/>
        <v/>
      </c>
      <c r="M234" s="211" t="str">
        <f t="shared" si="35"/>
        <v/>
      </c>
      <c r="N234" s="352" t="str">
        <f>IF(C234="","",VLOOKUP(J234,'2.賃金表'!$B$4:$D$51,3))</f>
        <v/>
      </c>
      <c r="O234" s="352" t="str">
        <f>IF($E234="","",INDEX('2.賃金表'!$G$4:$P$88,MATCH($F234,'2.賃金表'!$G$4:$G$88,0),MATCH($E234,'2.賃金表'!$G$4:$P$4,0)))</f>
        <v/>
      </c>
      <c r="P234" s="353"/>
      <c r="Q234" s="248" t="str">
        <f t="shared" si="37"/>
        <v/>
      </c>
      <c r="R234" s="352" t="str">
        <f>IF($G234="","",VLOOKUP($G234,'2.賃金表'!$R$4:$S$11,2,FALSE))</f>
        <v/>
      </c>
      <c r="S234" s="353"/>
      <c r="T234" s="353"/>
      <c r="U234" s="353"/>
      <c r="V234" s="248" t="str">
        <f t="shared" si="36"/>
        <v/>
      </c>
      <c r="W234" s="251" t="str">
        <f t="shared" si="38"/>
        <v/>
      </c>
    </row>
    <row r="235" spans="1:23" x14ac:dyDescent="0.15">
      <c r="A235" s="27" t="str">
        <f t="shared" ref="A235:A257" si="39">IF(C235="","",A234+1)</f>
        <v/>
      </c>
      <c r="B235" s="322"/>
      <c r="C235" s="322"/>
      <c r="D235" s="323"/>
      <c r="E235" s="323"/>
      <c r="F235" s="322"/>
      <c r="G235" s="322"/>
      <c r="H235" s="324"/>
      <c r="I235" s="324"/>
      <c r="J235" s="211" t="str">
        <f t="shared" ref="J235:J257" si="40">IF(H235="","",DATEDIF(H235-1,$J$4,"Y"))</f>
        <v/>
      </c>
      <c r="K235" s="211" t="str">
        <f t="shared" ref="K235:K257" si="41">IF(H235="","",DATEDIF(H235-1,$J$4,"YM"))</f>
        <v/>
      </c>
      <c r="L235" s="211" t="str">
        <f t="shared" ref="L235:L257" si="42">IF(I235="","",DATEDIF(I235-1,$J$4,"Y"))</f>
        <v/>
      </c>
      <c r="M235" s="211" t="str">
        <f t="shared" ref="M235:M257" si="43">IF(I235="","",DATEDIF(I235-1,$J$4,"YM"))</f>
        <v/>
      </c>
      <c r="N235" s="352" t="str">
        <f>IF(C235="","",VLOOKUP(J235,'2.賃金表'!$B$4:$D$51,3))</f>
        <v/>
      </c>
      <c r="O235" s="352" t="str">
        <f>IF($E235="","",INDEX('2.賃金表'!$G$4:$P$88,MATCH($F235,'2.賃金表'!$G$4:$G$88,0),MATCH($E235,'2.賃金表'!$G$4:$P$4,0)))</f>
        <v/>
      </c>
      <c r="P235" s="353"/>
      <c r="Q235" s="248" t="str">
        <f t="shared" si="37"/>
        <v/>
      </c>
      <c r="R235" s="352" t="str">
        <f>IF($G235="","",VLOOKUP($G235,'2.賃金表'!$R$4:$S$11,2,FALSE))</f>
        <v/>
      </c>
      <c r="S235" s="353"/>
      <c r="T235" s="353"/>
      <c r="U235" s="353"/>
      <c r="V235" s="248" t="str">
        <f t="shared" ref="V235:V257" si="44">IF($E235="","",SUM(R235:U235))</f>
        <v/>
      </c>
      <c r="W235" s="251" t="str">
        <f t="shared" si="38"/>
        <v/>
      </c>
    </row>
    <row r="236" spans="1:23" x14ac:dyDescent="0.15">
      <c r="A236" s="27" t="str">
        <f t="shared" si="39"/>
        <v/>
      </c>
      <c r="B236" s="322"/>
      <c r="C236" s="322"/>
      <c r="D236" s="323"/>
      <c r="E236" s="323"/>
      <c r="F236" s="322"/>
      <c r="G236" s="322"/>
      <c r="H236" s="324"/>
      <c r="I236" s="324"/>
      <c r="J236" s="211" t="str">
        <f t="shared" si="40"/>
        <v/>
      </c>
      <c r="K236" s="211" t="str">
        <f t="shared" si="41"/>
        <v/>
      </c>
      <c r="L236" s="211" t="str">
        <f t="shared" si="42"/>
        <v/>
      </c>
      <c r="M236" s="211" t="str">
        <f t="shared" si="43"/>
        <v/>
      </c>
      <c r="N236" s="352" t="str">
        <f>IF(C236="","",VLOOKUP(J236,'2.賃金表'!$B$4:$D$51,3))</f>
        <v/>
      </c>
      <c r="O236" s="352" t="str">
        <f>IF($E236="","",INDEX('2.賃金表'!$G$4:$P$88,MATCH($F236,'2.賃金表'!$G$4:$G$88,0),MATCH($E236,'2.賃金表'!$G$4:$P$4,0)))</f>
        <v/>
      </c>
      <c r="P236" s="353"/>
      <c r="Q236" s="248" t="str">
        <f t="shared" si="37"/>
        <v/>
      </c>
      <c r="R236" s="352" t="str">
        <f>IF($G236="","",VLOOKUP($G236,'2.賃金表'!$R$4:$S$11,2,FALSE))</f>
        <v/>
      </c>
      <c r="S236" s="353"/>
      <c r="T236" s="353"/>
      <c r="U236" s="353"/>
      <c r="V236" s="248" t="str">
        <f t="shared" si="44"/>
        <v/>
      </c>
      <c r="W236" s="251" t="str">
        <f t="shared" si="38"/>
        <v/>
      </c>
    </row>
    <row r="237" spans="1:23" x14ac:dyDescent="0.15">
      <c r="A237" s="27" t="str">
        <f t="shared" si="39"/>
        <v/>
      </c>
      <c r="B237" s="322"/>
      <c r="C237" s="322"/>
      <c r="D237" s="323"/>
      <c r="E237" s="323"/>
      <c r="F237" s="322"/>
      <c r="G237" s="322"/>
      <c r="H237" s="324"/>
      <c r="I237" s="324"/>
      <c r="J237" s="211" t="str">
        <f t="shared" si="40"/>
        <v/>
      </c>
      <c r="K237" s="211" t="str">
        <f t="shared" si="41"/>
        <v/>
      </c>
      <c r="L237" s="211" t="str">
        <f t="shared" si="42"/>
        <v/>
      </c>
      <c r="M237" s="211" t="str">
        <f t="shared" si="43"/>
        <v/>
      </c>
      <c r="N237" s="352" t="str">
        <f>IF(C237="","",VLOOKUP(J237,'2.賃金表'!$B$4:$D$51,3))</f>
        <v/>
      </c>
      <c r="O237" s="352" t="str">
        <f>IF($E237="","",INDEX('2.賃金表'!$G$4:$P$88,MATCH($F237,'2.賃金表'!$G$4:$G$88,0),MATCH($E237,'2.賃金表'!$G$4:$P$4,0)))</f>
        <v/>
      </c>
      <c r="P237" s="353"/>
      <c r="Q237" s="248" t="str">
        <f t="shared" si="37"/>
        <v/>
      </c>
      <c r="R237" s="352" t="str">
        <f>IF($G237="","",VLOOKUP($G237,'2.賃金表'!$R$4:$S$11,2,FALSE))</f>
        <v/>
      </c>
      <c r="S237" s="353"/>
      <c r="T237" s="353"/>
      <c r="U237" s="353"/>
      <c r="V237" s="248" t="str">
        <f t="shared" si="44"/>
        <v/>
      </c>
      <c r="W237" s="251" t="str">
        <f t="shared" si="38"/>
        <v/>
      </c>
    </row>
    <row r="238" spans="1:23" x14ac:dyDescent="0.15">
      <c r="A238" s="27" t="str">
        <f t="shared" si="39"/>
        <v/>
      </c>
      <c r="B238" s="322"/>
      <c r="C238" s="322"/>
      <c r="D238" s="323"/>
      <c r="E238" s="323"/>
      <c r="F238" s="322"/>
      <c r="G238" s="322"/>
      <c r="H238" s="324"/>
      <c r="I238" s="324"/>
      <c r="J238" s="211" t="str">
        <f t="shared" si="40"/>
        <v/>
      </c>
      <c r="K238" s="211" t="str">
        <f t="shared" si="41"/>
        <v/>
      </c>
      <c r="L238" s="211" t="str">
        <f t="shared" si="42"/>
        <v/>
      </c>
      <c r="M238" s="211" t="str">
        <f t="shared" si="43"/>
        <v/>
      </c>
      <c r="N238" s="352" t="str">
        <f>IF(C238="","",VLOOKUP(J238,'2.賃金表'!$B$4:$D$51,3))</f>
        <v/>
      </c>
      <c r="O238" s="352" t="str">
        <f>IF($E238="","",INDEX('2.賃金表'!$G$4:$P$88,MATCH($F238,'2.賃金表'!$G$4:$G$88,0),MATCH($E238,'2.賃金表'!$G$4:$P$4,0)))</f>
        <v/>
      </c>
      <c r="P238" s="353"/>
      <c r="Q238" s="248" t="str">
        <f t="shared" si="37"/>
        <v/>
      </c>
      <c r="R238" s="352" t="str">
        <f>IF($G238="","",VLOOKUP($G238,'2.賃金表'!$R$4:$S$11,2,FALSE))</f>
        <v/>
      </c>
      <c r="S238" s="353"/>
      <c r="T238" s="353"/>
      <c r="U238" s="353"/>
      <c r="V238" s="248" t="str">
        <f t="shared" si="44"/>
        <v/>
      </c>
      <c r="W238" s="251" t="str">
        <f t="shared" si="38"/>
        <v/>
      </c>
    </row>
    <row r="239" spans="1:23" x14ac:dyDescent="0.15">
      <c r="A239" s="27" t="str">
        <f t="shared" si="39"/>
        <v/>
      </c>
      <c r="B239" s="322"/>
      <c r="C239" s="322"/>
      <c r="D239" s="323"/>
      <c r="E239" s="323"/>
      <c r="F239" s="322"/>
      <c r="G239" s="322"/>
      <c r="H239" s="324"/>
      <c r="I239" s="324"/>
      <c r="J239" s="211" t="str">
        <f t="shared" si="40"/>
        <v/>
      </c>
      <c r="K239" s="211" t="str">
        <f t="shared" si="41"/>
        <v/>
      </c>
      <c r="L239" s="211" t="str">
        <f t="shared" si="42"/>
        <v/>
      </c>
      <c r="M239" s="211" t="str">
        <f t="shared" si="43"/>
        <v/>
      </c>
      <c r="N239" s="352" t="str">
        <f>IF(C239="","",VLOOKUP(J239,'2.賃金表'!$B$4:$D$51,3))</f>
        <v/>
      </c>
      <c r="O239" s="352" t="str">
        <f>IF($E239="","",INDEX('2.賃金表'!$G$4:$P$88,MATCH($F239,'2.賃金表'!$G$4:$G$88,0),MATCH($E239,'2.賃金表'!$G$4:$P$4,0)))</f>
        <v/>
      </c>
      <c r="P239" s="353"/>
      <c r="Q239" s="248" t="str">
        <f t="shared" si="37"/>
        <v/>
      </c>
      <c r="R239" s="352" t="str">
        <f>IF($G239="","",VLOOKUP($G239,'2.賃金表'!$R$4:$S$11,2,FALSE))</f>
        <v/>
      </c>
      <c r="S239" s="353"/>
      <c r="T239" s="353"/>
      <c r="U239" s="353"/>
      <c r="V239" s="248" t="str">
        <f t="shared" si="44"/>
        <v/>
      </c>
      <c r="W239" s="251" t="str">
        <f t="shared" si="38"/>
        <v/>
      </c>
    </row>
    <row r="240" spans="1:23" x14ac:dyDescent="0.15">
      <c r="A240" s="27" t="str">
        <f t="shared" si="39"/>
        <v/>
      </c>
      <c r="B240" s="322"/>
      <c r="C240" s="322"/>
      <c r="D240" s="323"/>
      <c r="E240" s="323"/>
      <c r="F240" s="322"/>
      <c r="G240" s="322"/>
      <c r="H240" s="324"/>
      <c r="I240" s="324"/>
      <c r="J240" s="211" t="str">
        <f t="shared" si="40"/>
        <v/>
      </c>
      <c r="K240" s="211" t="str">
        <f t="shared" si="41"/>
        <v/>
      </c>
      <c r="L240" s="211" t="str">
        <f t="shared" si="42"/>
        <v/>
      </c>
      <c r="M240" s="211" t="str">
        <f t="shared" si="43"/>
        <v/>
      </c>
      <c r="N240" s="352" t="str">
        <f>IF(C240="","",VLOOKUP(J240,'2.賃金表'!$B$4:$D$51,3))</f>
        <v/>
      </c>
      <c r="O240" s="352" t="str">
        <f>IF($E240="","",INDEX('2.賃金表'!$G$4:$P$88,MATCH($F240,'2.賃金表'!$G$4:$G$88,0),MATCH($E240,'2.賃金表'!$G$4:$P$4,0)))</f>
        <v/>
      </c>
      <c r="P240" s="353"/>
      <c r="Q240" s="248" t="str">
        <f t="shared" si="37"/>
        <v/>
      </c>
      <c r="R240" s="352" t="str">
        <f>IF($G240="","",VLOOKUP($G240,'2.賃金表'!$R$4:$S$11,2,FALSE))</f>
        <v/>
      </c>
      <c r="S240" s="353"/>
      <c r="T240" s="353"/>
      <c r="U240" s="353"/>
      <c r="V240" s="248" t="str">
        <f t="shared" si="44"/>
        <v/>
      </c>
      <c r="W240" s="251" t="str">
        <f t="shared" si="38"/>
        <v/>
      </c>
    </row>
    <row r="241" spans="1:23" x14ac:dyDescent="0.15">
      <c r="A241" s="27" t="str">
        <f t="shared" si="39"/>
        <v/>
      </c>
      <c r="B241" s="322"/>
      <c r="C241" s="322"/>
      <c r="D241" s="323"/>
      <c r="E241" s="323"/>
      <c r="F241" s="322"/>
      <c r="G241" s="322"/>
      <c r="H241" s="324"/>
      <c r="I241" s="324"/>
      <c r="J241" s="211" t="str">
        <f t="shared" si="40"/>
        <v/>
      </c>
      <c r="K241" s="211" t="str">
        <f t="shared" si="41"/>
        <v/>
      </c>
      <c r="L241" s="211" t="str">
        <f t="shared" si="42"/>
        <v/>
      </c>
      <c r="M241" s="211" t="str">
        <f t="shared" si="43"/>
        <v/>
      </c>
      <c r="N241" s="352" t="str">
        <f>IF(C241="","",VLOOKUP(J241,'2.賃金表'!$B$4:$D$51,3))</f>
        <v/>
      </c>
      <c r="O241" s="352" t="str">
        <f>IF($E241="","",INDEX('2.賃金表'!$G$4:$P$88,MATCH($F241,'2.賃金表'!$G$4:$G$88,0),MATCH($E241,'2.賃金表'!$G$4:$P$4,0)))</f>
        <v/>
      </c>
      <c r="P241" s="353"/>
      <c r="Q241" s="248" t="str">
        <f t="shared" si="37"/>
        <v/>
      </c>
      <c r="R241" s="352" t="str">
        <f>IF($G241="","",VLOOKUP($G241,'2.賃金表'!$R$4:$S$11,2,FALSE))</f>
        <v/>
      </c>
      <c r="S241" s="353"/>
      <c r="T241" s="353"/>
      <c r="U241" s="353"/>
      <c r="V241" s="248" t="str">
        <f t="shared" si="44"/>
        <v/>
      </c>
      <c r="W241" s="251" t="str">
        <f t="shared" si="38"/>
        <v/>
      </c>
    </row>
    <row r="242" spans="1:23" x14ac:dyDescent="0.15">
      <c r="A242" s="27" t="str">
        <f t="shared" si="39"/>
        <v/>
      </c>
      <c r="B242" s="322"/>
      <c r="C242" s="322"/>
      <c r="D242" s="323"/>
      <c r="E242" s="323"/>
      <c r="F242" s="322"/>
      <c r="G242" s="322"/>
      <c r="H242" s="324"/>
      <c r="I242" s="324"/>
      <c r="J242" s="211" t="str">
        <f t="shared" si="40"/>
        <v/>
      </c>
      <c r="K242" s="211" t="str">
        <f t="shared" si="41"/>
        <v/>
      </c>
      <c r="L242" s="211" t="str">
        <f t="shared" si="42"/>
        <v/>
      </c>
      <c r="M242" s="211" t="str">
        <f t="shared" si="43"/>
        <v/>
      </c>
      <c r="N242" s="352" t="str">
        <f>IF(C242="","",VLOOKUP(J242,'2.賃金表'!$B$4:$D$51,3))</f>
        <v/>
      </c>
      <c r="O242" s="352" t="str">
        <f>IF($E242="","",INDEX('2.賃金表'!$G$4:$P$88,MATCH($F242,'2.賃金表'!$G$4:$G$88,0),MATCH($E242,'2.賃金表'!$G$4:$P$4,0)))</f>
        <v/>
      </c>
      <c r="P242" s="353"/>
      <c r="Q242" s="248" t="str">
        <f t="shared" si="37"/>
        <v/>
      </c>
      <c r="R242" s="352" t="str">
        <f>IF($G242="","",VLOOKUP($G242,'2.賃金表'!$R$4:$S$11,2,FALSE))</f>
        <v/>
      </c>
      <c r="S242" s="353"/>
      <c r="T242" s="353"/>
      <c r="U242" s="353"/>
      <c r="V242" s="248" t="str">
        <f t="shared" si="44"/>
        <v/>
      </c>
      <c r="W242" s="251" t="str">
        <f t="shared" si="38"/>
        <v/>
      </c>
    </row>
    <row r="243" spans="1:23" x14ac:dyDescent="0.15">
      <c r="A243" s="27" t="str">
        <f t="shared" si="39"/>
        <v/>
      </c>
      <c r="B243" s="322"/>
      <c r="C243" s="322"/>
      <c r="D243" s="323"/>
      <c r="E243" s="323"/>
      <c r="F243" s="322"/>
      <c r="G243" s="322"/>
      <c r="H243" s="324"/>
      <c r="I243" s="324"/>
      <c r="J243" s="211" t="str">
        <f t="shared" si="40"/>
        <v/>
      </c>
      <c r="K243" s="211" t="str">
        <f t="shared" si="41"/>
        <v/>
      </c>
      <c r="L243" s="211" t="str">
        <f t="shared" si="42"/>
        <v/>
      </c>
      <c r="M243" s="211" t="str">
        <f t="shared" si="43"/>
        <v/>
      </c>
      <c r="N243" s="352" t="str">
        <f>IF(C243="","",VLOOKUP(J243,'2.賃金表'!$B$4:$D$51,3))</f>
        <v/>
      </c>
      <c r="O243" s="352" t="str">
        <f>IF($E243="","",INDEX('2.賃金表'!$G$4:$P$88,MATCH($F243,'2.賃金表'!$G$4:$G$88,0),MATCH($E243,'2.賃金表'!$G$4:$P$4,0)))</f>
        <v/>
      </c>
      <c r="P243" s="353"/>
      <c r="Q243" s="248" t="str">
        <f t="shared" si="37"/>
        <v/>
      </c>
      <c r="R243" s="352" t="str">
        <f>IF($G243="","",VLOOKUP($G243,'2.賃金表'!$R$4:$S$11,2,FALSE))</f>
        <v/>
      </c>
      <c r="S243" s="353"/>
      <c r="T243" s="353"/>
      <c r="U243" s="353"/>
      <c r="V243" s="248" t="str">
        <f t="shared" si="44"/>
        <v/>
      </c>
      <c r="W243" s="251" t="str">
        <f t="shared" si="38"/>
        <v/>
      </c>
    </row>
    <row r="244" spans="1:23" x14ac:dyDescent="0.15">
      <c r="A244" s="27" t="str">
        <f t="shared" si="39"/>
        <v/>
      </c>
      <c r="B244" s="322"/>
      <c r="C244" s="322"/>
      <c r="D244" s="323"/>
      <c r="E244" s="323"/>
      <c r="F244" s="322"/>
      <c r="G244" s="322"/>
      <c r="H244" s="324"/>
      <c r="I244" s="324"/>
      <c r="J244" s="211" t="str">
        <f t="shared" si="40"/>
        <v/>
      </c>
      <c r="K244" s="211" t="str">
        <f t="shared" si="41"/>
        <v/>
      </c>
      <c r="L244" s="211" t="str">
        <f t="shared" si="42"/>
        <v/>
      </c>
      <c r="M244" s="211" t="str">
        <f t="shared" si="43"/>
        <v/>
      </c>
      <c r="N244" s="352" t="str">
        <f>IF(C244="","",VLOOKUP(J244,'2.賃金表'!$B$4:$D$51,3))</f>
        <v/>
      </c>
      <c r="O244" s="352" t="str">
        <f>IF($E244="","",INDEX('2.賃金表'!$G$4:$P$88,MATCH($F244,'2.賃金表'!$G$4:$G$88,0),MATCH($E244,'2.賃金表'!$G$4:$P$4,0)))</f>
        <v/>
      </c>
      <c r="P244" s="353"/>
      <c r="Q244" s="248" t="str">
        <f t="shared" si="37"/>
        <v/>
      </c>
      <c r="R244" s="352" t="str">
        <f>IF($G244="","",VLOOKUP($G244,'2.賃金表'!$R$4:$S$11,2,FALSE))</f>
        <v/>
      </c>
      <c r="S244" s="353"/>
      <c r="T244" s="353"/>
      <c r="U244" s="353"/>
      <c r="V244" s="248" t="str">
        <f t="shared" si="44"/>
        <v/>
      </c>
      <c r="W244" s="251" t="str">
        <f t="shared" si="38"/>
        <v/>
      </c>
    </row>
    <row r="245" spans="1:23" x14ac:dyDescent="0.15">
      <c r="A245" s="27" t="str">
        <f t="shared" si="39"/>
        <v/>
      </c>
      <c r="B245" s="322"/>
      <c r="C245" s="322"/>
      <c r="D245" s="323"/>
      <c r="E245" s="323"/>
      <c r="F245" s="322"/>
      <c r="G245" s="322"/>
      <c r="H245" s="324"/>
      <c r="I245" s="324"/>
      <c r="J245" s="211" t="str">
        <f t="shared" si="40"/>
        <v/>
      </c>
      <c r="K245" s="211" t="str">
        <f t="shared" si="41"/>
        <v/>
      </c>
      <c r="L245" s="211" t="str">
        <f t="shared" si="42"/>
        <v/>
      </c>
      <c r="M245" s="211" t="str">
        <f t="shared" si="43"/>
        <v/>
      </c>
      <c r="N245" s="352" t="str">
        <f>IF(C245="","",VLOOKUP(J245,'2.賃金表'!$B$4:$D$51,3))</f>
        <v/>
      </c>
      <c r="O245" s="352" t="str">
        <f>IF($E245="","",INDEX('2.賃金表'!$G$4:$P$88,MATCH($F245,'2.賃金表'!$G$4:$G$88,0),MATCH($E245,'2.賃金表'!$G$4:$P$4,0)))</f>
        <v/>
      </c>
      <c r="P245" s="353"/>
      <c r="Q245" s="248" t="str">
        <f t="shared" si="37"/>
        <v/>
      </c>
      <c r="R245" s="352" t="str">
        <f>IF($G245="","",VLOOKUP($G245,'2.賃金表'!$R$4:$S$11,2,FALSE))</f>
        <v/>
      </c>
      <c r="S245" s="353"/>
      <c r="T245" s="353"/>
      <c r="U245" s="353"/>
      <c r="V245" s="248" t="str">
        <f t="shared" si="44"/>
        <v/>
      </c>
      <c r="W245" s="251" t="str">
        <f t="shared" si="38"/>
        <v/>
      </c>
    </row>
    <row r="246" spans="1:23" x14ac:dyDescent="0.15">
      <c r="A246" s="27" t="str">
        <f t="shared" si="39"/>
        <v/>
      </c>
      <c r="B246" s="322"/>
      <c r="C246" s="322"/>
      <c r="D246" s="323"/>
      <c r="E246" s="323"/>
      <c r="F246" s="322"/>
      <c r="G246" s="322"/>
      <c r="H246" s="324"/>
      <c r="I246" s="324"/>
      <c r="J246" s="211" t="str">
        <f t="shared" si="40"/>
        <v/>
      </c>
      <c r="K246" s="211" t="str">
        <f t="shared" si="41"/>
        <v/>
      </c>
      <c r="L246" s="211" t="str">
        <f t="shared" si="42"/>
        <v/>
      </c>
      <c r="M246" s="211" t="str">
        <f t="shared" si="43"/>
        <v/>
      </c>
      <c r="N246" s="352" t="str">
        <f>IF(C246="","",VLOOKUP(J246,'2.賃金表'!$B$4:$D$51,3))</f>
        <v/>
      </c>
      <c r="O246" s="352" t="str">
        <f>IF($E246="","",INDEX('2.賃金表'!$G$4:$P$88,MATCH($F246,'2.賃金表'!$G$4:$G$88,0),MATCH($E246,'2.賃金表'!$G$4:$P$4,0)))</f>
        <v/>
      </c>
      <c r="P246" s="353"/>
      <c r="Q246" s="248" t="str">
        <f t="shared" si="37"/>
        <v/>
      </c>
      <c r="R246" s="352" t="str">
        <f>IF($G246="","",VLOOKUP($G246,'2.賃金表'!$R$4:$S$11,2,FALSE))</f>
        <v/>
      </c>
      <c r="S246" s="353"/>
      <c r="T246" s="353"/>
      <c r="U246" s="353"/>
      <c r="V246" s="248" t="str">
        <f t="shared" si="44"/>
        <v/>
      </c>
      <c r="W246" s="251" t="str">
        <f t="shared" si="38"/>
        <v/>
      </c>
    </row>
    <row r="247" spans="1:23" x14ac:dyDescent="0.15">
      <c r="A247" s="27" t="str">
        <f t="shared" si="39"/>
        <v/>
      </c>
      <c r="B247" s="322"/>
      <c r="C247" s="322"/>
      <c r="D247" s="323"/>
      <c r="E247" s="323"/>
      <c r="F247" s="322"/>
      <c r="G247" s="322"/>
      <c r="H247" s="324"/>
      <c r="I247" s="324"/>
      <c r="J247" s="211" t="str">
        <f t="shared" si="40"/>
        <v/>
      </c>
      <c r="K247" s="211" t="str">
        <f t="shared" si="41"/>
        <v/>
      </c>
      <c r="L247" s="211" t="str">
        <f t="shared" si="42"/>
        <v/>
      </c>
      <c r="M247" s="211" t="str">
        <f t="shared" si="43"/>
        <v/>
      </c>
      <c r="N247" s="352" t="str">
        <f>IF(C247="","",VLOOKUP(J247,'2.賃金表'!$B$4:$D$51,3))</f>
        <v/>
      </c>
      <c r="O247" s="352" t="str">
        <f>IF($E247="","",INDEX('2.賃金表'!$G$4:$P$88,MATCH($F247,'2.賃金表'!$G$4:$G$88,0),MATCH($E247,'2.賃金表'!$G$4:$P$4,0)))</f>
        <v/>
      </c>
      <c r="P247" s="353"/>
      <c r="Q247" s="248" t="str">
        <f t="shared" si="37"/>
        <v/>
      </c>
      <c r="R247" s="352" t="str">
        <f>IF($G247="","",VLOOKUP($G247,'2.賃金表'!$R$4:$S$11,2,FALSE))</f>
        <v/>
      </c>
      <c r="S247" s="353"/>
      <c r="T247" s="353"/>
      <c r="U247" s="353"/>
      <c r="V247" s="248" t="str">
        <f t="shared" si="44"/>
        <v/>
      </c>
      <c r="W247" s="251" t="str">
        <f t="shared" si="38"/>
        <v/>
      </c>
    </row>
    <row r="248" spans="1:23" x14ac:dyDescent="0.15">
      <c r="A248" s="27" t="str">
        <f t="shared" si="39"/>
        <v/>
      </c>
      <c r="B248" s="322"/>
      <c r="C248" s="322"/>
      <c r="D248" s="323"/>
      <c r="E248" s="323"/>
      <c r="F248" s="322"/>
      <c r="G248" s="322"/>
      <c r="H248" s="324"/>
      <c r="I248" s="324"/>
      <c r="J248" s="211" t="str">
        <f t="shared" si="40"/>
        <v/>
      </c>
      <c r="K248" s="211" t="str">
        <f t="shared" si="41"/>
        <v/>
      </c>
      <c r="L248" s="211" t="str">
        <f t="shared" si="42"/>
        <v/>
      </c>
      <c r="M248" s="211" t="str">
        <f t="shared" si="43"/>
        <v/>
      </c>
      <c r="N248" s="352" t="str">
        <f>IF(C248="","",VLOOKUP(J248,'2.賃金表'!$B$4:$D$51,3))</f>
        <v/>
      </c>
      <c r="O248" s="352" t="str">
        <f>IF($E248="","",INDEX('2.賃金表'!$G$4:$P$88,MATCH($F248,'2.賃金表'!$G$4:$G$88,0),MATCH($E248,'2.賃金表'!$G$4:$P$4,0)))</f>
        <v/>
      </c>
      <c r="P248" s="353"/>
      <c r="Q248" s="248" t="str">
        <f t="shared" si="37"/>
        <v/>
      </c>
      <c r="R248" s="352" t="str">
        <f>IF($G248="","",VLOOKUP($G248,'2.賃金表'!$R$4:$S$11,2,FALSE))</f>
        <v/>
      </c>
      <c r="S248" s="353"/>
      <c r="T248" s="353"/>
      <c r="U248" s="353"/>
      <c r="V248" s="248" t="str">
        <f t="shared" si="44"/>
        <v/>
      </c>
      <c r="W248" s="251" t="str">
        <f t="shared" si="38"/>
        <v/>
      </c>
    </row>
    <row r="249" spans="1:23" x14ac:dyDescent="0.15">
      <c r="A249" s="27" t="str">
        <f t="shared" si="39"/>
        <v/>
      </c>
      <c r="B249" s="322"/>
      <c r="C249" s="322"/>
      <c r="D249" s="323"/>
      <c r="E249" s="323"/>
      <c r="F249" s="322"/>
      <c r="G249" s="322"/>
      <c r="H249" s="324"/>
      <c r="I249" s="324"/>
      <c r="J249" s="211" t="str">
        <f t="shared" si="40"/>
        <v/>
      </c>
      <c r="K249" s="211" t="str">
        <f t="shared" si="41"/>
        <v/>
      </c>
      <c r="L249" s="211" t="str">
        <f t="shared" si="42"/>
        <v/>
      </c>
      <c r="M249" s="211" t="str">
        <f t="shared" si="43"/>
        <v/>
      </c>
      <c r="N249" s="352" t="str">
        <f>IF(C249="","",VLOOKUP(J249,'2.賃金表'!$B$4:$D$51,3))</f>
        <v/>
      </c>
      <c r="O249" s="352" t="str">
        <f>IF($E249="","",INDEX('2.賃金表'!$G$4:$P$88,MATCH($F249,'2.賃金表'!$G$4:$G$88,0),MATCH($E249,'2.賃金表'!$G$4:$P$4,0)))</f>
        <v/>
      </c>
      <c r="P249" s="353"/>
      <c r="Q249" s="248" t="str">
        <f t="shared" si="37"/>
        <v/>
      </c>
      <c r="R249" s="352" t="str">
        <f>IF($G249="","",VLOOKUP($G249,'2.賃金表'!$R$4:$S$11,2,FALSE))</f>
        <v/>
      </c>
      <c r="S249" s="353"/>
      <c r="T249" s="353"/>
      <c r="U249" s="353"/>
      <c r="V249" s="248" t="str">
        <f t="shared" si="44"/>
        <v/>
      </c>
      <c r="W249" s="251" t="str">
        <f t="shared" si="38"/>
        <v/>
      </c>
    </row>
    <row r="250" spans="1:23" x14ac:dyDescent="0.15">
      <c r="A250" s="27" t="str">
        <f t="shared" si="39"/>
        <v/>
      </c>
      <c r="B250" s="322"/>
      <c r="C250" s="322"/>
      <c r="D250" s="323"/>
      <c r="E250" s="323"/>
      <c r="F250" s="322"/>
      <c r="G250" s="322"/>
      <c r="H250" s="324"/>
      <c r="I250" s="324"/>
      <c r="J250" s="211" t="str">
        <f t="shared" si="40"/>
        <v/>
      </c>
      <c r="K250" s="211" t="str">
        <f t="shared" si="41"/>
        <v/>
      </c>
      <c r="L250" s="211" t="str">
        <f t="shared" si="42"/>
        <v/>
      </c>
      <c r="M250" s="211" t="str">
        <f t="shared" si="43"/>
        <v/>
      </c>
      <c r="N250" s="352" t="str">
        <f>IF(C250="","",VLOOKUP(J250,'2.賃金表'!$B$4:$D$51,3))</f>
        <v/>
      </c>
      <c r="O250" s="352" t="str">
        <f>IF($E250="","",INDEX('2.賃金表'!$G$4:$P$88,MATCH($F250,'2.賃金表'!$G$4:$G$88,0),MATCH($E250,'2.賃金表'!$G$4:$P$4,0)))</f>
        <v/>
      </c>
      <c r="P250" s="353"/>
      <c r="Q250" s="248" t="str">
        <f t="shared" si="37"/>
        <v/>
      </c>
      <c r="R250" s="352" t="str">
        <f>IF($G250="","",VLOOKUP($G250,'2.賃金表'!$R$4:$S$11,2,FALSE))</f>
        <v/>
      </c>
      <c r="S250" s="353"/>
      <c r="T250" s="353"/>
      <c r="U250" s="353"/>
      <c r="V250" s="248" t="str">
        <f t="shared" si="44"/>
        <v/>
      </c>
      <c r="W250" s="251" t="str">
        <f t="shared" si="38"/>
        <v/>
      </c>
    </row>
    <row r="251" spans="1:23" x14ac:dyDescent="0.15">
      <c r="A251" s="27" t="str">
        <f t="shared" si="39"/>
        <v/>
      </c>
      <c r="B251" s="322"/>
      <c r="C251" s="322"/>
      <c r="D251" s="323"/>
      <c r="E251" s="323"/>
      <c r="F251" s="322"/>
      <c r="G251" s="322"/>
      <c r="H251" s="324"/>
      <c r="I251" s="324"/>
      <c r="J251" s="211" t="str">
        <f t="shared" si="40"/>
        <v/>
      </c>
      <c r="K251" s="211" t="str">
        <f t="shared" si="41"/>
        <v/>
      </c>
      <c r="L251" s="211" t="str">
        <f t="shared" si="42"/>
        <v/>
      </c>
      <c r="M251" s="211" t="str">
        <f t="shared" si="43"/>
        <v/>
      </c>
      <c r="N251" s="352" t="str">
        <f>IF(C251="","",VLOOKUP(J251,'2.賃金表'!$B$4:$D$51,3))</f>
        <v/>
      </c>
      <c r="O251" s="352" t="str">
        <f>IF($E251="","",INDEX('2.賃金表'!$G$4:$P$88,MATCH($F251,'2.賃金表'!$G$4:$G$88,0),MATCH($E251,'2.賃金表'!$G$4:$P$4,0)))</f>
        <v/>
      </c>
      <c r="P251" s="353"/>
      <c r="Q251" s="248" t="str">
        <f t="shared" si="37"/>
        <v/>
      </c>
      <c r="R251" s="352" t="str">
        <f>IF($G251="","",VLOOKUP($G251,'2.賃金表'!$R$4:$S$11,2,FALSE))</f>
        <v/>
      </c>
      <c r="S251" s="353"/>
      <c r="T251" s="353"/>
      <c r="U251" s="353"/>
      <c r="V251" s="248" t="str">
        <f t="shared" si="44"/>
        <v/>
      </c>
      <c r="W251" s="251" t="str">
        <f t="shared" si="38"/>
        <v/>
      </c>
    </row>
    <row r="252" spans="1:23" x14ac:dyDescent="0.15">
      <c r="A252" s="27" t="str">
        <f t="shared" si="39"/>
        <v/>
      </c>
      <c r="B252" s="322"/>
      <c r="C252" s="322"/>
      <c r="D252" s="323"/>
      <c r="E252" s="323"/>
      <c r="F252" s="322"/>
      <c r="G252" s="322"/>
      <c r="H252" s="324"/>
      <c r="I252" s="324"/>
      <c r="J252" s="211" t="str">
        <f t="shared" si="40"/>
        <v/>
      </c>
      <c r="K252" s="211" t="str">
        <f t="shared" si="41"/>
        <v/>
      </c>
      <c r="L252" s="211" t="str">
        <f t="shared" si="42"/>
        <v/>
      </c>
      <c r="M252" s="211" t="str">
        <f t="shared" si="43"/>
        <v/>
      </c>
      <c r="N252" s="352" t="str">
        <f>IF(C252="","",VLOOKUP(J252,'2.賃金表'!$B$4:$D$51,3))</f>
        <v/>
      </c>
      <c r="O252" s="352" t="str">
        <f>IF($E252="","",INDEX('2.賃金表'!$G$4:$P$88,MATCH($F252,'2.賃金表'!$G$4:$G$88,0),MATCH($E252,'2.賃金表'!$G$4:$P$4,0)))</f>
        <v/>
      </c>
      <c r="P252" s="353"/>
      <c r="Q252" s="248" t="str">
        <f t="shared" si="37"/>
        <v/>
      </c>
      <c r="R252" s="352" t="str">
        <f>IF($G252="","",VLOOKUP($G252,'2.賃金表'!$R$4:$S$11,2,FALSE))</f>
        <v/>
      </c>
      <c r="S252" s="353"/>
      <c r="T252" s="353"/>
      <c r="U252" s="353"/>
      <c r="V252" s="248" t="str">
        <f t="shared" si="44"/>
        <v/>
      </c>
      <c r="W252" s="251" t="str">
        <f t="shared" si="38"/>
        <v/>
      </c>
    </row>
    <row r="253" spans="1:23" x14ac:dyDescent="0.15">
      <c r="A253" s="27" t="str">
        <f t="shared" si="39"/>
        <v/>
      </c>
      <c r="B253" s="322"/>
      <c r="C253" s="322"/>
      <c r="D253" s="323"/>
      <c r="E253" s="323"/>
      <c r="F253" s="322"/>
      <c r="G253" s="322"/>
      <c r="H253" s="324"/>
      <c r="I253" s="324"/>
      <c r="J253" s="211" t="str">
        <f t="shared" si="40"/>
        <v/>
      </c>
      <c r="K253" s="211" t="str">
        <f t="shared" si="41"/>
        <v/>
      </c>
      <c r="L253" s="211" t="str">
        <f t="shared" si="42"/>
        <v/>
      </c>
      <c r="M253" s="211" t="str">
        <f t="shared" si="43"/>
        <v/>
      </c>
      <c r="N253" s="352" t="str">
        <f>IF(C253="","",VLOOKUP(J253,'2.賃金表'!$B$4:$D$51,3))</f>
        <v/>
      </c>
      <c r="O253" s="352" t="str">
        <f>IF($E253="","",INDEX('2.賃金表'!$G$4:$P$88,MATCH($F253,'2.賃金表'!$G$4:$G$88,0),MATCH($E253,'2.賃金表'!$G$4:$P$4,0)))</f>
        <v/>
      </c>
      <c r="P253" s="353"/>
      <c r="Q253" s="248" t="str">
        <f t="shared" si="37"/>
        <v/>
      </c>
      <c r="R253" s="352" t="str">
        <f>IF($G253="","",VLOOKUP($G253,'2.賃金表'!$R$4:$S$11,2,FALSE))</f>
        <v/>
      </c>
      <c r="S253" s="353"/>
      <c r="T253" s="353"/>
      <c r="U253" s="353"/>
      <c r="V253" s="248" t="str">
        <f t="shared" si="44"/>
        <v/>
      </c>
      <c r="W253" s="251" t="str">
        <f t="shared" si="38"/>
        <v/>
      </c>
    </row>
    <row r="254" spans="1:23" x14ac:dyDescent="0.15">
      <c r="A254" s="27" t="str">
        <f t="shared" si="39"/>
        <v/>
      </c>
      <c r="B254" s="322"/>
      <c r="C254" s="322"/>
      <c r="D254" s="323"/>
      <c r="E254" s="323"/>
      <c r="F254" s="322"/>
      <c r="G254" s="322"/>
      <c r="H254" s="324"/>
      <c r="I254" s="324"/>
      <c r="J254" s="211" t="str">
        <f t="shared" si="40"/>
        <v/>
      </c>
      <c r="K254" s="211" t="str">
        <f t="shared" si="41"/>
        <v/>
      </c>
      <c r="L254" s="211" t="str">
        <f t="shared" si="42"/>
        <v/>
      </c>
      <c r="M254" s="211" t="str">
        <f t="shared" si="43"/>
        <v/>
      </c>
      <c r="N254" s="352" t="str">
        <f>IF(C254="","",VLOOKUP(J254,'2.賃金表'!$B$4:$D$51,3))</f>
        <v/>
      </c>
      <c r="O254" s="352" t="str">
        <f>IF($E254="","",INDEX('2.賃金表'!$G$4:$P$88,MATCH($F254,'2.賃金表'!$G$4:$G$88,0),MATCH($E254,'2.賃金表'!$G$4:$P$4,0)))</f>
        <v/>
      </c>
      <c r="P254" s="353"/>
      <c r="Q254" s="248" t="str">
        <f t="shared" si="37"/>
        <v/>
      </c>
      <c r="R254" s="352" t="str">
        <f>IF($G254="","",VLOOKUP($G254,'2.賃金表'!$R$4:$S$11,2,FALSE))</f>
        <v/>
      </c>
      <c r="S254" s="353"/>
      <c r="T254" s="353"/>
      <c r="U254" s="353"/>
      <c r="V254" s="248" t="str">
        <f t="shared" si="44"/>
        <v/>
      </c>
      <c r="W254" s="251" t="str">
        <f t="shared" si="38"/>
        <v/>
      </c>
    </row>
    <row r="255" spans="1:23" x14ac:dyDescent="0.15">
      <c r="A255" s="27" t="str">
        <f t="shared" si="39"/>
        <v/>
      </c>
      <c r="B255" s="322"/>
      <c r="C255" s="322"/>
      <c r="D255" s="323"/>
      <c r="E255" s="323"/>
      <c r="F255" s="322"/>
      <c r="G255" s="322"/>
      <c r="H255" s="324"/>
      <c r="I255" s="324"/>
      <c r="J255" s="211" t="str">
        <f t="shared" si="40"/>
        <v/>
      </c>
      <c r="K255" s="211" t="str">
        <f t="shared" si="41"/>
        <v/>
      </c>
      <c r="L255" s="211" t="str">
        <f t="shared" si="42"/>
        <v/>
      </c>
      <c r="M255" s="211" t="str">
        <f t="shared" si="43"/>
        <v/>
      </c>
      <c r="N255" s="352" t="str">
        <f>IF(C255="","",VLOOKUP(J255,'2.賃金表'!$B$4:$D$51,3))</f>
        <v/>
      </c>
      <c r="O255" s="352" t="str">
        <f>IF($E255="","",INDEX('2.賃金表'!$G$4:$P$88,MATCH($F255,'2.賃金表'!$G$4:$G$88,0),MATCH($E255,'2.賃金表'!$G$4:$P$4,0)))</f>
        <v/>
      </c>
      <c r="P255" s="353"/>
      <c r="Q255" s="248" t="str">
        <f t="shared" si="37"/>
        <v/>
      </c>
      <c r="R255" s="352" t="str">
        <f>IF($G255="","",VLOOKUP($G255,'2.賃金表'!$R$4:$S$11,2,FALSE))</f>
        <v/>
      </c>
      <c r="S255" s="353"/>
      <c r="T255" s="353"/>
      <c r="U255" s="353"/>
      <c r="V255" s="248" t="str">
        <f t="shared" si="44"/>
        <v/>
      </c>
      <c r="W255" s="251" t="str">
        <f t="shared" si="38"/>
        <v/>
      </c>
    </row>
    <row r="256" spans="1:23" x14ac:dyDescent="0.15">
      <c r="A256" s="27" t="str">
        <f t="shared" si="39"/>
        <v/>
      </c>
      <c r="B256" s="322"/>
      <c r="C256" s="322"/>
      <c r="D256" s="323"/>
      <c r="E256" s="323"/>
      <c r="F256" s="322"/>
      <c r="G256" s="322"/>
      <c r="H256" s="324"/>
      <c r="I256" s="324"/>
      <c r="J256" s="211" t="str">
        <f t="shared" si="40"/>
        <v/>
      </c>
      <c r="K256" s="211" t="str">
        <f t="shared" si="41"/>
        <v/>
      </c>
      <c r="L256" s="211" t="str">
        <f t="shared" si="42"/>
        <v/>
      </c>
      <c r="M256" s="211" t="str">
        <f t="shared" si="43"/>
        <v/>
      </c>
      <c r="N256" s="352" t="str">
        <f>IF(C256="","",VLOOKUP(J256,'2.賃金表'!$B$4:$D$51,3))</f>
        <v/>
      </c>
      <c r="O256" s="352" t="str">
        <f>IF($E256="","",INDEX('2.賃金表'!$G$4:$P$88,MATCH($F256,'2.賃金表'!$G$4:$G$88,0),MATCH($E256,'2.賃金表'!$G$4:$P$4,0)))</f>
        <v/>
      </c>
      <c r="P256" s="353"/>
      <c r="Q256" s="248" t="str">
        <f t="shared" si="37"/>
        <v/>
      </c>
      <c r="R256" s="352" t="str">
        <f>IF($G256="","",VLOOKUP($G256,'2.賃金表'!$R$4:$S$11,2,FALSE))</f>
        <v/>
      </c>
      <c r="S256" s="353"/>
      <c r="T256" s="353"/>
      <c r="U256" s="353"/>
      <c r="V256" s="248" t="str">
        <f t="shared" si="44"/>
        <v/>
      </c>
      <c r="W256" s="251" t="str">
        <f t="shared" si="38"/>
        <v/>
      </c>
    </row>
    <row r="257" spans="1:23" x14ac:dyDescent="0.15">
      <c r="A257" s="28" t="str">
        <f t="shared" si="39"/>
        <v/>
      </c>
      <c r="B257" s="331"/>
      <c r="C257" s="331"/>
      <c r="D257" s="332"/>
      <c r="E257" s="332"/>
      <c r="F257" s="331"/>
      <c r="G257" s="331"/>
      <c r="H257" s="333"/>
      <c r="I257" s="333"/>
      <c r="J257" s="213" t="str">
        <f t="shared" si="40"/>
        <v/>
      </c>
      <c r="K257" s="213" t="str">
        <f t="shared" si="41"/>
        <v/>
      </c>
      <c r="L257" s="213" t="str">
        <f t="shared" si="42"/>
        <v/>
      </c>
      <c r="M257" s="213" t="str">
        <f t="shared" si="43"/>
        <v/>
      </c>
      <c r="N257" s="354" t="str">
        <f>IF(C257="","",VLOOKUP(J257,'2.賃金表'!$B$4:$D$51,3))</f>
        <v/>
      </c>
      <c r="O257" s="354" t="str">
        <f>IF($E257="","",INDEX('2.賃金表'!$G$4:$P$88,MATCH($F257,'2.賃金表'!$G$4:$G$88,0),MATCH($E257,'2.賃金表'!$G$4:$P$4,0)))</f>
        <v/>
      </c>
      <c r="P257" s="355"/>
      <c r="Q257" s="249" t="str">
        <f t="shared" si="37"/>
        <v/>
      </c>
      <c r="R257" s="354" t="str">
        <f>IF($G257="","",VLOOKUP($G257,'2.賃金表'!$R$4:$S$11,2,FALSE))</f>
        <v/>
      </c>
      <c r="S257" s="355"/>
      <c r="T257" s="355"/>
      <c r="U257" s="355"/>
      <c r="V257" s="249" t="str">
        <f t="shared" si="44"/>
        <v/>
      </c>
      <c r="W257" s="252" t="str">
        <f t="shared" si="38"/>
        <v/>
      </c>
    </row>
  </sheetData>
  <sheetProtection algorithmName="SHA-512" hashValue="AxV+7PQtoNYfpxZOc8b0hr8tscLSg34VzGNNJiZnC7rSnk1Yf0cyfHRQjc6EFOvjGIDXTY341Oq6dF6tyQfInA==" saltValue="2KMscKf8Ds0Ol3eYRC4q6Q==" spinCount="100000" sheet="1" objects="1" scenarios="1"/>
  <mergeCells count="12">
    <mergeCell ref="J3:L3"/>
    <mergeCell ref="J4:L4"/>
    <mergeCell ref="C6:C7"/>
    <mergeCell ref="D6:D7"/>
    <mergeCell ref="F6:F7"/>
    <mergeCell ref="G6:G7"/>
    <mergeCell ref="E6:E7"/>
    <mergeCell ref="W6:W7"/>
    <mergeCell ref="H6:H7"/>
    <mergeCell ref="I6:I7"/>
    <mergeCell ref="J6:K6"/>
    <mergeCell ref="L6:M6"/>
  </mergeCells>
  <phoneticPr fontId="2"/>
  <printOptions horizontalCentered="1"/>
  <pageMargins left="0.39370078740157483" right="0.39370078740157483" top="0.59055118110236227" bottom="0.39370078740157483" header="0.51181102362204722" footer="0.51181102362204722"/>
  <pageSetup paperSize="9" scale="64" orientation="landscape" horizontalDpi="4294967293" r:id="rId1"/>
  <headerFooter alignWithMargins="0">
    <oddFooter>&amp;C&amp;P</oddFooter>
  </headerFooter>
  <ignoredErrors>
    <ignoredError sqref="R8:R257 R3:R7 O9:O257 O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pageSetUpPr autoPageBreaks="0"/>
  </sheetPr>
  <dimension ref="B1:V88"/>
  <sheetViews>
    <sheetView showGridLines="0" zoomScaleNormal="100" workbookViewId="0">
      <selection activeCell="J10" sqref="J10"/>
    </sheetView>
  </sheetViews>
  <sheetFormatPr defaultColWidth="9" defaultRowHeight="13.2" x14ac:dyDescent="0.2"/>
  <cols>
    <col min="1" max="1" width="2.109375" style="149" customWidth="1"/>
    <col min="2" max="2" width="7.21875" style="147" customWidth="1"/>
    <col min="3" max="3" width="9" style="147"/>
    <col min="4" max="4" width="12.77734375" style="147" customWidth="1"/>
    <col min="5" max="5" width="2.33203125" style="147" customWidth="1"/>
    <col min="6" max="6" width="2.88671875" style="148" customWidth="1"/>
    <col min="7" max="7" width="13.109375" style="192" customWidth="1"/>
    <col min="8" max="11" width="9.33203125" style="149" customWidth="1"/>
    <col min="12" max="16" width="10.21875" style="149" customWidth="1"/>
    <col min="17" max="17" width="4.77734375" style="149" customWidth="1"/>
    <col min="18" max="18" width="11.33203125" style="149" customWidth="1"/>
    <col min="19" max="19" width="11.77734375" style="149" customWidth="1"/>
    <col min="20" max="20" width="5.21875" style="149" customWidth="1"/>
    <col min="21" max="21" width="29.6640625" style="149" customWidth="1"/>
    <col min="22" max="22" width="13.6640625" style="149" customWidth="1"/>
    <col min="23" max="16384" width="9" style="149"/>
  </cols>
  <sheetData>
    <row r="1" spans="2:22" ht="20.25" customHeight="1" x14ac:dyDescent="0.25">
      <c r="B1" s="146" t="s">
        <v>178</v>
      </c>
      <c r="G1" s="149"/>
      <c r="H1" s="150"/>
      <c r="I1" s="150"/>
      <c r="J1" s="150"/>
      <c r="K1" s="151"/>
      <c r="L1" s="152" t="s">
        <v>143</v>
      </c>
      <c r="M1" s="153"/>
      <c r="N1" s="151"/>
      <c r="O1" s="151"/>
      <c r="P1" s="151"/>
    </row>
    <row r="2" spans="2:22" ht="19.5" customHeight="1" x14ac:dyDescent="0.2">
      <c r="B2" s="154" t="s">
        <v>177</v>
      </c>
      <c r="D2" s="155" t="s">
        <v>180</v>
      </c>
      <c r="E2" s="156"/>
      <c r="F2" s="157"/>
      <c r="G2" s="154" t="s">
        <v>176</v>
      </c>
      <c r="H2" s="158"/>
      <c r="I2" s="158"/>
      <c r="J2" s="156" t="s">
        <v>179</v>
      </c>
      <c r="K2" s="151"/>
      <c r="L2" s="151"/>
      <c r="M2" s="151"/>
      <c r="N2" s="151"/>
      <c r="O2" s="151"/>
      <c r="P2" s="151"/>
      <c r="R2" s="154" t="s">
        <v>182</v>
      </c>
    </row>
    <row r="3" spans="2:22" s="148" customFormat="1" ht="14.25" customHeight="1" x14ac:dyDescent="0.15">
      <c r="B3" s="159"/>
      <c r="C3" s="147"/>
      <c r="D3" s="147"/>
      <c r="E3" s="147"/>
      <c r="G3" s="160">
        <v>1</v>
      </c>
      <c r="H3" s="160">
        <v>2</v>
      </c>
      <c r="I3" s="160">
        <v>4</v>
      </c>
      <c r="J3" s="160">
        <v>6</v>
      </c>
      <c r="K3" s="161">
        <v>8</v>
      </c>
      <c r="L3" s="161">
        <v>10</v>
      </c>
      <c r="M3" s="161">
        <v>12</v>
      </c>
      <c r="N3" s="161">
        <v>14</v>
      </c>
      <c r="O3" s="161">
        <v>16</v>
      </c>
      <c r="P3" s="161">
        <v>18</v>
      </c>
      <c r="R3" s="149" t="s">
        <v>183</v>
      </c>
      <c r="S3" s="149"/>
      <c r="T3" s="149"/>
      <c r="U3" s="149" t="s">
        <v>184</v>
      </c>
      <c r="V3" s="149"/>
    </row>
    <row r="4" spans="2:22" s="157" customFormat="1" ht="16.5" customHeight="1" x14ac:dyDescent="0.2">
      <c r="B4" s="162" t="s">
        <v>2</v>
      </c>
      <c r="C4" s="163" t="s">
        <v>106</v>
      </c>
      <c r="D4" s="163" t="s">
        <v>107</v>
      </c>
      <c r="E4" s="164"/>
      <c r="F4" s="148">
        <v>1</v>
      </c>
      <c r="G4" s="165" t="s">
        <v>4</v>
      </c>
      <c r="H4" s="166">
        <v>1</v>
      </c>
      <c r="I4" s="166">
        <v>2</v>
      </c>
      <c r="J4" s="166">
        <v>3</v>
      </c>
      <c r="K4" s="166">
        <v>4</v>
      </c>
      <c r="L4" s="166">
        <v>5</v>
      </c>
      <c r="M4" s="166">
        <v>6</v>
      </c>
      <c r="N4" s="166">
        <v>7</v>
      </c>
      <c r="O4" s="166">
        <v>8</v>
      </c>
      <c r="P4" s="166">
        <v>9</v>
      </c>
      <c r="R4" s="167" t="s">
        <v>136</v>
      </c>
      <c r="S4" s="123" t="s">
        <v>19</v>
      </c>
      <c r="U4" s="167" t="s">
        <v>136</v>
      </c>
      <c r="V4" s="123" t="s">
        <v>20</v>
      </c>
    </row>
    <row r="5" spans="2:22" s="157" customFormat="1" ht="15.9" customHeight="1" x14ac:dyDescent="0.2">
      <c r="B5" s="162">
        <v>18</v>
      </c>
      <c r="C5" s="168"/>
      <c r="D5" s="168">
        <v>116040</v>
      </c>
      <c r="E5" s="169"/>
      <c r="F5" s="148">
        <v>2</v>
      </c>
      <c r="G5" s="170" t="s">
        <v>173</v>
      </c>
      <c r="H5" s="171">
        <v>2</v>
      </c>
      <c r="I5" s="171">
        <v>2</v>
      </c>
      <c r="J5" s="171">
        <v>3</v>
      </c>
      <c r="K5" s="171">
        <v>3</v>
      </c>
      <c r="L5" s="171">
        <v>4</v>
      </c>
      <c r="M5" s="171">
        <v>5</v>
      </c>
      <c r="N5" s="171">
        <v>5</v>
      </c>
      <c r="O5" s="171">
        <v>6</v>
      </c>
      <c r="P5" s="171" t="s">
        <v>50</v>
      </c>
      <c r="R5" s="167" t="s">
        <v>108</v>
      </c>
      <c r="S5" s="172">
        <v>80000</v>
      </c>
      <c r="T5" s="173"/>
      <c r="U5" s="174" t="s">
        <v>113</v>
      </c>
      <c r="V5" s="172">
        <v>10000</v>
      </c>
    </row>
    <row r="6" spans="2:22" ht="15.9" customHeight="1" x14ac:dyDescent="0.2">
      <c r="B6" s="162">
        <v>19</v>
      </c>
      <c r="C6" s="168">
        <v>3500</v>
      </c>
      <c r="D6" s="168">
        <v>119540</v>
      </c>
      <c r="E6" s="169"/>
      <c r="F6" s="148">
        <v>3</v>
      </c>
      <c r="G6" s="170" t="s">
        <v>1</v>
      </c>
      <c r="H6" s="171"/>
      <c r="I6" s="171">
        <v>6000</v>
      </c>
      <c r="J6" s="171">
        <v>6000</v>
      </c>
      <c r="K6" s="171">
        <v>6500</v>
      </c>
      <c r="L6" s="171">
        <v>7000</v>
      </c>
      <c r="M6" s="171">
        <v>7500</v>
      </c>
      <c r="N6" s="171">
        <v>8000</v>
      </c>
      <c r="O6" s="171">
        <v>11000</v>
      </c>
      <c r="P6" s="171">
        <v>15000</v>
      </c>
      <c r="R6" s="167" t="s">
        <v>109</v>
      </c>
      <c r="S6" s="172">
        <v>60000</v>
      </c>
      <c r="T6" s="173"/>
      <c r="U6" s="174" t="s">
        <v>111</v>
      </c>
      <c r="V6" s="172">
        <v>5000</v>
      </c>
    </row>
    <row r="7" spans="2:22" ht="15.9" customHeight="1" x14ac:dyDescent="0.2">
      <c r="B7" s="162">
        <v>20</v>
      </c>
      <c r="C7" s="168">
        <v>3500</v>
      </c>
      <c r="D7" s="168">
        <v>123040</v>
      </c>
      <c r="E7" s="169"/>
      <c r="F7" s="148">
        <v>4</v>
      </c>
      <c r="G7" s="170" t="s">
        <v>174</v>
      </c>
      <c r="H7" s="175">
        <v>5000</v>
      </c>
      <c r="I7" s="175">
        <v>5000</v>
      </c>
      <c r="J7" s="175">
        <v>5000</v>
      </c>
      <c r="K7" s="175">
        <v>5000</v>
      </c>
      <c r="L7" s="175">
        <v>5500</v>
      </c>
      <c r="M7" s="175">
        <v>5500</v>
      </c>
      <c r="N7" s="175">
        <v>6000</v>
      </c>
      <c r="O7" s="175">
        <v>6000</v>
      </c>
      <c r="P7" s="175">
        <v>6500</v>
      </c>
      <c r="R7" s="167" t="s">
        <v>110</v>
      </c>
      <c r="S7" s="172">
        <v>50000</v>
      </c>
      <c r="T7" s="173"/>
      <c r="U7" s="174" t="s">
        <v>112</v>
      </c>
      <c r="V7" s="172">
        <v>5000</v>
      </c>
    </row>
    <row r="8" spans="2:22" ht="15.9" customHeight="1" x14ac:dyDescent="0.2">
      <c r="B8" s="162">
        <v>21</v>
      </c>
      <c r="C8" s="168">
        <v>3300</v>
      </c>
      <c r="D8" s="168">
        <v>126340</v>
      </c>
      <c r="E8" s="169"/>
      <c r="F8" s="148">
        <v>5</v>
      </c>
      <c r="G8" s="170" t="s">
        <v>175</v>
      </c>
      <c r="H8" s="175">
        <v>1670</v>
      </c>
      <c r="I8" s="175">
        <v>1670</v>
      </c>
      <c r="J8" s="175">
        <v>1670</v>
      </c>
      <c r="K8" s="175">
        <v>1670</v>
      </c>
      <c r="L8" s="175">
        <v>1840</v>
      </c>
      <c r="M8" s="175">
        <v>1840</v>
      </c>
      <c r="N8" s="175">
        <v>2000</v>
      </c>
      <c r="O8" s="175">
        <v>2000</v>
      </c>
      <c r="P8" s="175">
        <v>2170</v>
      </c>
      <c r="R8" s="167" t="s">
        <v>102</v>
      </c>
      <c r="S8" s="172">
        <v>20000</v>
      </c>
      <c r="T8" s="173"/>
      <c r="U8" s="174"/>
      <c r="V8" s="172"/>
    </row>
    <row r="9" spans="2:22" ht="15.9" customHeight="1" x14ac:dyDescent="0.2">
      <c r="B9" s="162">
        <v>22</v>
      </c>
      <c r="C9" s="168">
        <v>3200</v>
      </c>
      <c r="D9" s="168">
        <v>129540</v>
      </c>
      <c r="E9" s="169"/>
      <c r="F9" s="148">
        <v>6</v>
      </c>
      <c r="G9" s="167">
        <v>1</v>
      </c>
      <c r="H9" s="176">
        <v>840</v>
      </c>
      <c r="I9" s="176">
        <v>840</v>
      </c>
      <c r="J9" s="176">
        <v>840</v>
      </c>
      <c r="K9" s="176">
        <v>840</v>
      </c>
      <c r="L9" s="176">
        <v>920</v>
      </c>
      <c r="M9" s="176">
        <v>920</v>
      </c>
      <c r="N9" s="176">
        <v>1000</v>
      </c>
      <c r="O9" s="176">
        <v>1000</v>
      </c>
      <c r="P9" s="176">
        <v>1090</v>
      </c>
      <c r="R9" s="167" t="s">
        <v>103</v>
      </c>
      <c r="S9" s="172">
        <v>10000</v>
      </c>
      <c r="T9" s="173"/>
    </row>
    <row r="10" spans="2:22" ht="15.9" customHeight="1" x14ac:dyDescent="0.2">
      <c r="B10" s="162">
        <v>23</v>
      </c>
      <c r="C10" s="168">
        <v>3200</v>
      </c>
      <c r="D10" s="168">
        <v>132740</v>
      </c>
      <c r="E10" s="169"/>
      <c r="F10" s="148">
        <v>7</v>
      </c>
      <c r="G10" s="177">
        <v>2</v>
      </c>
      <c r="H10" s="178">
        <v>77360</v>
      </c>
      <c r="I10" s="178">
        <v>93360</v>
      </c>
      <c r="J10" s="178">
        <v>109360</v>
      </c>
      <c r="K10" s="178">
        <v>130860</v>
      </c>
      <c r="L10" s="178">
        <v>152860</v>
      </c>
      <c r="M10" s="178">
        <v>182360</v>
      </c>
      <c r="N10" s="178">
        <v>217860</v>
      </c>
      <c r="O10" s="178">
        <v>258860</v>
      </c>
      <c r="P10" s="179">
        <v>309860</v>
      </c>
      <c r="R10" s="167"/>
      <c r="S10" s="172"/>
      <c r="U10" s="149" t="s">
        <v>186</v>
      </c>
    </row>
    <row r="11" spans="2:22" ht="15.9" customHeight="1" x14ac:dyDescent="0.2">
      <c r="B11" s="162">
        <v>24</v>
      </c>
      <c r="C11" s="168">
        <v>3000</v>
      </c>
      <c r="D11" s="168">
        <v>135740</v>
      </c>
      <c r="E11" s="169"/>
      <c r="F11" s="148">
        <v>8</v>
      </c>
      <c r="G11" s="180">
        <v>3</v>
      </c>
      <c r="H11" s="181">
        <v>79030</v>
      </c>
      <c r="I11" s="181">
        <v>95030</v>
      </c>
      <c r="J11" s="181">
        <v>111030</v>
      </c>
      <c r="K11" s="181">
        <v>132530</v>
      </c>
      <c r="L11" s="181">
        <v>154700</v>
      </c>
      <c r="M11" s="181">
        <v>184200</v>
      </c>
      <c r="N11" s="181">
        <v>219860</v>
      </c>
      <c r="O11" s="181">
        <v>260860</v>
      </c>
      <c r="P11" s="182">
        <v>312030</v>
      </c>
      <c r="R11" s="167"/>
      <c r="S11" s="172"/>
      <c r="U11" s="167" t="s">
        <v>136</v>
      </c>
      <c r="V11" s="123" t="s">
        <v>114</v>
      </c>
    </row>
    <row r="12" spans="2:22" ht="15.9" customHeight="1" x14ac:dyDescent="0.2">
      <c r="B12" s="162">
        <v>25</v>
      </c>
      <c r="C12" s="168">
        <v>3000</v>
      </c>
      <c r="D12" s="168">
        <v>138740</v>
      </c>
      <c r="E12" s="169"/>
      <c r="F12" s="148">
        <v>9</v>
      </c>
      <c r="G12" s="180">
        <v>4</v>
      </c>
      <c r="H12" s="181">
        <v>80700</v>
      </c>
      <c r="I12" s="181">
        <v>96700</v>
      </c>
      <c r="J12" s="181">
        <v>112700</v>
      </c>
      <c r="K12" s="181">
        <v>134200</v>
      </c>
      <c r="L12" s="181">
        <v>156540</v>
      </c>
      <c r="M12" s="181">
        <v>186040</v>
      </c>
      <c r="N12" s="181">
        <v>221860</v>
      </c>
      <c r="O12" s="181">
        <v>262860</v>
      </c>
      <c r="P12" s="182">
        <v>314200</v>
      </c>
      <c r="U12" s="183" t="s">
        <v>118</v>
      </c>
      <c r="V12" s="184">
        <v>5000</v>
      </c>
    </row>
    <row r="13" spans="2:22" ht="15.9" customHeight="1" x14ac:dyDescent="0.2">
      <c r="B13" s="162">
        <v>26</v>
      </c>
      <c r="C13" s="168">
        <v>2100</v>
      </c>
      <c r="D13" s="168">
        <v>140840</v>
      </c>
      <c r="E13" s="169"/>
      <c r="F13" s="148">
        <v>10</v>
      </c>
      <c r="G13" s="180">
        <v>5</v>
      </c>
      <c r="H13" s="181">
        <v>82370</v>
      </c>
      <c r="I13" s="181">
        <v>98370</v>
      </c>
      <c r="J13" s="181">
        <v>114370</v>
      </c>
      <c r="K13" s="181">
        <v>135870</v>
      </c>
      <c r="L13" s="181">
        <v>158380</v>
      </c>
      <c r="M13" s="181">
        <v>187880</v>
      </c>
      <c r="N13" s="181">
        <v>223860</v>
      </c>
      <c r="O13" s="181">
        <v>264860</v>
      </c>
      <c r="P13" s="182">
        <v>316370</v>
      </c>
      <c r="R13" s="149" t="s">
        <v>185</v>
      </c>
      <c r="U13" s="183" t="s">
        <v>181</v>
      </c>
      <c r="V13" s="184">
        <v>3000</v>
      </c>
    </row>
    <row r="14" spans="2:22" ht="15.9" customHeight="1" x14ac:dyDescent="0.2">
      <c r="B14" s="162">
        <v>27</v>
      </c>
      <c r="C14" s="168">
        <v>2100</v>
      </c>
      <c r="D14" s="168">
        <v>142940</v>
      </c>
      <c r="E14" s="169"/>
      <c r="F14" s="148">
        <v>11</v>
      </c>
      <c r="G14" s="180">
        <v>6</v>
      </c>
      <c r="H14" s="181">
        <v>84040</v>
      </c>
      <c r="I14" s="181">
        <v>100040</v>
      </c>
      <c r="J14" s="181">
        <v>116040</v>
      </c>
      <c r="K14" s="181">
        <v>137540</v>
      </c>
      <c r="L14" s="181">
        <v>160220</v>
      </c>
      <c r="M14" s="181">
        <v>189720</v>
      </c>
      <c r="N14" s="181">
        <v>225860</v>
      </c>
      <c r="O14" s="181">
        <v>266860</v>
      </c>
      <c r="P14" s="182">
        <v>318540</v>
      </c>
      <c r="R14" s="167" t="s">
        <v>104</v>
      </c>
      <c r="S14" s="172">
        <v>30000</v>
      </c>
      <c r="U14" s="183" t="s">
        <v>115</v>
      </c>
      <c r="V14" s="184">
        <v>2000</v>
      </c>
    </row>
    <row r="15" spans="2:22" ht="15.9" customHeight="1" x14ac:dyDescent="0.2">
      <c r="B15" s="162">
        <v>28</v>
      </c>
      <c r="C15" s="168">
        <v>2100</v>
      </c>
      <c r="D15" s="168">
        <v>145040</v>
      </c>
      <c r="E15" s="169"/>
      <c r="F15" s="148">
        <v>12</v>
      </c>
      <c r="G15" s="180">
        <v>7</v>
      </c>
      <c r="H15" s="181">
        <v>85710</v>
      </c>
      <c r="I15" s="181">
        <v>101710</v>
      </c>
      <c r="J15" s="181">
        <v>117710</v>
      </c>
      <c r="K15" s="181">
        <v>139210</v>
      </c>
      <c r="L15" s="181">
        <v>162060</v>
      </c>
      <c r="M15" s="181">
        <v>191560</v>
      </c>
      <c r="N15" s="181">
        <v>227860</v>
      </c>
      <c r="O15" s="181">
        <v>268860</v>
      </c>
      <c r="P15" s="182">
        <v>320710</v>
      </c>
      <c r="R15" s="167" t="s">
        <v>105</v>
      </c>
      <c r="S15" s="172">
        <v>15000</v>
      </c>
      <c r="U15" s="183" t="s">
        <v>116</v>
      </c>
      <c r="V15" s="184">
        <v>2000</v>
      </c>
    </row>
    <row r="16" spans="2:22" ht="15.9" customHeight="1" x14ac:dyDescent="0.2">
      <c r="B16" s="162">
        <v>29</v>
      </c>
      <c r="C16" s="168">
        <v>2100</v>
      </c>
      <c r="D16" s="168">
        <v>147140</v>
      </c>
      <c r="E16" s="169"/>
      <c r="F16" s="148">
        <v>13</v>
      </c>
      <c r="G16" s="180">
        <v>8</v>
      </c>
      <c r="H16" s="181">
        <v>87380</v>
      </c>
      <c r="I16" s="181">
        <v>103380</v>
      </c>
      <c r="J16" s="181">
        <v>119380</v>
      </c>
      <c r="K16" s="181">
        <v>140880</v>
      </c>
      <c r="L16" s="181">
        <v>163900</v>
      </c>
      <c r="M16" s="181">
        <v>193400</v>
      </c>
      <c r="N16" s="181">
        <v>229860</v>
      </c>
      <c r="O16" s="181">
        <v>270860</v>
      </c>
      <c r="P16" s="182">
        <v>322880</v>
      </c>
      <c r="R16" s="167"/>
      <c r="S16" s="172"/>
      <c r="U16" s="183" t="s">
        <v>117</v>
      </c>
      <c r="V16" s="184">
        <v>2000</v>
      </c>
    </row>
    <row r="17" spans="2:22" ht="15.9" customHeight="1" x14ac:dyDescent="0.2">
      <c r="B17" s="162">
        <v>30</v>
      </c>
      <c r="C17" s="168">
        <v>2100</v>
      </c>
      <c r="D17" s="168">
        <v>149240</v>
      </c>
      <c r="E17" s="169"/>
      <c r="F17" s="148">
        <v>14</v>
      </c>
      <c r="G17" s="180">
        <v>9</v>
      </c>
      <c r="H17" s="181">
        <v>89050</v>
      </c>
      <c r="I17" s="181">
        <v>105050</v>
      </c>
      <c r="J17" s="181">
        <v>121050</v>
      </c>
      <c r="K17" s="181">
        <v>142550</v>
      </c>
      <c r="L17" s="181">
        <v>165740</v>
      </c>
      <c r="M17" s="181">
        <v>195240</v>
      </c>
      <c r="N17" s="181">
        <v>231860</v>
      </c>
      <c r="O17" s="181">
        <v>272860</v>
      </c>
      <c r="P17" s="182">
        <v>325050</v>
      </c>
      <c r="R17" s="167"/>
      <c r="S17" s="172"/>
      <c r="U17" s="183"/>
      <c r="V17" s="184"/>
    </row>
    <row r="18" spans="2:22" ht="15.9" customHeight="1" x14ac:dyDescent="0.2">
      <c r="B18" s="162">
        <v>31</v>
      </c>
      <c r="C18" s="168">
        <v>1500</v>
      </c>
      <c r="D18" s="168">
        <v>150740</v>
      </c>
      <c r="E18" s="169"/>
      <c r="F18" s="148">
        <v>15</v>
      </c>
      <c r="G18" s="180">
        <v>10</v>
      </c>
      <c r="H18" s="181">
        <v>90720</v>
      </c>
      <c r="I18" s="181">
        <v>106720</v>
      </c>
      <c r="J18" s="181">
        <v>122720</v>
      </c>
      <c r="K18" s="181">
        <v>144220</v>
      </c>
      <c r="L18" s="181">
        <v>167580</v>
      </c>
      <c r="M18" s="181">
        <v>197080</v>
      </c>
      <c r="N18" s="181">
        <v>233860</v>
      </c>
      <c r="O18" s="181">
        <v>274860</v>
      </c>
      <c r="P18" s="182">
        <v>327220</v>
      </c>
      <c r="R18" s="157"/>
      <c r="S18" s="173"/>
      <c r="U18" s="183"/>
      <c r="V18" s="184"/>
    </row>
    <row r="19" spans="2:22" ht="15.9" customHeight="1" x14ac:dyDescent="0.2">
      <c r="B19" s="162">
        <v>32</v>
      </c>
      <c r="C19" s="168">
        <v>1500</v>
      </c>
      <c r="D19" s="168">
        <v>152240</v>
      </c>
      <c r="E19" s="169"/>
      <c r="F19" s="148">
        <v>16</v>
      </c>
      <c r="G19" s="180">
        <v>11</v>
      </c>
      <c r="H19" s="181">
        <v>92390</v>
      </c>
      <c r="I19" s="181">
        <v>108390</v>
      </c>
      <c r="J19" s="181">
        <v>124390</v>
      </c>
      <c r="K19" s="181">
        <v>145890</v>
      </c>
      <c r="L19" s="181">
        <v>169420</v>
      </c>
      <c r="M19" s="181">
        <v>198920</v>
      </c>
      <c r="N19" s="181">
        <v>235860</v>
      </c>
      <c r="O19" s="181">
        <v>276860</v>
      </c>
      <c r="P19" s="182">
        <v>329390</v>
      </c>
      <c r="U19" s="183"/>
      <c r="V19" s="184"/>
    </row>
    <row r="20" spans="2:22" ht="15.9" customHeight="1" x14ac:dyDescent="0.2">
      <c r="B20" s="162">
        <v>33</v>
      </c>
      <c r="C20" s="168">
        <v>1500</v>
      </c>
      <c r="D20" s="168">
        <v>153740</v>
      </c>
      <c r="E20" s="169"/>
      <c r="F20" s="148">
        <v>17</v>
      </c>
      <c r="G20" s="180">
        <v>12</v>
      </c>
      <c r="H20" s="181">
        <v>94060</v>
      </c>
      <c r="I20" s="181">
        <v>110060</v>
      </c>
      <c r="J20" s="181">
        <v>126060</v>
      </c>
      <c r="K20" s="181">
        <v>147560</v>
      </c>
      <c r="L20" s="181">
        <v>171260</v>
      </c>
      <c r="M20" s="181">
        <v>200760</v>
      </c>
      <c r="N20" s="181">
        <v>237860</v>
      </c>
      <c r="O20" s="181">
        <v>278860</v>
      </c>
      <c r="P20" s="182">
        <v>331560</v>
      </c>
    </row>
    <row r="21" spans="2:22" ht="15.9" customHeight="1" x14ac:dyDescent="0.2">
      <c r="B21" s="162">
        <v>34</v>
      </c>
      <c r="C21" s="168">
        <v>1500</v>
      </c>
      <c r="D21" s="168">
        <v>155240</v>
      </c>
      <c r="E21" s="169"/>
      <c r="F21" s="148">
        <v>18</v>
      </c>
      <c r="G21" s="180">
        <v>13</v>
      </c>
      <c r="H21" s="181">
        <v>95730</v>
      </c>
      <c r="I21" s="181">
        <v>111730</v>
      </c>
      <c r="J21" s="181">
        <v>127730</v>
      </c>
      <c r="K21" s="181">
        <v>149230</v>
      </c>
      <c r="L21" s="181">
        <v>173100</v>
      </c>
      <c r="M21" s="181">
        <v>202600</v>
      </c>
      <c r="N21" s="181">
        <v>239860</v>
      </c>
      <c r="O21" s="181">
        <v>280860</v>
      </c>
      <c r="P21" s="182">
        <v>333730</v>
      </c>
    </row>
    <row r="22" spans="2:22" ht="15.9" customHeight="1" x14ac:dyDescent="0.2">
      <c r="B22" s="162">
        <v>35</v>
      </c>
      <c r="C22" s="168">
        <v>1500</v>
      </c>
      <c r="D22" s="168">
        <v>156740</v>
      </c>
      <c r="E22" s="169"/>
      <c r="F22" s="148">
        <v>19</v>
      </c>
      <c r="G22" s="180">
        <v>14</v>
      </c>
      <c r="H22" s="181">
        <v>97400</v>
      </c>
      <c r="I22" s="181">
        <v>113400</v>
      </c>
      <c r="J22" s="181">
        <v>129400</v>
      </c>
      <c r="K22" s="181">
        <v>150900</v>
      </c>
      <c r="L22" s="181">
        <v>174940</v>
      </c>
      <c r="M22" s="181">
        <v>204440</v>
      </c>
      <c r="N22" s="181">
        <v>241860</v>
      </c>
      <c r="O22" s="181">
        <v>282860</v>
      </c>
      <c r="P22" s="182">
        <v>335900</v>
      </c>
    </row>
    <row r="23" spans="2:22" ht="15.9" customHeight="1" x14ac:dyDescent="0.2">
      <c r="B23" s="162">
        <v>36</v>
      </c>
      <c r="C23" s="168">
        <v>1500</v>
      </c>
      <c r="D23" s="168">
        <v>158240</v>
      </c>
      <c r="E23" s="169"/>
      <c r="F23" s="148">
        <v>20</v>
      </c>
      <c r="G23" s="180">
        <v>15</v>
      </c>
      <c r="H23" s="181">
        <v>98240</v>
      </c>
      <c r="I23" s="181">
        <v>114240</v>
      </c>
      <c r="J23" s="181">
        <v>131070</v>
      </c>
      <c r="K23" s="181">
        <v>152570</v>
      </c>
      <c r="L23" s="181">
        <v>176780</v>
      </c>
      <c r="M23" s="181">
        <v>206280</v>
      </c>
      <c r="N23" s="181">
        <v>243860</v>
      </c>
      <c r="O23" s="181">
        <v>284860</v>
      </c>
      <c r="P23" s="182">
        <v>338070</v>
      </c>
    </row>
    <row r="24" spans="2:22" ht="15.9" customHeight="1" x14ac:dyDescent="0.2">
      <c r="B24" s="162">
        <v>37</v>
      </c>
      <c r="C24" s="168">
        <v>1500</v>
      </c>
      <c r="D24" s="168">
        <v>159740</v>
      </c>
      <c r="E24" s="169"/>
      <c r="F24" s="148">
        <v>21</v>
      </c>
      <c r="G24" s="180">
        <v>16</v>
      </c>
      <c r="H24" s="181">
        <v>99080</v>
      </c>
      <c r="I24" s="181">
        <v>115080</v>
      </c>
      <c r="J24" s="181">
        <v>132740</v>
      </c>
      <c r="K24" s="181">
        <v>154240</v>
      </c>
      <c r="L24" s="181">
        <v>178620</v>
      </c>
      <c r="M24" s="181">
        <v>208120</v>
      </c>
      <c r="N24" s="181">
        <v>245860</v>
      </c>
      <c r="O24" s="181">
        <v>286860</v>
      </c>
      <c r="P24" s="182">
        <v>340240</v>
      </c>
    </row>
    <row r="25" spans="2:22" ht="15.9" customHeight="1" x14ac:dyDescent="0.2">
      <c r="B25" s="162">
        <v>38</v>
      </c>
      <c r="C25" s="168">
        <v>1500</v>
      </c>
      <c r="D25" s="168">
        <v>161240</v>
      </c>
      <c r="E25" s="169"/>
      <c r="F25" s="148">
        <v>22</v>
      </c>
      <c r="G25" s="180">
        <v>17</v>
      </c>
      <c r="H25" s="181">
        <v>99920</v>
      </c>
      <c r="I25" s="181">
        <v>115920</v>
      </c>
      <c r="J25" s="181">
        <v>134410</v>
      </c>
      <c r="K25" s="181">
        <v>155910</v>
      </c>
      <c r="L25" s="181">
        <v>180460</v>
      </c>
      <c r="M25" s="181">
        <v>209960</v>
      </c>
      <c r="N25" s="181">
        <v>247860</v>
      </c>
      <c r="O25" s="181">
        <v>288860</v>
      </c>
      <c r="P25" s="182">
        <v>342410</v>
      </c>
    </row>
    <row r="26" spans="2:22" ht="15.9" customHeight="1" x14ac:dyDescent="0.2">
      <c r="B26" s="162">
        <v>39</v>
      </c>
      <c r="C26" s="168">
        <v>1500</v>
      </c>
      <c r="D26" s="168">
        <v>162740</v>
      </c>
      <c r="E26" s="169"/>
      <c r="F26" s="148">
        <v>23</v>
      </c>
      <c r="G26" s="180">
        <v>18</v>
      </c>
      <c r="H26" s="181">
        <v>100760</v>
      </c>
      <c r="I26" s="181">
        <v>116760</v>
      </c>
      <c r="J26" s="181">
        <v>136080</v>
      </c>
      <c r="K26" s="181">
        <v>157580</v>
      </c>
      <c r="L26" s="181">
        <v>182300</v>
      </c>
      <c r="M26" s="181">
        <v>211800</v>
      </c>
      <c r="N26" s="181">
        <v>249860</v>
      </c>
      <c r="O26" s="181">
        <v>290860</v>
      </c>
      <c r="P26" s="182">
        <v>344580</v>
      </c>
    </row>
    <row r="27" spans="2:22" ht="15.9" customHeight="1" x14ac:dyDescent="0.2">
      <c r="B27" s="162">
        <v>40</v>
      </c>
      <c r="C27" s="168">
        <v>1500</v>
      </c>
      <c r="D27" s="168">
        <v>164240</v>
      </c>
      <c r="E27" s="169"/>
      <c r="F27" s="148">
        <v>24</v>
      </c>
      <c r="G27" s="180">
        <v>19</v>
      </c>
      <c r="H27" s="181">
        <v>101600</v>
      </c>
      <c r="I27" s="181">
        <v>117600</v>
      </c>
      <c r="J27" s="181">
        <v>137750</v>
      </c>
      <c r="K27" s="181">
        <v>159250</v>
      </c>
      <c r="L27" s="181">
        <v>184140</v>
      </c>
      <c r="M27" s="181">
        <v>213640</v>
      </c>
      <c r="N27" s="181">
        <v>251860</v>
      </c>
      <c r="O27" s="181">
        <v>292860</v>
      </c>
      <c r="P27" s="182">
        <v>346750</v>
      </c>
    </row>
    <row r="28" spans="2:22" ht="15.9" customHeight="1" x14ac:dyDescent="0.2">
      <c r="B28" s="162">
        <v>41</v>
      </c>
      <c r="C28" s="168">
        <v>1500</v>
      </c>
      <c r="D28" s="168">
        <v>165740</v>
      </c>
      <c r="E28" s="169"/>
      <c r="F28" s="148">
        <v>25</v>
      </c>
      <c r="G28" s="180">
        <v>20</v>
      </c>
      <c r="H28" s="181">
        <v>102440</v>
      </c>
      <c r="I28" s="181">
        <v>118440</v>
      </c>
      <c r="J28" s="181">
        <v>139420</v>
      </c>
      <c r="K28" s="181">
        <v>160920</v>
      </c>
      <c r="L28" s="181">
        <v>185980</v>
      </c>
      <c r="M28" s="181">
        <v>215480</v>
      </c>
      <c r="N28" s="181">
        <v>253860</v>
      </c>
      <c r="O28" s="181">
        <v>294860</v>
      </c>
      <c r="P28" s="182">
        <v>348920</v>
      </c>
    </row>
    <row r="29" spans="2:22" ht="15.9" customHeight="1" x14ac:dyDescent="0.2">
      <c r="B29" s="162">
        <v>42</v>
      </c>
      <c r="C29" s="168">
        <v>1500</v>
      </c>
      <c r="D29" s="168">
        <v>167240</v>
      </c>
      <c r="E29" s="169"/>
      <c r="F29" s="148">
        <v>26</v>
      </c>
      <c r="G29" s="180">
        <v>21</v>
      </c>
      <c r="H29" s="181">
        <v>103280</v>
      </c>
      <c r="I29" s="181">
        <v>119280</v>
      </c>
      <c r="J29" s="181">
        <v>140260</v>
      </c>
      <c r="K29" s="181">
        <v>161760</v>
      </c>
      <c r="L29" s="181">
        <v>187820</v>
      </c>
      <c r="M29" s="181">
        <v>217320</v>
      </c>
      <c r="N29" s="181">
        <v>255860</v>
      </c>
      <c r="O29" s="181">
        <v>296860</v>
      </c>
      <c r="P29" s="182">
        <v>351090</v>
      </c>
    </row>
    <row r="30" spans="2:22" ht="15.9" customHeight="1" x14ac:dyDescent="0.2">
      <c r="B30" s="162">
        <v>43</v>
      </c>
      <c r="C30" s="168">
        <v>1500</v>
      </c>
      <c r="D30" s="168">
        <v>168740</v>
      </c>
      <c r="E30" s="169"/>
      <c r="F30" s="148">
        <v>27</v>
      </c>
      <c r="G30" s="180">
        <v>22</v>
      </c>
      <c r="H30" s="181">
        <v>104120</v>
      </c>
      <c r="I30" s="181">
        <v>120120</v>
      </c>
      <c r="J30" s="181">
        <v>141100</v>
      </c>
      <c r="K30" s="181">
        <v>162600</v>
      </c>
      <c r="L30" s="181">
        <v>189660</v>
      </c>
      <c r="M30" s="181">
        <v>219160</v>
      </c>
      <c r="N30" s="181">
        <v>257860</v>
      </c>
      <c r="O30" s="181">
        <v>298860</v>
      </c>
      <c r="P30" s="182">
        <v>353260</v>
      </c>
    </row>
    <row r="31" spans="2:22" ht="15.9" customHeight="1" x14ac:dyDescent="0.2">
      <c r="B31" s="162">
        <v>44</v>
      </c>
      <c r="C31" s="168">
        <v>1500</v>
      </c>
      <c r="D31" s="168">
        <v>170240</v>
      </c>
      <c r="E31" s="169"/>
      <c r="F31" s="148">
        <v>28</v>
      </c>
      <c r="G31" s="180">
        <v>23</v>
      </c>
      <c r="H31" s="181">
        <v>104960</v>
      </c>
      <c r="I31" s="181">
        <v>120960</v>
      </c>
      <c r="J31" s="181">
        <v>141940</v>
      </c>
      <c r="K31" s="181">
        <v>163440</v>
      </c>
      <c r="L31" s="181">
        <v>191500</v>
      </c>
      <c r="M31" s="181">
        <v>221000</v>
      </c>
      <c r="N31" s="181">
        <v>259860</v>
      </c>
      <c r="O31" s="181">
        <v>300860</v>
      </c>
      <c r="P31" s="182">
        <v>355430</v>
      </c>
    </row>
    <row r="32" spans="2:22" ht="15.9" customHeight="1" x14ac:dyDescent="0.2">
      <c r="B32" s="162">
        <v>45</v>
      </c>
      <c r="C32" s="168">
        <v>1500</v>
      </c>
      <c r="D32" s="168">
        <v>171740</v>
      </c>
      <c r="E32" s="169"/>
      <c r="F32" s="148">
        <v>29</v>
      </c>
      <c r="G32" s="180">
        <v>24</v>
      </c>
      <c r="H32" s="181">
        <v>105800</v>
      </c>
      <c r="I32" s="181">
        <v>121800</v>
      </c>
      <c r="J32" s="181">
        <v>142780</v>
      </c>
      <c r="K32" s="181">
        <v>164280</v>
      </c>
      <c r="L32" s="181">
        <v>193340</v>
      </c>
      <c r="M32" s="181">
        <v>222840</v>
      </c>
      <c r="N32" s="181">
        <v>261860</v>
      </c>
      <c r="O32" s="181">
        <v>302860</v>
      </c>
      <c r="P32" s="182">
        <v>357600</v>
      </c>
    </row>
    <row r="33" spans="2:16" ht="15.9" customHeight="1" x14ac:dyDescent="0.2">
      <c r="B33" s="162">
        <v>46</v>
      </c>
      <c r="C33" s="168">
        <v>1500</v>
      </c>
      <c r="D33" s="168">
        <v>173240</v>
      </c>
      <c r="E33" s="169"/>
      <c r="F33" s="148">
        <v>30</v>
      </c>
      <c r="G33" s="180">
        <v>25</v>
      </c>
      <c r="H33" s="181">
        <v>106640</v>
      </c>
      <c r="I33" s="181">
        <v>122640</v>
      </c>
      <c r="J33" s="181">
        <v>143620</v>
      </c>
      <c r="K33" s="181">
        <v>165120</v>
      </c>
      <c r="L33" s="181">
        <v>195180</v>
      </c>
      <c r="M33" s="181">
        <v>224680</v>
      </c>
      <c r="N33" s="181">
        <v>263860</v>
      </c>
      <c r="O33" s="181">
        <v>304860</v>
      </c>
      <c r="P33" s="182">
        <v>359770</v>
      </c>
    </row>
    <row r="34" spans="2:16" ht="15.9" customHeight="1" x14ac:dyDescent="0.2">
      <c r="B34" s="162">
        <v>47</v>
      </c>
      <c r="C34" s="168">
        <v>1500</v>
      </c>
      <c r="D34" s="168">
        <v>174740</v>
      </c>
      <c r="E34" s="169"/>
      <c r="F34" s="148">
        <v>31</v>
      </c>
      <c r="G34" s="180">
        <v>26</v>
      </c>
      <c r="H34" s="181">
        <v>107480</v>
      </c>
      <c r="I34" s="181">
        <v>123480</v>
      </c>
      <c r="J34" s="181">
        <v>144460</v>
      </c>
      <c r="K34" s="181">
        <v>165960</v>
      </c>
      <c r="L34" s="181">
        <v>197020</v>
      </c>
      <c r="M34" s="181">
        <v>226520</v>
      </c>
      <c r="N34" s="181">
        <v>265860</v>
      </c>
      <c r="O34" s="181">
        <v>306860</v>
      </c>
      <c r="P34" s="182">
        <v>361940</v>
      </c>
    </row>
    <row r="35" spans="2:16" ht="15.9" customHeight="1" x14ac:dyDescent="0.2">
      <c r="B35" s="162">
        <v>48</v>
      </c>
      <c r="C35" s="168">
        <v>1500</v>
      </c>
      <c r="D35" s="168">
        <v>176240</v>
      </c>
      <c r="E35" s="169"/>
      <c r="F35" s="148">
        <v>32</v>
      </c>
      <c r="G35" s="180">
        <v>27</v>
      </c>
      <c r="H35" s="181" t="s">
        <v>50</v>
      </c>
      <c r="I35" s="181" t="s">
        <v>50</v>
      </c>
      <c r="J35" s="181">
        <v>145300</v>
      </c>
      <c r="K35" s="181">
        <v>166800</v>
      </c>
      <c r="L35" s="181">
        <v>197940</v>
      </c>
      <c r="M35" s="181">
        <v>228360</v>
      </c>
      <c r="N35" s="181">
        <v>267860</v>
      </c>
      <c r="O35" s="181">
        <v>308860</v>
      </c>
      <c r="P35" s="182">
        <v>364110</v>
      </c>
    </row>
    <row r="36" spans="2:16" ht="15.9" customHeight="1" x14ac:dyDescent="0.2">
      <c r="B36" s="162">
        <v>49</v>
      </c>
      <c r="C36" s="168">
        <v>1500</v>
      </c>
      <c r="D36" s="168">
        <v>177740</v>
      </c>
      <c r="E36" s="169"/>
      <c r="F36" s="148">
        <v>33</v>
      </c>
      <c r="G36" s="180">
        <v>28</v>
      </c>
      <c r="H36" s="181" t="s">
        <v>50</v>
      </c>
      <c r="I36" s="181" t="s">
        <v>50</v>
      </c>
      <c r="J36" s="181">
        <v>146140</v>
      </c>
      <c r="K36" s="181">
        <v>167640</v>
      </c>
      <c r="L36" s="181">
        <v>198860</v>
      </c>
      <c r="M36" s="181">
        <v>230200</v>
      </c>
      <c r="N36" s="181">
        <v>269860</v>
      </c>
      <c r="O36" s="181">
        <v>310860</v>
      </c>
      <c r="P36" s="182">
        <v>366280</v>
      </c>
    </row>
    <row r="37" spans="2:16" ht="15.9" customHeight="1" x14ac:dyDescent="0.2">
      <c r="B37" s="162">
        <v>50</v>
      </c>
      <c r="C37" s="168">
        <v>1500</v>
      </c>
      <c r="D37" s="168">
        <v>179240</v>
      </c>
      <c r="E37" s="169"/>
      <c r="F37" s="148">
        <v>34</v>
      </c>
      <c r="G37" s="180">
        <v>29</v>
      </c>
      <c r="H37" s="181" t="s">
        <v>50</v>
      </c>
      <c r="I37" s="181" t="s">
        <v>50</v>
      </c>
      <c r="J37" s="181">
        <v>146980</v>
      </c>
      <c r="K37" s="181">
        <v>168480</v>
      </c>
      <c r="L37" s="181">
        <v>199780</v>
      </c>
      <c r="M37" s="181">
        <v>232040</v>
      </c>
      <c r="N37" s="181">
        <v>271860</v>
      </c>
      <c r="O37" s="181">
        <v>312860</v>
      </c>
      <c r="P37" s="182">
        <v>368450</v>
      </c>
    </row>
    <row r="38" spans="2:16" ht="15.9" customHeight="1" x14ac:dyDescent="0.2">
      <c r="B38" s="162">
        <v>51</v>
      </c>
      <c r="C38" s="168">
        <v>0</v>
      </c>
      <c r="D38" s="168">
        <v>179240</v>
      </c>
      <c r="E38" s="169"/>
      <c r="F38" s="148">
        <v>35</v>
      </c>
      <c r="G38" s="180">
        <v>30</v>
      </c>
      <c r="H38" s="181" t="s">
        <v>50</v>
      </c>
      <c r="I38" s="181" t="s">
        <v>50</v>
      </c>
      <c r="J38" s="181">
        <v>147820</v>
      </c>
      <c r="K38" s="181">
        <v>169320</v>
      </c>
      <c r="L38" s="181">
        <v>200700</v>
      </c>
      <c r="M38" s="181">
        <v>233880</v>
      </c>
      <c r="N38" s="181">
        <v>273860</v>
      </c>
      <c r="O38" s="181">
        <v>314860</v>
      </c>
      <c r="P38" s="182">
        <v>370620</v>
      </c>
    </row>
    <row r="39" spans="2:16" ht="15.9" customHeight="1" x14ac:dyDescent="0.2">
      <c r="B39" s="162">
        <v>52</v>
      </c>
      <c r="C39" s="168">
        <v>0</v>
      </c>
      <c r="D39" s="168">
        <v>179240</v>
      </c>
      <c r="E39" s="169"/>
      <c r="F39" s="148">
        <v>36</v>
      </c>
      <c r="G39" s="180">
        <v>31</v>
      </c>
      <c r="H39" s="181" t="s">
        <v>50</v>
      </c>
      <c r="I39" s="181" t="s">
        <v>50</v>
      </c>
      <c r="J39" s="181">
        <v>148660</v>
      </c>
      <c r="K39" s="181">
        <v>170160</v>
      </c>
      <c r="L39" s="181">
        <v>201620</v>
      </c>
      <c r="M39" s="181">
        <v>235720</v>
      </c>
      <c r="N39" s="181">
        <v>275860</v>
      </c>
      <c r="O39" s="181">
        <v>316860</v>
      </c>
      <c r="P39" s="182">
        <v>372790</v>
      </c>
    </row>
    <row r="40" spans="2:16" ht="15.9" customHeight="1" x14ac:dyDescent="0.2">
      <c r="B40" s="162">
        <v>53</v>
      </c>
      <c r="C40" s="168">
        <v>0</v>
      </c>
      <c r="D40" s="168">
        <v>179240</v>
      </c>
      <c r="E40" s="169"/>
      <c r="F40" s="148">
        <v>37</v>
      </c>
      <c r="G40" s="180">
        <v>32</v>
      </c>
      <c r="H40" s="181" t="s">
        <v>50</v>
      </c>
      <c r="I40" s="181" t="s">
        <v>50</v>
      </c>
      <c r="J40" s="181">
        <v>149500</v>
      </c>
      <c r="K40" s="181">
        <v>171000</v>
      </c>
      <c r="L40" s="181">
        <v>202540</v>
      </c>
      <c r="M40" s="181">
        <v>237560</v>
      </c>
      <c r="N40" s="181">
        <v>277860</v>
      </c>
      <c r="O40" s="181">
        <v>318860</v>
      </c>
      <c r="P40" s="182">
        <v>374960</v>
      </c>
    </row>
    <row r="41" spans="2:16" ht="15.9" customHeight="1" x14ac:dyDescent="0.2">
      <c r="B41" s="162">
        <v>54</v>
      </c>
      <c r="C41" s="168">
        <v>0</v>
      </c>
      <c r="D41" s="168">
        <v>179240</v>
      </c>
      <c r="E41" s="169"/>
      <c r="F41" s="148">
        <v>38</v>
      </c>
      <c r="G41" s="180">
        <v>33</v>
      </c>
      <c r="H41" s="181" t="s">
        <v>50</v>
      </c>
      <c r="I41" s="181" t="s">
        <v>50</v>
      </c>
      <c r="J41" s="181">
        <v>150340</v>
      </c>
      <c r="K41" s="181">
        <v>171840</v>
      </c>
      <c r="L41" s="181">
        <v>203460</v>
      </c>
      <c r="M41" s="181">
        <v>238480</v>
      </c>
      <c r="N41" s="181">
        <v>278860</v>
      </c>
      <c r="O41" s="181">
        <v>320860</v>
      </c>
      <c r="P41" s="182">
        <v>377130</v>
      </c>
    </row>
    <row r="42" spans="2:16" ht="15.9" customHeight="1" x14ac:dyDescent="0.2">
      <c r="B42" s="162">
        <v>55</v>
      </c>
      <c r="C42" s="168">
        <v>-1000</v>
      </c>
      <c r="D42" s="168">
        <v>178240</v>
      </c>
      <c r="E42" s="169"/>
      <c r="F42" s="148">
        <v>39</v>
      </c>
      <c r="G42" s="180">
        <v>34</v>
      </c>
      <c r="H42" s="181" t="s">
        <v>50</v>
      </c>
      <c r="I42" s="181" t="s">
        <v>50</v>
      </c>
      <c r="J42" s="181">
        <v>151180</v>
      </c>
      <c r="K42" s="181">
        <v>172680</v>
      </c>
      <c r="L42" s="181">
        <v>204380</v>
      </c>
      <c r="M42" s="181">
        <v>239400</v>
      </c>
      <c r="N42" s="181">
        <v>279860</v>
      </c>
      <c r="O42" s="181">
        <v>322860</v>
      </c>
      <c r="P42" s="182">
        <v>379300</v>
      </c>
    </row>
    <row r="43" spans="2:16" ht="15.9" customHeight="1" x14ac:dyDescent="0.2">
      <c r="B43" s="162">
        <v>56</v>
      </c>
      <c r="C43" s="168">
        <v>-1000</v>
      </c>
      <c r="D43" s="168">
        <v>177240</v>
      </c>
      <c r="E43" s="169"/>
      <c r="F43" s="148">
        <v>40</v>
      </c>
      <c r="G43" s="180">
        <v>35</v>
      </c>
      <c r="H43" s="181" t="s">
        <v>50</v>
      </c>
      <c r="I43" s="181" t="s">
        <v>50</v>
      </c>
      <c r="J43" s="181">
        <v>152020</v>
      </c>
      <c r="K43" s="185">
        <v>173520</v>
      </c>
      <c r="L43" s="185">
        <v>205300</v>
      </c>
      <c r="M43" s="181">
        <v>240320</v>
      </c>
      <c r="N43" s="181">
        <v>280860</v>
      </c>
      <c r="O43" s="181">
        <v>324860</v>
      </c>
      <c r="P43" s="182">
        <v>381470</v>
      </c>
    </row>
    <row r="44" spans="2:16" ht="15.9" customHeight="1" x14ac:dyDescent="0.2">
      <c r="B44" s="162">
        <v>57</v>
      </c>
      <c r="C44" s="168">
        <v>-1000</v>
      </c>
      <c r="D44" s="168">
        <v>176240</v>
      </c>
      <c r="E44" s="169"/>
      <c r="F44" s="148">
        <v>41</v>
      </c>
      <c r="G44" s="180">
        <v>36</v>
      </c>
      <c r="H44" s="181" t="s">
        <v>50</v>
      </c>
      <c r="I44" s="185" t="s">
        <v>50</v>
      </c>
      <c r="J44" s="181">
        <v>152860</v>
      </c>
      <c r="K44" s="185">
        <v>174360</v>
      </c>
      <c r="L44" s="185">
        <v>206220</v>
      </c>
      <c r="M44" s="181">
        <v>241240</v>
      </c>
      <c r="N44" s="181">
        <v>281860</v>
      </c>
      <c r="O44" s="181">
        <v>326860</v>
      </c>
      <c r="P44" s="182">
        <v>383640</v>
      </c>
    </row>
    <row r="45" spans="2:16" ht="15.9" customHeight="1" x14ac:dyDescent="0.2">
      <c r="B45" s="162">
        <v>58</v>
      </c>
      <c r="C45" s="168">
        <v>-1000</v>
      </c>
      <c r="D45" s="168">
        <v>175240</v>
      </c>
      <c r="E45" s="169"/>
      <c r="F45" s="148">
        <v>42</v>
      </c>
      <c r="G45" s="180">
        <v>37</v>
      </c>
      <c r="H45" s="181" t="s">
        <v>50</v>
      </c>
      <c r="I45" s="185" t="s">
        <v>50</v>
      </c>
      <c r="J45" s="181">
        <v>153700</v>
      </c>
      <c r="K45" s="185">
        <v>175200</v>
      </c>
      <c r="L45" s="185">
        <v>207140</v>
      </c>
      <c r="M45" s="181">
        <v>242160</v>
      </c>
      <c r="N45" s="181">
        <v>282860</v>
      </c>
      <c r="O45" s="181">
        <v>328860</v>
      </c>
      <c r="P45" s="182">
        <v>385810</v>
      </c>
    </row>
    <row r="46" spans="2:16" ht="15.9" customHeight="1" x14ac:dyDescent="0.2">
      <c r="B46" s="162">
        <v>59</v>
      </c>
      <c r="C46" s="168">
        <v>-1000</v>
      </c>
      <c r="D46" s="168">
        <v>174240</v>
      </c>
      <c r="E46" s="169"/>
      <c r="F46" s="148">
        <v>43</v>
      </c>
      <c r="G46" s="180">
        <v>38</v>
      </c>
      <c r="H46" s="181" t="s">
        <v>50</v>
      </c>
      <c r="I46" s="185" t="s">
        <v>50</v>
      </c>
      <c r="J46" s="181">
        <v>154540</v>
      </c>
      <c r="K46" s="185">
        <v>176040</v>
      </c>
      <c r="L46" s="185">
        <v>208060</v>
      </c>
      <c r="M46" s="181">
        <v>243080</v>
      </c>
      <c r="N46" s="181">
        <v>283860</v>
      </c>
      <c r="O46" s="181">
        <v>330860</v>
      </c>
      <c r="P46" s="182">
        <v>387980</v>
      </c>
    </row>
    <row r="47" spans="2:16" ht="15.9" customHeight="1" x14ac:dyDescent="0.2">
      <c r="B47" s="162">
        <v>60</v>
      </c>
      <c r="C47" s="168">
        <v>-80000</v>
      </c>
      <c r="D47" s="271">
        <v>94240</v>
      </c>
      <c r="E47" s="169"/>
      <c r="F47" s="148">
        <v>44</v>
      </c>
      <c r="G47" s="180">
        <v>39</v>
      </c>
      <c r="H47" s="181" t="s">
        <v>50</v>
      </c>
      <c r="I47" s="185" t="s">
        <v>50</v>
      </c>
      <c r="J47" s="181"/>
      <c r="K47" s="185">
        <v>176880</v>
      </c>
      <c r="L47" s="185">
        <v>208980</v>
      </c>
      <c r="M47" s="181">
        <v>244000</v>
      </c>
      <c r="N47" s="181">
        <v>284860</v>
      </c>
      <c r="O47" s="181">
        <v>331860</v>
      </c>
      <c r="P47" s="182">
        <v>389070</v>
      </c>
    </row>
    <row r="48" spans="2:16" ht="15.9" customHeight="1" x14ac:dyDescent="0.2">
      <c r="B48" s="162">
        <v>61</v>
      </c>
      <c r="C48" s="270">
        <v>-5000</v>
      </c>
      <c r="D48" s="272">
        <v>89240</v>
      </c>
      <c r="F48" s="148">
        <v>45</v>
      </c>
      <c r="G48" s="180">
        <v>40</v>
      </c>
      <c r="H48" s="181" t="s">
        <v>50</v>
      </c>
      <c r="I48" s="185" t="s">
        <v>50</v>
      </c>
      <c r="J48" s="181"/>
      <c r="K48" s="185">
        <v>177720</v>
      </c>
      <c r="L48" s="185">
        <v>209900</v>
      </c>
      <c r="M48" s="181">
        <v>244920</v>
      </c>
      <c r="N48" s="181">
        <v>285860</v>
      </c>
      <c r="O48" s="181">
        <v>332860</v>
      </c>
      <c r="P48" s="182">
        <v>390160</v>
      </c>
    </row>
    <row r="49" spans="2:16" ht="15.9" customHeight="1" x14ac:dyDescent="0.2">
      <c r="B49" s="162">
        <v>62</v>
      </c>
      <c r="C49" s="270">
        <v>-5000</v>
      </c>
      <c r="D49" s="272">
        <v>84240</v>
      </c>
      <c r="F49" s="148">
        <v>46</v>
      </c>
      <c r="G49" s="180">
        <v>41</v>
      </c>
      <c r="H49" s="181" t="s">
        <v>50</v>
      </c>
      <c r="I49" s="185" t="s">
        <v>50</v>
      </c>
      <c r="J49" s="181"/>
      <c r="K49" s="185">
        <v>178560</v>
      </c>
      <c r="L49" s="185">
        <v>210820</v>
      </c>
      <c r="M49" s="186">
        <v>245840</v>
      </c>
      <c r="N49" s="186">
        <v>286860</v>
      </c>
      <c r="O49" s="181">
        <v>333860</v>
      </c>
      <c r="P49" s="182">
        <v>391250</v>
      </c>
    </row>
    <row r="50" spans="2:16" ht="15.9" customHeight="1" x14ac:dyDescent="0.2">
      <c r="B50" s="162">
        <v>63</v>
      </c>
      <c r="C50" s="270">
        <v>-5000</v>
      </c>
      <c r="D50" s="272">
        <v>79240</v>
      </c>
      <c r="F50" s="148">
        <v>47</v>
      </c>
      <c r="G50" s="180">
        <v>42</v>
      </c>
      <c r="H50" s="181" t="s">
        <v>50</v>
      </c>
      <c r="I50" s="185" t="s">
        <v>50</v>
      </c>
      <c r="J50" s="181"/>
      <c r="K50" s="185">
        <v>179400</v>
      </c>
      <c r="L50" s="185">
        <v>211740</v>
      </c>
      <c r="M50" s="186">
        <v>246760</v>
      </c>
      <c r="N50" s="186">
        <v>287860</v>
      </c>
      <c r="O50" s="181">
        <v>334860</v>
      </c>
      <c r="P50" s="182">
        <v>392340</v>
      </c>
    </row>
    <row r="51" spans="2:16" ht="15.9" customHeight="1" x14ac:dyDescent="0.2">
      <c r="B51" s="162">
        <v>64</v>
      </c>
      <c r="C51" s="270">
        <v>-5000</v>
      </c>
      <c r="D51" s="272">
        <v>74240</v>
      </c>
      <c r="F51" s="148">
        <v>48</v>
      </c>
      <c r="G51" s="180">
        <v>43</v>
      </c>
      <c r="H51" s="181" t="s">
        <v>50</v>
      </c>
      <c r="I51" s="185" t="s">
        <v>50</v>
      </c>
      <c r="J51" s="181"/>
      <c r="K51" s="185">
        <v>180240</v>
      </c>
      <c r="L51" s="185">
        <v>212660</v>
      </c>
      <c r="M51" s="186">
        <v>247680</v>
      </c>
      <c r="N51" s="186">
        <v>288860</v>
      </c>
      <c r="O51" s="181">
        <v>335860</v>
      </c>
      <c r="P51" s="182">
        <v>393430</v>
      </c>
    </row>
    <row r="52" spans="2:16" ht="15.9" customHeight="1" x14ac:dyDescent="0.2">
      <c r="F52" s="148">
        <v>49</v>
      </c>
      <c r="G52" s="180">
        <v>44</v>
      </c>
      <c r="H52" s="181" t="s">
        <v>50</v>
      </c>
      <c r="I52" s="185" t="s">
        <v>50</v>
      </c>
      <c r="J52" s="181"/>
      <c r="K52" s="185">
        <v>181080</v>
      </c>
      <c r="L52" s="185">
        <v>213580</v>
      </c>
      <c r="M52" s="186">
        <v>248600</v>
      </c>
      <c r="N52" s="186">
        <v>289860</v>
      </c>
      <c r="O52" s="181">
        <v>336860</v>
      </c>
      <c r="P52" s="182">
        <v>394520</v>
      </c>
    </row>
    <row r="53" spans="2:16" ht="15.9" customHeight="1" x14ac:dyDescent="0.2">
      <c r="F53" s="148">
        <v>50</v>
      </c>
      <c r="G53" s="180">
        <v>45</v>
      </c>
      <c r="H53" s="181" t="s">
        <v>50</v>
      </c>
      <c r="I53" s="185" t="s">
        <v>50</v>
      </c>
      <c r="J53" s="181"/>
      <c r="K53" s="185">
        <v>181920</v>
      </c>
      <c r="L53" s="185">
        <v>214500</v>
      </c>
      <c r="M53" s="186">
        <v>249520</v>
      </c>
      <c r="N53" s="186">
        <v>290860</v>
      </c>
      <c r="O53" s="181">
        <v>337860</v>
      </c>
      <c r="P53" s="182">
        <v>395610</v>
      </c>
    </row>
    <row r="54" spans="2:16" ht="15.9" customHeight="1" x14ac:dyDescent="0.2">
      <c r="F54" s="148">
        <v>51</v>
      </c>
      <c r="G54" s="180">
        <v>46</v>
      </c>
      <c r="H54" s="181" t="s">
        <v>50</v>
      </c>
      <c r="I54" s="185" t="s">
        <v>50</v>
      </c>
      <c r="J54" s="185"/>
      <c r="K54" s="185">
        <v>182760</v>
      </c>
      <c r="L54" s="185">
        <v>215420</v>
      </c>
      <c r="M54" s="186">
        <v>250440</v>
      </c>
      <c r="N54" s="186">
        <v>291860</v>
      </c>
      <c r="O54" s="181">
        <v>338860</v>
      </c>
      <c r="P54" s="182">
        <v>396700</v>
      </c>
    </row>
    <row r="55" spans="2:16" ht="15.9" customHeight="1" x14ac:dyDescent="0.2">
      <c r="F55" s="148">
        <v>52</v>
      </c>
      <c r="G55" s="180">
        <v>47</v>
      </c>
      <c r="H55" s="181" t="s">
        <v>50</v>
      </c>
      <c r="I55" s="185" t="s">
        <v>50</v>
      </c>
      <c r="J55" s="185"/>
      <c r="K55" s="185">
        <v>183600</v>
      </c>
      <c r="L55" s="185">
        <v>216340</v>
      </c>
      <c r="M55" s="186">
        <v>251360</v>
      </c>
      <c r="N55" s="186">
        <v>292860</v>
      </c>
      <c r="O55" s="181">
        <v>339860</v>
      </c>
      <c r="P55" s="182">
        <v>397790</v>
      </c>
    </row>
    <row r="56" spans="2:16" ht="15.9" customHeight="1" x14ac:dyDescent="0.2">
      <c r="F56" s="148">
        <v>53</v>
      </c>
      <c r="G56" s="180">
        <v>48</v>
      </c>
      <c r="H56" s="181" t="s">
        <v>50</v>
      </c>
      <c r="I56" s="185" t="s">
        <v>50</v>
      </c>
      <c r="J56" s="185"/>
      <c r="K56" s="185"/>
      <c r="L56" s="185"/>
      <c r="M56" s="186">
        <v>252280</v>
      </c>
      <c r="N56" s="186">
        <v>293860</v>
      </c>
      <c r="O56" s="181">
        <v>340860</v>
      </c>
      <c r="P56" s="182">
        <v>398880</v>
      </c>
    </row>
    <row r="57" spans="2:16" ht="15.9" customHeight="1" x14ac:dyDescent="0.2">
      <c r="F57" s="148">
        <v>54</v>
      </c>
      <c r="G57" s="180">
        <v>49</v>
      </c>
      <c r="H57" s="181" t="s">
        <v>50</v>
      </c>
      <c r="I57" s="185" t="s">
        <v>50</v>
      </c>
      <c r="J57" s="185"/>
      <c r="K57" s="185"/>
      <c r="L57" s="185"/>
      <c r="M57" s="186">
        <v>253200</v>
      </c>
      <c r="N57" s="186">
        <v>294860</v>
      </c>
      <c r="O57" s="181">
        <v>341860</v>
      </c>
      <c r="P57" s="182">
        <v>399970</v>
      </c>
    </row>
    <row r="58" spans="2:16" ht="15.9" customHeight="1" x14ac:dyDescent="0.2">
      <c r="F58" s="148">
        <v>55</v>
      </c>
      <c r="G58" s="180">
        <v>50</v>
      </c>
      <c r="H58" s="181" t="s">
        <v>50</v>
      </c>
      <c r="I58" s="185" t="s">
        <v>50</v>
      </c>
      <c r="J58" s="185" t="s">
        <v>50</v>
      </c>
      <c r="K58" s="185"/>
      <c r="L58" s="185"/>
      <c r="M58" s="186">
        <v>254120</v>
      </c>
      <c r="N58" s="186">
        <v>295860</v>
      </c>
      <c r="O58" s="181">
        <v>342860</v>
      </c>
      <c r="P58" s="182">
        <v>401060</v>
      </c>
    </row>
    <row r="59" spans="2:16" ht="15.9" customHeight="1" x14ac:dyDescent="0.2">
      <c r="F59" s="148">
        <v>56</v>
      </c>
      <c r="G59" s="180">
        <v>51</v>
      </c>
      <c r="H59" s="181" t="s">
        <v>50</v>
      </c>
      <c r="I59" s="185" t="s">
        <v>50</v>
      </c>
      <c r="J59" s="185" t="s">
        <v>50</v>
      </c>
      <c r="K59" s="185"/>
      <c r="L59" s="185"/>
      <c r="M59" s="186">
        <v>255040</v>
      </c>
      <c r="N59" s="186">
        <v>296860</v>
      </c>
      <c r="O59" s="181">
        <v>343860</v>
      </c>
      <c r="P59" s="182">
        <v>402150</v>
      </c>
    </row>
    <row r="60" spans="2:16" ht="15.9" customHeight="1" x14ac:dyDescent="0.2">
      <c r="F60" s="148">
        <v>57</v>
      </c>
      <c r="G60" s="180">
        <v>52</v>
      </c>
      <c r="H60" s="181" t="s">
        <v>50</v>
      </c>
      <c r="I60" s="185" t="s">
        <v>50</v>
      </c>
      <c r="J60" s="185" t="s">
        <v>50</v>
      </c>
      <c r="K60" s="185"/>
      <c r="L60" s="185"/>
      <c r="M60" s="186">
        <v>255960</v>
      </c>
      <c r="N60" s="186">
        <v>297860</v>
      </c>
      <c r="O60" s="181">
        <v>344860</v>
      </c>
      <c r="P60" s="182">
        <v>403240</v>
      </c>
    </row>
    <row r="61" spans="2:16" ht="15.9" customHeight="1" x14ac:dyDescent="0.2">
      <c r="F61" s="148">
        <v>58</v>
      </c>
      <c r="G61" s="180">
        <v>53</v>
      </c>
      <c r="H61" s="185" t="s">
        <v>50</v>
      </c>
      <c r="I61" s="185" t="s">
        <v>50</v>
      </c>
      <c r="J61" s="185" t="s">
        <v>50</v>
      </c>
      <c r="K61" s="185"/>
      <c r="L61" s="185"/>
      <c r="M61" s="186">
        <v>256880</v>
      </c>
      <c r="N61" s="186">
        <v>298860</v>
      </c>
      <c r="O61" s="181">
        <v>345860</v>
      </c>
      <c r="P61" s="182">
        <v>404330</v>
      </c>
    </row>
    <row r="62" spans="2:16" ht="15.9" customHeight="1" x14ac:dyDescent="0.2">
      <c r="F62" s="148">
        <v>59</v>
      </c>
      <c r="G62" s="180">
        <v>54</v>
      </c>
      <c r="H62" s="185" t="s">
        <v>50</v>
      </c>
      <c r="I62" s="185" t="s">
        <v>50</v>
      </c>
      <c r="J62" s="185" t="s">
        <v>50</v>
      </c>
      <c r="K62" s="185"/>
      <c r="L62" s="185"/>
      <c r="M62" s="186">
        <v>257800</v>
      </c>
      <c r="N62" s="186">
        <v>299860</v>
      </c>
      <c r="O62" s="181">
        <v>346860</v>
      </c>
      <c r="P62" s="182">
        <v>405420</v>
      </c>
    </row>
    <row r="63" spans="2:16" ht="15.9" customHeight="1" x14ac:dyDescent="0.2">
      <c r="F63" s="148">
        <v>60</v>
      </c>
      <c r="G63" s="180">
        <v>55</v>
      </c>
      <c r="H63" s="185" t="s">
        <v>50</v>
      </c>
      <c r="I63" s="185" t="s">
        <v>50</v>
      </c>
      <c r="J63" s="185" t="s">
        <v>50</v>
      </c>
      <c r="K63" s="185"/>
      <c r="L63" s="185"/>
      <c r="M63" s="186">
        <v>258720</v>
      </c>
      <c r="N63" s="186">
        <v>300860</v>
      </c>
      <c r="O63" s="181">
        <v>347860</v>
      </c>
      <c r="P63" s="182">
        <v>406510</v>
      </c>
    </row>
    <row r="64" spans="2:16" ht="15.9" customHeight="1" x14ac:dyDescent="0.2">
      <c r="F64" s="148">
        <v>61</v>
      </c>
      <c r="G64" s="180">
        <v>56</v>
      </c>
      <c r="H64" s="185" t="s">
        <v>50</v>
      </c>
      <c r="I64" s="185" t="s">
        <v>50</v>
      </c>
      <c r="J64" s="185" t="s">
        <v>50</v>
      </c>
      <c r="K64" s="185"/>
      <c r="L64" s="185"/>
      <c r="M64" s="186">
        <v>259640</v>
      </c>
      <c r="N64" s="186">
        <v>301860</v>
      </c>
      <c r="O64" s="181">
        <v>348860</v>
      </c>
      <c r="P64" s="182">
        <v>407600</v>
      </c>
    </row>
    <row r="65" spans="6:16" ht="15.9" customHeight="1" x14ac:dyDescent="0.2">
      <c r="F65" s="148">
        <v>62</v>
      </c>
      <c r="G65" s="180">
        <v>57</v>
      </c>
      <c r="H65" s="185" t="s">
        <v>50</v>
      </c>
      <c r="I65" s="185" t="s">
        <v>50</v>
      </c>
      <c r="J65" s="185" t="s">
        <v>50</v>
      </c>
      <c r="K65" s="185"/>
      <c r="L65" s="185"/>
      <c r="M65" s="186">
        <v>260560</v>
      </c>
      <c r="N65" s="186">
        <v>302860</v>
      </c>
      <c r="O65" s="181">
        <v>349860</v>
      </c>
      <c r="P65" s="182">
        <v>408690</v>
      </c>
    </row>
    <row r="66" spans="6:16" ht="15.9" customHeight="1" x14ac:dyDescent="0.2">
      <c r="F66" s="148">
        <v>63</v>
      </c>
      <c r="G66" s="180">
        <v>58</v>
      </c>
      <c r="H66" s="185" t="s">
        <v>50</v>
      </c>
      <c r="I66" s="185" t="s">
        <v>50</v>
      </c>
      <c r="J66" s="185" t="s">
        <v>50</v>
      </c>
      <c r="K66" s="185"/>
      <c r="L66" s="185"/>
      <c r="M66" s="186">
        <v>261480</v>
      </c>
      <c r="N66" s="186">
        <v>303860</v>
      </c>
      <c r="O66" s="181">
        <v>350860</v>
      </c>
      <c r="P66" s="182">
        <v>409780</v>
      </c>
    </row>
    <row r="67" spans="6:16" ht="15.9" customHeight="1" x14ac:dyDescent="0.2">
      <c r="F67" s="148">
        <v>64</v>
      </c>
      <c r="G67" s="180">
        <v>59</v>
      </c>
      <c r="H67" s="185" t="s">
        <v>50</v>
      </c>
      <c r="I67" s="185" t="s">
        <v>50</v>
      </c>
      <c r="J67" s="185" t="s">
        <v>50</v>
      </c>
      <c r="K67" s="185"/>
      <c r="L67" s="185"/>
      <c r="M67" s="186">
        <v>262400</v>
      </c>
      <c r="N67" s="186">
        <v>304860</v>
      </c>
      <c r="O67" s="181">
        <v>351860</v>
      </c>
      <c r="P67" s="182">
        <v>410870</v>
      </c>
    </row>
    <row r="68" spans="6:16" ht="15.9" customHeight="1" x14ac:dyDescent="0.2">
      <c r="F68" s="148">
        <v>65</v>
      </c>
      <c r="G68" s="180">
        <v>60</v>
      </c>
      <c r="H68" s="185" t="s">
        <v>50</v>
      </c>
      <c r="I68" s="185" t="s">
        <v>50</v>
      </c>
      <c r="J68" s="185" t="s">
        <v>50</v>
      </c>
      <c r="K68" s="185"/>
      <c r="L68" s="185"/>
      <c r="M68" s="186">
        <v>263320</v>
      </c>
      <c r="N68" s="186">
        <v>305860</v>
      </c>
      <c r="O68" s="181">
        <v>352860</v>
      </c>
      <c r="P68" s="182">
        <v>411960</v>
      </c>
    </row>
    <row r="69" spans="6:16" ht="15.9" customHeight="1" x14ac:dyDescent="0.2">
      <c r="F69" s="148">
        <v>66</v>
      </c>
      <c r="G69" s="180">
        <v>61</v>
      </c>
      <c r="H69" s="185" t="s">
        <v>50</v>
      </c>
      <c r="I69" s="185" t="s">
        <v>50</v>
      </c>
      <c r="J69" s="185" t="s">
        <v>50</v>
      </c>
      <c r="K69" s="185"/>
      <c r="L69" s="185"/>
      <c r="M69" s="186">
        <v>264240</v>
      </c>
      <c r="N69" s="186">
        <v>306860</v>
      </c>
      <c r="O69" s="181">
        <v>353860</v>
      </c>
      <c r="P69" s="182">
        <v>413050</v>
      </c>
    </row>
    <row r="70" spans="6:16" ht="15.9" customHeight="1" x14ac:dyDescent="0.2">
      <c r="F70" s="148">
        <v>67</v>
      </c>
      <c r="G70" s="180">
        <v>62</v>
      </c>
      <c r="H70" s="185" t="s">
        <v>50</v>
      </c>
      <c r="I70" s="185" t="s">
        <v>50</v>
      </c>
      <c r="J70" s="185" t="s">
        <v>50</v>
      </c>
      <c r="K70" s="185" t="s">
        <v>50</v>
      </c>
      <c r="L70" s="185" t="s">
        <v>50</v>
      </c>
      <c r="M70" s="186">
        <v>265160</v>
      </c>
      <c r="N70" s="186">
        <v>307860</v>
      </c>
      <c r="O70" s="181">
        <v>354860</v>
      </c>
      <c r="P70" s="182">
        <v>414140</v>
      </c>
    </row>
    <row r="71" spans="6:16" ht="15.9" customHeight="1" x14ac:dyDescent="0.2">
      <c r="F71" s="148">
        <v>68</v>
      </c>
      <c r="G71" s="180">
        <v>63</v>
      </c>
      <c r="H71" s="185" t="s">
        <v>50</v>
      </c>
      <c r="I71" s="185" t="s">
        <v>50</v>
      </c>
      <c r="J71" s="185" t="s">
        <v>50</v>
      </c>
      <c r="K71" s="185" t="s">
        <v>50</v>
      </c>
      <c r="L71" s="185" t="s">
        <v>50</v>
      </c>
      <c r="M71" s="186"/>
      <c r="N71" s="186"/>
      <c r="O71" s="181"/>
      <c r="P71" s="182"/>
    </row>
    <row r="72" spans="6:16" ht="15.9" customHeight="1" x14ac:dyDescent="0.2">
      <c r="F72" s="148">
        <v>69</v>
      </c>
      <c r="G72" s="180">
        <v>64</v>
      </c>
      <c r="H72" s="185" t="s">
        <v>50</v>
      </c>
      <c r="I72" s="185" t="s">
        <v>50</v>
      </c>
      <c r="J72" s="185" t="s">
        <v>50</v>
      </c>
      <c r="K72" s="185" t="s">
        <v>50</v>
      </c>
      <c r="L72" s="185" t="s">
        <v>50</v>
      </c>
      <c r="M72" s="186"/>
      <c r="N72" s="186"/>
      <c r="O72" s="181"/>
      <c r="P72" s="182"/>
    </row>
    <row r="73" spans="6:16" ht="15.9" customHeight="1" x14ac:dyDescent="0.2">
      <c r="F73" s="148">
        <v>70</v>
      </c>
      <c r="G73" s="180">
        <v>65</v>
      </c>
      <c r="H73" s="185" t="s">
        <v>50</v>
      </c>
      <c r="I73" s="185" t="s">
        <v>50</v>
      </c>
      <c r="J73" s="185" t="s">
        <v>50</v>
      </c>
      <c r="K73" s="185" t="s">
        <v>50</v>
      </c>
      <c r="L73" s="185" t="s">
        <v>50</v>
      </c>
      <c r="M73" s="186"/>
      <c r="N73" s="186"/>
      <c r="O73" s="181"/>
      <c r="P73" s="182"/>
    </row>
    <row r="74" spans="6:16" ht="15.9" customHeight="1" x14ac:dyDescent="0.2">
      <c r="F74" s="148">
        <v>71</v>
      </c>
      <c r="G74" s="180">
        <v>66</v>
      </c>
      <c r="H74" s="185" t="s">
        <v>50</v>
      </c>
      <c r="I74" s="185" t="s">
        <v>50</v>
      </c>
      <c r="J74" s="185" t="s">
        <v>50</v>
      </c>
      <c r="K74" s="185" t="s">
        <v>50</v>
      </c>
      <c r="L74" s="185" t="s">
        <v>50</v>
      </c>
      <c r="M74" s="186"/>
      <c r="N74" s="186"/>
      <c r="O74" s="181"/>
      <c r="P74" s="182"/>
    </row>
    <row r="75" spans="6:16" ht="15.9" customHeight="1" x14ac:dyDescent="0.2">
      <c r="F75" s="148">
        <v>72</v>
      </c>
      <c r="G75" s="180">
        <v>67</v>
      </c>
      <c r="H75" s="185" t="s">
        <v>50</v>
      </c>
      <c r="I75" s="185" t="s">
        <v>50</v>
      </c>
      <c r="J75" s="185" t="s">
        <v>50</v>
      </c>
      <c r="K75" s="185" t="s">
        <v>50</v>
      </c>
      <c r="L75" s="185" t="s">
        <v>50</v>
      </c>
      <c r="M75" s="186"/>
      <c r="N75" s="186"/>
      <c r="O75" s="181"/>
      <c r="P75" s="182"/>
    </row>
    <row r="76" spans="6:16" ht="15.9" customHeight="1" x14ac:dyDescent="0.2">
      <c r="F76" s="148">
        <v>73</v>
      </c>
      <c r="G76" s="180">
        <v>68</v>
      </c>
      <c r="H76" s="185" t="s">
        <v>50</v>
      </c>
      <c r="I76" s="185" t="s">
        <v>50</v>
      </c>
      <c r="J76" s="185" t="s">
        <v>50</v>
      </c>
      <c r="K76" s="185" t="s">
        <v>50</v>
      </c>
      <c r="L76" s="185" t="s">
        <v>50</v>
      </c>
      <c r="M76" s="186"/>
      <c r="N76" s="186"/>
      <c r="O76" s="181"/>
      <c r="P76" s="182"/>
    </row>
    <row r="77" spans="6:16" ht="15.9" customHeight="1" x14ac:dyDescent="0.2">
      <c r="F77" s="148">
        <v>74</v>
      </c>
      <c r="G77" s="180">
        <v>69</v>
      </c>
      <c r="H77" s="185" t="s">
        <v>50</v>
      </c>
      <c r="I77" s="185" t="s">
        <v>50</v>
      </c>
      <c r="J77" s="185" t="s">
        <v>50</v>
      </c>
      <c r="K77" s="185" t="s">
        <v>50</v>
      </c>
      <c r="L77" s="185" t="s">
        <v>50</v>
      </c>
      <c r="M77" s="186"/>
      <c r="N77" s="186"/>
      <c r="O77" s="181"/>
      <c r="P77" s="182"/>
    </row>
    <row r="78" spans="6:16" ht="15.9" customHeight="1" x14ac:dyDescent="0.2">
      <c r="F78" s="148">
        <v>75</v>
      </c>
      <c r="G78" s="180">
        <v>70</v>
      </c>
      <c r="H78" s="185" t="s">
        <v>50</v>
      </c>
      <c r="I78" s="185" t="s">
        <v>50</v>
      </c>
      <c r="J78" s="185" t="s">
        <v>50</v>
      </c>
      <c r="K78" s="185" t="s">
        <v>50</v>
      </c>
      <c r="L78" s="185" t="s">
        <v>50</v>
      </c>
      <c r="M78" s="186"/>
      <c r="N78" s="186"/>
      <c r="O78" s="181"/>
      <c r="P78" s="182"/>
    </row>
    <row r="79" spans="6:16" ht="15.9" customHeight="1" x14ac:dyDescent="0.2">
      <c r="F79" s="148">
        <v>76</v>
      </c>
      <c r="G79" s="180">
        <v>71</v>
      </c>
      <c r="H79" s="185" t="s">
        <v>50</v>
      </c>
      <c r="I79" s="185" t="s">
        <v>50</v>
      </c>
      <c r="J79" s="185" t="s">
        <v>50</v>
      </c>
      <c r="K79" s="185" t="s">
        <v>50</v>
      </c>
      <c r="L79" s="185" t="s">
        <v>50</v>
      </c>
      <c r="M79" s="186"/>
      <c r="N79" s="186"/>
      <c r="O79" s="181"/>
      <c r="P79" s="182"/>
    </row>
    <row r="80" spans="6:16" ht="15.9" customHeight="1" x14ac:dyDescent="0.2">
      <c r="F80" s="148">
        <v>77</v>
      </c>
      <c r="G80" s="180">
        <v>72</v>
      </c>
      <c r="H80" s="185" t="s">
        <v>50</v>
      </c>
      <c r="I80" s="185" t="s">
        <v>50</v>
      </c>
      <c r="J80" s="185" t="s">
        <v>50</v>
      </c>
      <c r="K80" s="185" t="s">
        <v>50</v>
      </c>
      <c r="L80" s="185" t="s">
        <v>50</v>
      </c>
      <c r="M80" s="186"/>
      <c r="N80" s="186"/>
      <c r="O80" s="181"/>
      <c r="P80" s="182"/>
    </row>
    <row r="81" spans="6:16" ht="15.9" customHeight="1" x14ac:dyDescent="0.2">
      <c r="F81" s="148">
        <v>78</v>
      </c>
      <c r="G81" s="180">
        <v>73</v>
      </c>
      <c r="H81" s="185" t="s">
        <v>50</v>
      </c>
      <c r="I81" s="185" t="s">
        <v>50</v>
      </c>
      <c r="J81" s="185" t="s">
        <v>50</v>
      </c>
      <c r="K81" s="185" t="s">
        <v>50</v>
      </c>
      <c r="L81" s="185" t="s">
        <v>50</v>
      </c>
      <c r="M81" s="186"/>
      <c r="N81" s="186"/>
      <c r="O81" s="181"/>
      <c r="P81" s="182"/>
    </row>
    <row r="82" spans="6:16" ht="15.9" customHeight="1" x14ac:dyDescent="0.2">
      <c r="F82" s="148">
        <v>79</v>
      </c>
      <c r="G82" s="180">
        <v>74</v>
      </c>
      <c r="H82" s="185" t="s">
        <v>50</v>
      </c>
      <c r="I82" s="185" t="s">
        <v>50</v>
      </c>
      <c r="J82" s="185" t="s">
        <v>50</v>
      </c>
      <c r="K82" s="185" t="s">
        <v>50</v>
      </c>
      <c r="L82" s="185" t="s">
        <v>50</v>
      </c>
      <c r="M82" s="186"/>
      <c r="N82" s="186"/>
      <c r="O82" s="181"/>
      <c r="P82" s="182"/>
    </row>
    <row r="83" spans="6:16" ht="15.9" customHeight="1" x14ac:dyDescent="0.2">
      <c r="F83" s="148">
        <v>80</v>
      </c>
      <c r="G83" s="180">
        <v>75</v>
      </c>
      <c r="H83" s="185" t="s">
        <v>50</v>
      </c>
      <c r="I83" s="185" t="s">
        <v>50</v>
      </c>
      <c r="J83" s="185" t="s">
        <v>50</v>
      </c>
      <c r="K83" s="185" t="s">
        <v>50</v>
      </c>
      <c r="L83" s="185" t="s">
        <v>50</v>
      </c>
      <c r="M83" s="186"/>
      <c r="N83" s="186"/>
      <c r="O83" s="181"/>
      <c r="P83" s="182"/>
    </row>
    <row r="84" spans="6:16" ht="15.9" customHeight="1" x14ac:dyDescent="0.2">
      <c r="F84" s="148">
        <v>81</v>
      </c>
      <c r="G84" s="180">
        <v>76</v>
      </c>
      <c r="H84" s="185" t="s">
        <v>50</v>
      </c>
      <c r="I84" s="185" t="s">
        <v>50</v>
      </c>
      <c r="J84" s="185" t="s">
        <v>50</v>
      </c>
      <c r="K84" s="185" t="s">
        <v>50</v>
      </c>
      <c r="L84" s="185" t="s">
        <v>50</v>
      </c>
      <c r="M84" s="186" t="s">
        <v>50</v>
      </c>
      <c r="N84" s="186" t="s">
        <v>50</v>
      </c>
      <c r="O84" s="181" t="s">
        <v>50</v>
      </c>
      <c r="P84" s="182" t="s">
        <v>50</v>
      </c>
    </row>
    <row r="85" spans="6:16" ht="15.9" customHeight="1" x14ac:dyDescent="0.2">
      <c r="F85" s="148">
        <v>82</v>
      </c>
      <c r="G85" s="180">
        <v>77</v>
      </c>
      <c r="H85" s="185" t="s">
        <v>50</v>
      </c>
      <c r="I85" s="185" t="s">
        <v>50</v>
      </c>
      <c r="J85" s="185" t="s">
        <v>50</v>
      </c>
      <c r="K85" s="185" t="s">
        <v>50</v>
      </c>
      <c r="L85" s="185" t="s">
        <v>50</v>
      </c>
      <c r="M85" s="186" t="s">
        <v>50</v>
      </c>
      <c r="N85" s="186" t="s">
        <v>50</v>
      </c>
      <c r="O85" s="181" t="s">
        <v>50</v>
      </c>
      <c r="P85" s="182" t="s">
        <v>50</v>
      </c>
    </row>
    <row r="86" spans="6:16" ht="15.9" customHeight="1" x14ac:dyDescent="0.2">
      <c r="F86" s="148">
        <v>83</v>
      </c>
      <c r="G86" s="180">
        <v>78</v>
      </c>
      <c r="H86" s="185" t="s">
        <v>50</v>
      </c>
      <c r="I86" s="185" t="s">
        <v>50</v>
      </c>
      <c r="J86" s="185" t="s">
        <v>50</v>
      </c>
      <c r="K86" s="185" t="s">
        <v>50</v>
      </c>
      <c r="L86" s="185" t="s">
        <v>50</v>
      </c>
      <c r="M86" s="186" t="s">
        <v>50</v>
      </c>
      <c r="N86" s="186" t="s">
        <v>50</v>
      </c>
      <c r="O86" s="181" t="s">
        <v>50</v>
      </c>
      <c r="P86" s="182" t="s">
        <v>50</v>
      </c>
    </row>
    <row r="87" spans="6:16" ht="15.9" customHeight="1" x14ac:dyDescent="0.2">
      <c r="F87" s="148">
        <v>84</v>
      </c>
      <c r="G87" s="180">
        <v>79</v>
      </c>
      <c r="H87" s="185" t="s">
        <v>50</v>
      </c>
      <c r="I87" s="185" t="s">
        <v>50</v>
      </c>
      <c r="J87" s="185" t="s">
        <v>50</v>
      </c>
      <c r="K87" s="185" t="s">
        <v>50</v>
      </c>
      <c r="L87" s="185" t="s">
        <v>50</v>
      </c>
      <c r="M87" s="186" t="s">
        <v>50</v>
      </c>
      <c r="N87" s="186" t="s">
        <v>50</v>
      </c>
      <c r="O87" s="181" t="s">
        <v>50</v>
      </c>
      <c r="P87" s="182" t="s">
        <v>50</v>
      </c>
    </row>
    <row r="88" spans="6:16" ht="15.9" customHeight="1" x14ac:dyDescent="0.2">
      <c r="F88" s="148">
        <v>85</v>
      </c>
      <c r="G88" s="187">
        <v>80</v>
      </c>
      <c r="H88" s="188" t="s">
        <v>50</v>
      </c>
      <c r="I88" s="188" t="s">
        <v>50</v>
      </c>
      <c r="J88" s="188" t="s">
        <v>50</v>
      </c>
      <c r="K88" s="188" t="s">
        <v>50</v>
      </c>
      <c r="L88" s="188" t="s">
        <v>50</v>
      </c>
      <c r="M88" s="189" t="s">
        <v>50</v>
      </c>
      <c r="N88" s="189" t="s">
        <v>50</v>
      </c>
      <c r="O88" s="190" t="s">
        <v>50</v>
      </c>
      <c r="P88" s="191" t="s">
        <v>50</v>
      </c>
    </row>
  </sheetData>
  <sheetProtection sheet="1" objects="1" scenarios="1"/>
  <phoneticPr fontId="2"/>
  <printOptions horizontalCentered="1"/>
  <pageMargins left="0.39370078740157483" right="0.39370078740157483" top="0.59055118110236227" bottom="0.25" header="0.51181102362204722" footer="0.36"/>
  <pageSetup paperSize="9" scale="61" orientation="landscape" horizontalDpi="4294967293" r:id="rId1"/>
  <headerFooter alignWithMargins="0">
    <oddFooter>&amp;C&amp;P</oddFooter>
  </headerFooter>
  <rowBreaks count="1" manualBreakCount="1">
    <brk id="57" min="1"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autoPageBreaks="0"/>
  </sheetPr>
  <dimension ref="B2:J37"/>
  <sheetViews>
    <sheetView showGridLines="0" workbookViewId="0">
      <selection activeCell="A2" sqref="A2"/>
    </sheetView>
  </sheetViews>
  <sheetFormatPr defaultColWidth="9" defaultRowHeight="13.2" x14ac:dyDescent="0.2"/>
  <cols>
    <col min="1" max="1" width="6.44140625" style="10" customWidth="1"/>
    <col min="2" max="2" width="2.88671875" style="10" customWidth="1"/>
    <col min="3" max="9" width="9.33203125" style="10" customWidth="1"/>
    <col min="10" max="10" width="13" style="10" customWidth="1"/>
    <col min="11" max="16384" width="9" style="10"/>
  </cols>
  <sheetData>
    <row r="2" spans="2:10" ht="13.8" thickBot="1" x14ac:dyDescent="0.25"/>
    <row r="3" spans="2:10" x14ac:dyDescent="0.2">
      <c r="B3" s="259"/>
      <c r="C3" s="260"/>
      <c r="D3" s="260"/>
      <c r="E3" s="260"/>
      <c r="F3" s="260"/>
      <c r="G3" s="260"/>
      <c r="H3" s="260"/>
      <c r="I3" s="260"/>
      <c r="J3" s="261"/>
    </row>
    <row r="4" spans="2:10" ht="14.4" x14ac:dyDescent="0.2">
      <c r="B4" s="262"/>
      <c r="C4" s="263" t="s">
        <v>146</v>
      </c>
      <c r="D4" s="264"/>
      <c r="E4" s="264"/>
      <c r="F4" s="264"/>
      <c r="G4" s="264"/>
      <c r="H4" s="264"/>
      <c r="I4" s="264"/>
      <c r="J4" s="265"/>
    </row>
    <row r="5" spans="2:10" x14ac:dyDescent="0.2">
      <c r="B5" s="262"/>
      <c r="C5" s="264"/>
      <c r="D5" s="264"/>
      <c r="E5" s="264"/>
      <c r="F5" s="264"/>
      <c r="G5" s="264"/>
      <c r="H5" s="264"/>
      <c r="I5" s="264"/>
      <c r="J5" s="265"/>
    </row>
    <row r="6" spans="2:10" x14ac:dyDescent="0.2">
      <c r="B6" s="262"/>
      <c r="C6" s="266" t="s">
        <v>147</v>
      </c>
      <c r="D6" s="264"/>
      <c r="E6" s="264"/>
      <c r="F6" s="264"/>
      <c r="G6" s="264"/>
      <c r="H6" s="264"/>
      <c r="I6" s="264"/>
      <c r="J6" s="265"/>
    </row>
    <row r="7" spans="2:10" x14ac:dyDescent="0.2">
      <c r="B7" s="262"/>
      <c r="C7" s="264" t="s">
        <v>148</v>
      </c>
      <c r="D7" s="264"/>
      <c r="E7" s="264"/>
      <c r="F7" s="264"/>
      <c r="G7" s="264"/>
      <c r="H7" s="264"/>
      <c r="I7" s="264"/>
      <c r="J7" s="265"/>
    </row>
    <row r="8" spans="2:10" x14ac:dyDescent="0.2">
      <c r="B8" s="262"/>
      <c r="C8" s="264" t="s">
        <v>149</v>
      </c>
      <c r="D8" s="264"/>
      <c r="E8" s="264"/>
      <c r="F8" s="264"/>
      <c r="G8" s="264"/>
      <c r="H8" s="264"/>
      <c r="I8" s="264"/>
      <c r="J8" s="265"/>
    </row>
    <row r="9" spans="2:10" x14ac:dyDescent="0.2">
      <c r="B9" s="262"/>
      <c r="C9" s="264" t="s">
        <v>150</v>
      </c>
      <c r="D9" s="264"/>
      <c r="E9" s="264"/>
      <c r="F9" s="264"/>
      <c r="G9" s="264"/>
      <c r="H9" s="264"/>
      <c r="I9" s="264"/>
      <c r="J9" s="265"/>
    </row>
    <row r="10" spans="2:10" x14ac:dyDescent="0.2">
      <c r="B10" s="262"/>
      <c r="C10" s="264"/>
      <c r="D10" s="264"/>
      <c r="E10" s="264"/>
      <c r="F10" s="264"/>
      <c r="G10" s="264"/>
      <c r="H10" s="264"/>
      <c r="I10" s="264"/>
      <c r="J10" s="265"/>
    </row>
    <row r="11" spans="2:10" x14ac:dyDescent="0.2">
      <c r="B11" s="262"/>
      <c r="C11" s="266" t="s">
        <v>151</v>
      </c>
      <c r="D11" s="264"/>
      <c r="E11" s="264"/>
      <c r="F11" s="264"/>
      <c r="G11" s="264"/>
      <c r="H11" s="264"/>
      <c r="I11" s="264"/>
      <c r="J11" s="265"/>
    </row>
    <row r="12" spans="2:10" x14ac:dyDescent="0.2">
      <c r="B12" s="262"/>
      <c r="C12" s="264" t="s">
        <v>152</v>
      </c>
      <c r="D12" s="264"/>
      <c r="E12" s="264"/>
      <c r="F12" s="264"/>
      <c r="G12" s="264"/>
      <c r="H12" s="264"/>
      <c r="I12" s="264"/>
      <c r="J12" s="265"/>
    </row>
    <row r="13" spans="2:10" x14ac:dyDescent="0.2">
      <c r="B13" s="262"/>
      <c r="C13" s="264" t="s">
        <v>153</v>
      </c>
      <c r="D13" s="264"/>
      <c r="E13" s="264"/>
      <c r="F13" s="264"/>
      <c r="G13" s="264"/>
      <c r="H13" s="264"/>
      <c r="I13" s="264"/>
      <c r="J13" s="265"/>
    </row>
    <row r="14" spans="2:10" x14ac:dyDescent="0.2">
      <c r="B14" s="262"/>
      <c r="C14" s="264"/>
      <c r="D14" s="264"/>
      <c r="E14" s="264"/>
      <c r="F14" s="264"/>
      <c r="G14" s="264"/>
      <c r="H14" s="264"/>
      <c r="I14" s="264"/>
      <c r="J14" s="265"/>
    </row>
    <row r="15" spans="2:10" x14ac:dyDescent="0.2">
      <c r="B15" s="262"/>
      <c r="C15" s="266" t="s">
        <v>154</v>
      </c>
      <c r="D15" s="264"/>
      <c r="E15" s="264"/>
      <c r="F15" s="264"/>
      <c r="G15" s="264"/>
      <c r="H15" s="264"/>
      <c r="I15" s="264"/>
      <c r="J15" s="265"/>
    </row>
    <row r="16" spans="2:10" x14ac:dyDescent="0.2">
      <c r="B16" s="262"/>
      <c r="C16" s="264" t="s">
        <v>155</v>
      </c>
      <c r="D16" s="264"/>
      <c r="E16" s="264"/>
      <c r="F16" s="264"/>
      <c r="G16" s="264"/>
      <c r="H16" s="264"/>
      <c r="I16" s="264"/>
      <c r="J16" s="265"/>
    </row>
    <row r="17" spans="2:10" x14ac:dyDescent="0.2">
      <c r="B17" s="262"/>
      <c r="C17" s="264" t="s">
        <v>156</v>
      </c>
      <c r="D17" s="264"/>
      <c r="E17" s="264"/>
      <c r="F17" s="264"/>
      <c r="G17" s="264"/>
      <c r="H17" s="264"/>
      <c r="I17" s="264"/>
      <c r="J17" s="265"/>
    </row>
    <row r="18" spans="2:10" x14ac:dyDescent="0.2">
      <c r="B18" s="262"/>
      <c r="C18" s="264"/>
      <c r="D18" s="264"/>
      <c r="E18" s="264"/>
      <c r="F18" s="264"/>
      <c r="G18" s="264"/>
      <c r="H18" s="264"/>
      <c r="I18" s="264"/>
      <c r="J18" s="265"/>
    </row>
    <row r="19" spans="2:10" x14ac:dyDescent="0.2">
      <c r="B19" s="262"/>
      <c r="C19" s="264"/>
      <c r="D19" s="264" t="s">
        <v>157</v>
      </c>
      <c r="E19" s="264"/>
      <c r="F19" s="264"/>
      <c r="G19" s="264"/>
      <c r="H19" s="264"/>
      <c r="I19" s="264"/>
      <c r="J19" s="265"/>
    </row>
    <row r="20" spans="2:10" x14ac:dyDescent="0.2">
      <c r="B20" s="262"/>
      <c r="C20" s="264"/>
      <c r="D20" s="264" t="s">
        <v>158</v>
      </c>
      <c r="E20" s="264"/>
      <c r="F20" s="264"/>
      <c r="G20" s="321">
        <v>45962</v>
      </c>
      <c r="H20" s="321"/>
      <c r="I20" s="264"/>
      <c r="J20" s="265"/>
    </row>
    <row r="21" spans="2:10" ht="13.8" thickBot="1" x14ac:dyDescent="0.25">
      <c r="B21" s="267"/>
      <c r="C21" s="268"/>
      <c r="D21" s="268"/>
      <c r="E21" s="268"/>
      <c r="F21" s="268"/>
      <c r="G21" s="268"/>
      <c r="H21" s="268"/>
      <c r="I21" s="268"/>
      <c r="J21" s="269"/>
    </row>
    <row r="22" spans="2:10" x14ac:dyDescent="0.2">
      <c r="C22" s="2"/>
      <c r="D22" s="2"/>
      <c r="E22" s="2"/>
      <c r="F22" s="2"/>
      <c r="G22" s="11"/>
      <c r="H22" s="2"/>
      <c r="I22" s="2"/>
    </row>
    <row r="23" spans="2:10" x14ac:dyDescent="0.2">
      <c r="C23" s="2"/>
      <c r="D23" s="2"/>
      <c r="E23" s="2"/>
      <c r="F23" s="2"/>
      <c r="G23" s="2"/>
      <c r="H23" s="2"/>
      <c r="I23" s="2"/>
    </row>
    <row r="24" spans="2:10" x14ac:dyDescent="0.2">
      <c r="C24" s="2"/>
      <c r="D24" s="11"/>
      <c r="E24" s="2"/>
      <c r="F24" s="2"/>
      <c r="G24" s="2"/>
      <c r="H24" s="2"/>
    </row>
    <row r="25" spans="2:10" x14ac:dyDescent="0.2">
      <c r="C25" s="2"/>
      <c r="D25" s="2"/>
      <c r="E25" s="2"/>
      <c r="F25" s="2"/>
      <c r="G25" s="2"/>
      <c r="H25" s="2"/>
    </row>
    <row r="26" spans="2:10" x14ac:dyDescent="0.2">
      <c r="C26" s="2"/>
      <c r="D26" s="2"/>
      <c r="E26" s="2"/>
      <c r="F26" s="2"/>
      <c r="G26" s="2"/>
      <c r="H26" s="2"/>
    </row>
    <row r="37" spans="3:3" x14ac:dyDescent="0.2">
      <c r="C37" s="12"/>
    </row>
  </sheetData>
  <sheetProtection sheet="1" objects="1" scenarios="1"/>
  <mergeCells count="1">
    <mergeCell ref="G20:H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説明</vt:lpstr>
      <vt:lpstr>メイン</vt:lpstr>
      <vt:lpstr>3.ポイント配分設計画面</vt:lpstr>
      <vt:lpstr>1.社員データ</vt:lpstr>
      <vt:lpstr>2.賃金表</vt:lpstr>
      <vt:lpstr>4.使用上の注意</vt:lpstr>
      <vt:lpstr>'1.社員データ'!Print_Area</vt:lpstr>
      <vt:lpstr>'2.賃金表'!Print_Area</vt:lpstr>
      <vt:lpstr>'3.ポイント配分設計画面'!Print_Area</vt:lpstr>
      <vt:lpstr>'4.使用上の注意'!Print_Area</vt:lpstr>
      <vt:lpstr>メイン!Print_Area</vt:lpstr>
      <vt:lpstr>説明!Print_Area</vt:lpstr>
      <vt:lpstr>メイン!Print_Titles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2005-03-15T07:18:25Z</cp:lastPrinted>
  <dcterms:created xsi:type="dcterms:W3CDTF">2004-12-02T07:08:49Z</dcterms:created>
  <dcterms:modified xsi:type="dcterms:W3CDTF">2026-02-15T06:52:50Z</dcterms:modified>
</cp:coreProperties>
</file>