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defaultThemeVersion="124226"/>
  <mc:AlternateContent xmlns:mc="http://schemas.openxmlformats.org/markup-compatibility/2006">
    <mc:Choice Requires="x15">
      <x15ac:absPath xmlns:x15ac="http://schemas.microsoft.com/office/spreadsheetml/2010/11/ac" url="D:\22-2賃金ソフト（保護あり）(Excel2010)2023.7.31\有期社員等級設計-「賃金表」\"/>
    </mc:Choice>
  </mc:AlternateContent>
  <xr:revisionPtr revIDLastSave="0" documentId="13_ncr:1_{C4C29DF7-E2CF-4859-B077-86A89413B227}" xr6:coauthVersionLast="47" xr6:coauthVersionMax="47" xr10:uidLastSave="{00000000-0000-0000-0000-000000000000}"/>
  <bookViews>
    <workbookView xWindow="-108" yWindow="-108" windowWidth="23256" windowHeight="12456" tabRatio="826" xr2:uid="{00000000-000D-0000-FFFF-FFFF00000000}"/>
  </bookViews>
  <sheets>
    <sheet name="導入手順の説明" sheetId="32" r:id="rId1"/>
    <sheet name="1.制度のフレーム設計" sheetId="25" r:id="rId2"/>
    <sheet name="2.サラリースケールの設計" sheetId="20" r:id="rId3"/>
    <sheet name="3.事業所別初号時間給の設計" sheetId="26" r:id="rId4"/>
    <sheet name="4.事業所（１）サラリースケール" sheetId="30" r:id="rId5"/>
    <sheet name="4.事業所（２）" sheetId="33" r:id="rId6"/>
    <sheet name="4.事業所（３）" sheetId="34" r:id="rId7"/>
    <sheet name="4.事業所（４）" sheetId="35" r:id="rId8"/>
    <sheet name="4.事業所（５）" sheetId="36" r:id="rId9"/>
    <sheet name="5.事業所（１）賃金表" sheetId="31" r:id="rId10"/>
    <sheet name="5.事業所（２）賃金表 " sheetId="37" r:id="rId11"/>
    <sheet name="5.事業所（３）賃金表 " sheetId="41" r:id="rId12"/>
    <sheet name="5.事業所（４）賃金表" sheetId="43" r:id="rId13"/>
    <sheet name="5.事業所（５）賃金表 " sheetId="42" r:id="rId14"/>
    <sheet name="使用上の注意" sheetId="13" r:id="rId15"/>
  </sheets>
  <definedNames>
    <definedName name="_xlnm.Print_Area" localSheetId="1">'1.制度のフレーム設計'!$A$1:$F$11</definedName>
    <definedName name="_xlnm.Print_Area" localSheetId="2">'2.サラリースケールの設計'!$B$1:$Q$42</definedName>
    <definedName name="_xlnm.Print_Area" localSheetId="3">'3.事業所別初号時間給の設計'!$B$1:$N$29</definedName>
    <definedName name="_xlnm.Print_Area" localSheetId="4">'4.事業所（１）サラリースケール'!$B$1:$R$22</definedName>
    <definedName name="_xlnm.Print_Area" localSheetId="5">'4.事業所（２）'!$B$1:$R$22</definedName>
    <definedName name="_xlnm.Print_Area" localSheetId="6">'4.事業所（３）'!$B$1:$R$22</definedName>
    <definedName name="_xlnm.Print_Area" localSheetId="7">'4.事業所（４）'!$B$1:$R$22</definedName>
    <definedName name="_xlnm.Print_Area" localSheetId="8">'4.事業所（５）'!$B$1:$R$22</definedName>
    <definedName name="_xlnm.Print_Area" localSheetId="9">'5.事業所（１）賃金表'!$B$1:$L$70</definedName>
    <definedName name="_xlnm.Print_Area" localSheetId="10">'5.事業所（２）賃金表 '!$B$1:$L$70</definedName>
    <definedName name="_xlnm.Print_Area" localSheetId="11">'5.事業所（３）賃金表 '!$B$1:$L$70</definedName>
    <definedName name="_xlnm.Print_Area" localSheetId="12">'5.事業所（４）賃金表'!$B$1:$L$70</definedName>
    <definedName name="_xlnm.Print_Area" localSheetId="13">'5.事業所（５）賃金表 '!$B$1:$L$70</definedName>
    <definedName name="_xlnm.Print_Area" localSheetId="14">使用上の注意!$A$1:$K$25</definedName>
    <definedName name="_xlnm.Print_Area" localSheetId="0">導入手順の説明!$B$3:$R$274</definedName>
    <definedName name="_xlnm.Print_Titles" localSheetId="9">'5.事業所（１）賃金表'!$4:$8</definedName>
    <definedName name="_xlnm.Print_Titles" localSheetId="10">'5.事業所（２）賃金表 '!$4:$8</definedName>
    <definedName name="_xlnm.Print_Titles" localSheetId="11">'5.事業所（３）賃金表 '!$4:$8</definedName>
    <definedName name="_xlnm.Print_Titles" localSheetId="12">'5.事業所（４）賃金表'!$4:$8</definedName>
    <definedName name="_xlnm.Print_Titles" localSheetId="13">'5.事業所（５）賃金表 '!$4:$8</definedName>
  </definedNames>
  <calcPr calcId="191029"/>
</workbook>
</file>

<file path=xl/calcChain.xml><?xml version="1.0" encoding="utf-8"?>
<calcChain xmlns="http://schemas.openxmlformats.org/spreadsheetml/2006/main">
  <c r="S13" i="43" l="1"/>
  <c r="R13" i="43"/>
  <c r="Q13" i="43"/>
  <c r="N13" i="43"/>
  <c r="S12" i="43"/>
  <c r="R12" i="43"/>
  <c r="Q12" i="43"/>
  <c r="N12" i="43"/>
  <c r="I2" i="43"/>
  <c r="S13" i="42"/>
  <c r="R13" i="42"/>
  <c r="Q13" i="42"/>
  <c r="N13" i="42"/>
  <c r="S12" i="42"/>
  <c r="R12" i="42"/>
  <c r="Q12" i="42"/>
  <c r="N12" i="42"/>
  <c r="I2" i="42"/>
  <c r="S13" i="41"/>
  <c r="R13" i="41"/>
  <c r="Q13" i="41"/>
  <c r="N13" i="41"/>
  <c r="S12" i="41"/>
  <c r="R12" i="41"/>
  <c r="Q12" i="41"/>
  <c r="N12" i="41"/>
  <c r="I2" i="41"/>
  <c r="S13" i="37"/>
  <c r="R13" i="37"/>
  <c r="Q13" i="37"/>
  <c r="N13" i="37"/>
  <c r="S12" i="37"/>
  <c r="R12" i="37"/>
  <c r="Q12" i="37"/>
  <c r="N12" i="37"/>
  <c r="I2" i="37"/>
  <c r="H21" i="36"/>
  <c r="G21" i="36"/>
  <c r="F21" i="36"/>
  <c r="C21" i="36"/>
  <c r="H20" i="36"/>
  <c r="G20" i="36"/>
  <c r="F20" i="36"/>
  <c r="C20" i="36"/>
  <c r="Q17" i="36"/>
  <c r="Z9" i="42" s="1"/>
  <c r="K5" i="42" s="1"/>
  <c r="M17" i="36"/>
  <c r="V9" i="42" s="1"/>
  <c r="I17" i="36"/>
  <c r="R9" i="42" s="1"/>
  <c r="G17" i="36"/>
  <c r="P9" i="42" s="1"/>
  <c r="K6" i="42" s="1"/>
  <c r="E17" i="36"/>
  <c r="D17" i="36"/>
  <c r="C17" i="36"/>
  <c r="Q16" i="36"/>
  <c r="Z8" i="42" s="1"/>
  <c r="I5" i="42" s="1"/>
  <c r="M16" i="36"/>
  <c r="V8" i="42" s="1"/>
  <c r="I16" i="36"/>
  <c r="R8" i="42" s="1"/>
  <c r="G16" i="36"/>
  <c r="P8" i="42" s="1"/>
  <c r="I6" i="42" s="1"/>
  <c r="E16" i="36"/>
  <c r="D16" i="36"/>
  <c r="C16" i="36"/>
  <c r="Q15" i="36"/>
  <c r="Z7" i="42" s="1"/>
  <c r="G5" i="42" s="1"/>
  <c r="M15" i="36"/>
  <c r="V7" i="42" s="1"/>
  <c r="I15" i="36"/>
  <c r="R7" i="42" s="1"/>
  <c r="H66" i="42" s="1"/>
  <c r="G66" i="42" s="1"/>
  <c r="G15" i="36"/>
  <c r="P7" i="42" s="1"/>
  <c r="G6" i="42" s="1"/>
  <c r="E15" i="36"/>
  <c r="D15" i="36"/>
  <c r="C15" i="36"/>
  <c r="Q14" i="36"/>
  <c r="Z6" i="42" s="1"/>
  <c r="E5" i="42" s="1"/>
  <c r="M14" i="36"/>
  <c r="V6" i="42" s="1"/>
  <c r="I14" i="36"/>
  <c r="R6" i="42" s="1"/>
  <c r="F67" i="42" s="1"/>
  <c r="E67" i="42" s="1"/>
  <c r="G14" i="36"/>
  <c r="P6" i="42" s="1"/>
  <c r="E6" i="42" s="1"/>
  <c r="E14" i="36"/>
  <c r="D14" i="36"/>
  <c r="C14" i="36"/>
  <c r="Q13" i="36"/>
  <c r="Z5" i="42" s="1"/>
  <c r="C5" i="42" s="1"/>
  <c r="M13" i="36"/>
  <c r="V5" i="42" s="1"/>
  <c r="I13" i="36"/>
  <c r="R5" i="42" s="1"/>
  <c r="G13" i="36"/>
  <c r="P5" i="42" s="1"/>
  <c r="C6" i="42" s="1"/>
  <c r="D13" i="36"/>
  <c r="C13" i="36"/>
  <c r="D9" i="36"/>
  <c r="G8" i="36" s="1"/>
  <c r="H21" i="35"/>
  <c r="G21" i="35"/>
  <c r="F21" i="35"/>
  <c r="C21" i="35"/>
  <c r="H20" i="35"/>
  <c r="G20" i="35"/>
  <c r="F20" i="35"/>
  <c r="C20" i="35"/>
  <c r="Q17" i="35"/>
  <c r="Z9" i="43" s="1"/>
  <c r="K5" i="43" s="1"/>
  <c r="M17" i="35"/>
  <c r="V9" i="43" s="1"/>
  <c r="I17" i="35"/>
  <c r="R9" i="43" s="1"/>
  <c r="G17" i="35"/>
  <c r="P9" i="43" s="1"/>
  <c r="K6" i="43" s="1"/>
  <c r="E17" i="35"/>
  <c r="D17" i="35"/>
  <c r="C17" i="35"/>
  <c r="Q16" i="35"/>
  <c r="Z8" i="43" s="1"/>
  <c r="I5" i="43" s="1"/>
  <c r="M16" i="35"/>
  <c r="V8" i="43" s="1"/>
  <c r="I16" i="35"/>
  <c r="R8" i="43" s="1"/>
  <c r="J68" i="43" s="1"/>
  <c r="I68" i="43" s="1"/>
  <c r="G16" i="35"/>
  <c r="P8" i="43" s="1"/>
  <c r="I6" i="43" s="1"/>
  <c r="E16" i="35"/>
  <c r="D16" i="35"/>
  <c r="C16" i="35"/>
  <c r="Q15" i="35"/>
  <c r="Z7" i="43" s="1"/>
  <c r="G5" i="43" s="1"/>
  <c r="M15" i="35"/>
  <c r="V7" i="43" s="1"/>
  <c r="I15" i="35"/>
  <c r="R7" i="43" s="1"/>
  <c r="G15" i="35"/>
  <c r="P7" i="43" s="1"/>
  <c r="G6" i="43" s="1"/>
  <c r="E15" i="35"/>
  <c r="D15" i="35"/>
  <c r="C15" i="35"/>
  <c r="Q14" i="35"/>
  <c r="Z6" i="43" s="1"/>
  <c r="E5" i="43" s="1"/>
  <c r="M14" i="35"/>
  <c r="V6" i="43" s="1"/>
  <c r="I14" i="35"/>
  <c r="R6" i="43" s="1"/>
  <c r="G14" i="35"/>
  <c r="P6" i="43" s="1"/>
  <c r="E6" i="43" s="1"/>
  <c r="E14" i="35"/>
  <c r="D14" i="35"/>
  <c r="C14" i="35"/>
  <c r="Q13" i="35"/>
  <c r="Z5" i="43" s="1"/>
  <c r="C5" i="43" s="1"/>
  <c r="M13" i="35"/>
  <c r="V5" i="43" s="1"/>
  <c r="I13" i="35"/>
  <c r="R5" i="43" s="1"/>
  <c r="D68" i="43" s="1"/>
  <c r="C68" i="43" s="1"/>
  <c r="G13" i="35"/>
  <c r="P5" i="43" s="1"/>
  <c r="C6" i="43" s="1"/>
  <c r="D13" i="35"/>
  <c r="C13" i="35"/>
  <c r="D9" i="35"/>
  <c r="G8" i="35" s="1"/>
  <c r="H21" i="34"/>
  <c r="G21" i="34"/>
  <c r="F21" i="34"/>
  <c r="C21" i="34"/>
  <c r="H20" i="34"/>
  <c r="G20" i="34"/>
  <c r="F20" i="34"/>
  <c r="C20" i="34"/>
  <c r="Q17" i="34"/>
  <c r="Z9" i="41" s="1"/>
  <c r="K5" i="41" s="1"/>
  <c r="M17" i="34"/>
  <c r="V9" i="41" s="1"/>
  <c r="I17" i="34"/>
  <c r="R9" i="41" s="1"/>
  <c r="G17" i="34"/>
  <c r="P9" i="41" s="1"/>
  <c r="K6" i="41" s="1"/>
  <c r="E17" i="34"/>
  <c r="D17" i="34"/>
  <c r="C17" i="34"/>
  <c r="Q16" i="34"/>
  <c r="Z8" i="41" s="1"/>
  <c r="I5" i="41" s="1"/>
  <c r="M16" i="34"/>
  <c r="V8" i="41" s="1"/>
  <c r="I16" i="34"/>
  <c r="R8" i="41" s="1"/>
  <c r="G16" i="34"/>
  <c r="P8" i="41" s="1"/>
  <c r="I6" i="41" s="1"/>
  <c r="E16" i="34"/>
  <c r="D16" i="34"/>
  <c r="C16" i="34"/>
  <c r="Q15" i="34"/>
  <c r="Z7" i="41" s="1"/>
  <c r="G5" i="41" s="1"/>
  <c r="M15" i="34"/>
  <c r="V7" i="41" s="1"/>
  <c r="I15" i="34"/>
  <c r="R7" i="41" s="1"/>
  <c r="G15" i="34"/>
  <c r="P7" i="41" s="1"/>
  <c r="G6" i="41" s="1"/>
  <c r="E15" i="34"/>
  <c r="D15" i="34"/>
  <c r="C15" i="34"/>
  <c r="Q14" i="34"/>
  <c r="Z6" i="41" s="1"/>
  <c r="E5" i="41" s="1"/>
  <c r="M14" i="34"/>
  <c r="V6" i="41" s="1"/>
  <c r="I14" i="34"/>
  <c r="R6" i="41" s="1"/>
  <c r="G14" i="34"/>
  <c r="P6" i="41" s="1"/>
  <c r="E6" i="41" s="1"/>
  <c r="E14" i="34"/>
  <c r="D14" i="34"/>
  <c r="C14" i="34"/>
  <c r="Q13" i="34"/>
  <c r="Z5" i="41" s="1"/>
  <c r="C5" i="41" s="1"/>
  <c r="M13" i="34"/>
  <c r="V5" i="41" s="1"/>
  <c r="I13" i="34"/>
  <c r="R5" i="41" s="1"/>
  <c r="G13" i="34"/>
  <c r="P5" i="41" s="1"/>
  <c r="C6" i="41" s="1"/>
  <c r="D13" i="34"/>
  <c r="C13" i="34"/>
  <c r="D9" i="34"/>
  <c r="G8" i="34" s="1"/>
  <c r="H21" i="33"/>
  <c r="G21" i="33"/>
  <c r="F21" i="33"/>
  <c r="C21" i="33"/>
  <c r="H20" i="33"/>
  <c r="G20" i="33"/>
  <c r="F20" i="33"/>
  <c r="C20" i="33"/>
  <c r="Q17" i="33"/>
  <c r="Z9" i="37" s="1"/>
  <c r="K5" i="37" s="1"/>
  <c r="M17" i="33"/>
  <c r="V9" i="37" s="1"/>
  <c r="I17" i="33"/>
  <c r="R9" i="37" s="1"/>
  <c r="G17" i="33"/>
  <c r="P9" i="37" s="1"/>
  <c r="K6" i="37" s="1"/>
  <c r="E17" i="33"/>
  <c r="D17" i="33"/>
  <c r="C17" i="33"/>
  <c r="Q16" i="33"/>
  <c r="Z8" i="37" s="1"/>
  <c r="I5" i="37" s="1"/>
  <c r="M16" i="33"/>
  <c r="V8" i="37" s="1"/>
  <c r="I16" i="33"/>
  <c r="R8" i="37" s="1"/>
  <c r="G16" i="33"/>
  <c r="P8" i="37" s="1"/>
  <c r="I6" i="37" s="1"/>
  <c r="E16" i="33"/>
  <c r="D16" i="33"/>
  <c r="C16" i="33"/>
  <c r="Q15" i="33"/>
  <c r="Z7" i="37" s="1"/>
  <c r="G5" i="37" s="1"/>
  <c r="M15" i="33"/>
  <c r="V7" i="37" s="1"/>
  <c r="I15" i="33"/>
  <c r="R7" i="37" s="1"/>
  <c r="G15" i="33"/>
  <c r="P7" i="37" s="1"/>
  <c r="G6" i="37" s="1"/>
  <c r="E15" i="33"/>
  <c r="D15" i="33"/>
  <c r="C15" i="33"/>
  <c r="Q14" i="33"/>
  <c r="Z6" i="37" s="1"/>
  <c r="E5" i="37" s="1"/>
  <c r="M14" i="33"/>
  <c r="V6" i="37" s="1"/>
  <c r="I14" i="33"/>
  <c r="R6" i="37" s="1"/>
  <c r="G14" i="33"/>
  <c r="P6" i="37" s="1"/>
  <c r="E6" i="37" s="1"/>
  <c r="E14" i="33"/>
  <c r="D14" i="33"/>
  <c r="C14" i="33"/>
  <c r="Q13" i="33"/>
  <c r="Z5" i="37" s="1"/>
  <c r="C5" i="37" s="1"/>
  <c r="M13" i="33"/>
  <c r="V5" i="37" s="1"/>
  <c r="I13" i="33"/>
  <c r="R5" i="37" s="1"/>
  <c r="G13" i="33"/>
  <c r="P5" i="37" s="1"/>
  <c r="C6" i="37" s="1"/>
  <c r="D13" i="33"/>
  <c r="C13" i="33"/>
  <c r="D9" i="33"/>
  <c r="G8" i="33" s="1"/>
  <c r="C25" i="26"/>
  <c r="C26" i="26" s="1"/>
  <c r="C27" i="26" s="1"/>
  <c r="C28" i="26" s="1"/>
  <c r="C29" i="26" s="1"/>
  <c r="C30" i="26" s="1"/>
  <c r="C31" i="26" s="1"/>
  <c r="C32" i="26" s="1"/>
  <c r="C33" i="26" s="1"/>
  <c r="C34" i="26" s="1"/>
  <c r="C35" i="26" s="1"/>
  <c r="C36" i="26" s="1"/>
  <c r="C37" i="26" s="1"/>
  <c r="C38" i="26" s="1"/>
  <c r="C39" i="26" s="1"/>
  <c r="C40" i="26" s="1"/>
  <c r="C41" i="26" s="1"/>
  <c r="C42" i="26" s="1"/>
  <c r="E30" i="20"/>
  <c r="E13" i="36" s="1"/>
  <c r="E13" i="34" l="1"/>
  <c r="J65" i="42"/>
  <c r="I65" i="42" s="1"/>
  <c r="J68" i="37"/>
  <c r="I68" i="37" s="1"/>
  <c r="E13" i="33"/>
  <c r="F67" i="41"/>
  <c r="E67" i="41" s="1"/>
  <c r="F64" i="41"/>
  <c r="E64" i="41" s="1"/>
  <c r="F68" i="41"/>
  <c r="E68" i="41" s="1"/>
  <c r="F60" i="41"/>
  <c r="E60" i="41" s="1"/>
  <c r="J65" i="41"/>
  <c r="I65" i="41" s="1"/>
  <c r="H59" i="41"/>
  <c r="G59" i="41" s="1"/>
  <c r="H66" i="41"/>
  <c r="G66" i="41" s="1"/>
  <c r="H67" i="41"/>
  <c r="G67" i="41" s="1"/>
  <c r="H63" i="41"/>
  <c r="G63" i="41" s="1"/>
  <c r="G9" i="35"/>
  <c r="H9" i="35" s="1"/>
  <c r="F17" i="35" s="1"/>
  <c r="B2" i="37"/>
  <c r="B2" i="41"/>
  <c r="B2" i="43"/>
  <c r="B2" i="42"/>
  <c r="E13" i="35"/>
  <c r="G9" i="33"/>
  <c r="H9" i="33" s="1"/>
  <c r="F14" i="33" s="1"/>
  <c r="G9" i="36"/>
  <c r="H9" i="36" s="1"/>
  <c r="F17" i="36" s="1"/>
  <c r="G9" i="34"/>
  <c r="H9" i="34" s="1"/>
  <c r="F16" i="34" s="1"/>
  <c r="J65" i="43"/>
  <c r="I65" i="43" s="1"/>
  <c r="F67" i="43"/>
  <c r="E67" i="43" s="1"/>
  <c r="F63" i="43"/>
  <c r="E63" i="43" s="1"/>
  <c r="F59" i="43"/>
  <c r="E59" i="43" s="1"/>
  <c r="F66" i="43"/>
  <c r="E66" i="43" s="1"/>
  <c r="F62" i="43"/>
  <c r="E62" i="43" s="1"/>
  <c r="F58" i="43"/>
  <c r="E58" i="43" s="1"/>
  <c r="F65" i="43"/>
  <c r="E65" i="43" s="1"/>
  <c r="F61" i="43"/>
  <c r="E61" i="43" s="1"/>
  <c r="F68" i="43"/>
  <c r="E68" i="43" s="1"/>
  <c r="F64" i="43"/>
  <c r="E64" i="43" s="1"/>
  <c r="F60" i="43"/>
  <c r="E60" i="43" s="1"/>
  <c r="H66" i="43"/>
  <c r="G66" i="43" s="1"/>
  <c r="H62" i="43"/>
  <c r="G62" i="43" s="1"/>
  <c r="H58" i="43"/>
  <c r="G58" i="43" s="1"/>
  <c r="H65" i="43"/>
  <c r="G65" i="43" s="1"/>
  <c r="H61" i="43"/>
  <c r="G61" i="43" s="1"/>
  <c r="H68" i="43"/>
  <c r="G68" i="43" s="1"/>
  <c r="H64" i="43"/>
  <c r="G64" i="43" s="1"/>
  <c r="H60" i="43"/>
  <c r="G60" i="43" s="1"/>
  <c r="H67" i="43"/>
  <c r="G67" i="43" s="1"/>
  <c r="H63" i="43"/>
  <c r="G63" i="43" s="1"/>
  <c r="H59" i="43"/>
  <c r="G59" i="43" s="1"/>
  <c r="L68" i="43"/>
  <c r="K68" i="43" s="1"/>
  <c r="L64" i="43"/>
  <c r="K64" i="43" s="1"/>
  <c r="L60" i="43"/>
  <c r="K60" i="43" s="1"/>
  <c r="L67" i="43"/>
  <c r="K67" i="43" s="1"/>
  <c r="L63" i="43"/>
  <c r="K63" i="43" s="1"/>
  <c r="L59" i="43"/>
  <c r="K59" i="43" s="1"/>
  <c r="L66" i="43"/>
  <c r="K66" i="43" s="1"/>
  <c r="L62" i="43"/>
  <c r="K62" i="43" s="1"/>
  <c r="L58" i="43"/>
  <c r="K58" i="43" s="1"/>
  <c r="L65" i="43"/>
  <c r="K65" i="43" s="1"/>
  <c r="L61" i="43"/>
  <c r="K61" i="43" s="1"/>
  <c r="D37" i="43"/>
  <c r="C37" i="43" s="1"/>
  <c r="D41" i="43"/>
  <c r="C41" i="43" s="1"/>
  <c r="D45" i="43"/>
  <c r="C45" i="43" s="1"/>
  <c r="D49" i="43"/>
  <c r="C49" i="43" s="1"/>
  <c r="D53" i="43"/>
  <c r="C53" i="43" s="1"/>
  <c r="D57" i="43"/>
  <c r="C57" i="43" s="1"/>
  <c r="J58" i="43"/>
  <c r="I58" i="43" s="1"/>
  <c r="D61" i="43"/>
  <c r="C61" i="43" s="1"/>
  <c r="J62" i="43"/>
  <c r="I62" i="43" s="1"/>
  <c r="D65" i="43"/>
  <c r="C65" i="43" s="1"/>
  <c r="J66" i="43"/>
  <c r="I66" i="43" s="1"/>
  <c r="D34" i="43"/>
  <c r="C34" i="43" s="1"/>
  <c r="D38" i="43"/>
  <c r="C38" i="43" s="1"/>
  <c r="D42" i="43"/>
  <c r="C42" i="43" s="1"/>
  <c r="D46" i="43"/>
  <c r="C46" i="43" s="1"/>
  <c r="D50" i="43"/>
  <c r="C50" i="43" s="1"/>
  <c r="D54" i="43"/>
  <c r="C54" i="43" s="1"/>
  <c r="D58" i="43"/>
  <c r="C58" i="43" s="1"/>
  <c r="J59" i="43"/>
  <c r="I59" i="43" s="1"/>
  <c r="D62" i="43"/>
  <c r="C62" i="43" s="1"/>
  <c r="J63" i="43"/>
  <c r="I63" i="43" s="1"/>
  <c r="D66" i="43"/>
  <c r="C66" i="43" s="1"/>
  <c r="J67" i="43"/>
  <c r="I67" i="43" s="1"/>
  <c r="D35" i="43"/>
  <c r="C35" i="43" s="1"/>
  <c r="D39" i="43"/>
  <c r="C39" i="43" s="1"/>
  <c r="D43" i="43"/>
  <c r="C43" i="43" s="1"/>
  <c r="D47" i="43"/>
  <c r="C47" i="43" s="1"/>
  <c r="D51" i="43"/>
  <c r="C51" i="43" s="1"/>
  <c r="D55" i="43"/>
  <c r="C55" i="43" s="1"/>
  <c r="D59" i="43"/>
  <c r="C59" i="43" s="1"/>
  <c r="J60" i="43"/>
  <c r="I60" i="43" s="1"/>
  <c r="D63" i="43"/>
  <c r="C63" i="43" s="1"/>
  <c r="J64" i="43"/>
  <c r="I64" i="43" s="1"/>
  <c r="D67" i="43"/>
  <c r="C67" i="43" s="1"/>
  <c r="D36" i="43"/>
  <c r="C36" i="43" s="1"/>
  <c r="D40" i="43"/>
  <c r="C40" i="43" s="1"/>
  <c r="D44" i="43"/>
  <c r="C44" i="43" s="1"/>
  <c r="D48" i="43"/>
  <c r="C48" i="43" s="1"/>
  <c r="D52" i="43"/>
  <c r="C52" i="43" s="1"/>
  <c r="D56" i="43"/>
  <c r="C56" i="43" s="1"/>
  <c r="D60" i="43"/>
  <c r="C60" i="43" s="1"/>
  <c r="J61" i="43"/>
  <c r="I61" i="43" s="1"/>
  <c r="D64" i="43"/>
  <c r="C64" i="43" s="1"/>
  <c r="L68" i="42"/>
  <c r="K68" i="42" s="1"/>
  <c r="L64" i="42"/>
  <c r="K64" i="42" s="1"/>
  <c r="L60" i="42"/>
  <c r="K60" i="42" s="1"/>
  <c r="L67" i="42"/>
  <c r="K67" i="42" s="1"/>
  <c r="L63" i="42"/>
  <c r="K63" i="42" s="1"/>
  <c r="L59" i="42"/>
  <c r="K59" i="42" s="1"/>
  <c r="L66" i="42"/>
  <c r="K66" i="42" s="1"/>
  <c r="L62" i="42"/>
  <c r="K62" i="42" s="1"/>
  <c r="L58" i="42"/>
  <c r="K58" i="42" s="1"/>
  <c r="L65" i="42"/>
  <c r="K65" i="42" s="1"/>
  <c r="L61" i="42"/>
  <c r="K61" i="42" s="1"/>
  <c r="D68" i="42"/>
  <c r="C68" i="42" s="1"/>
  <c r="D37" i="42"/>
  <c r="C37" i="42" s="1"/>
  <c r="D41" i="42"/>
  <c r="C41" i="42" s="1"/>
  <c r="D45" i="42"/>
  <c r="C45" i="42" s="1"/>
  <c r="D49" i="42"/>
  <c r="C49" i="42" s="1"/>
  <c r="D53" i="42"/>
  <c r="C53" i="42" s="1"/>
  <c r="D57" i="42"/>
  <c r="C57" i="42" s="1"/>
  <c r="J58" i="42"/>
  <c r="I58" i="42" s="1"/>
  <c r="H59" i="42"/>
  <c r="G59" i="42" s="1"/>
  <c r="F60" i="42"/>
  <c r="E60" i="42" s="1"/>
  <c r="D61" i="42"/>
  <c r="C61" i="42" s="1"/>
  <c r="J62" i="42"/>
  <c r="I62" i="42" s="1"/>
  <c r="H63" i="42"/>
  <c r="G63" i="42" s="1"/>
  <c r="F64" i="42"/>
  <c r="E64" i="42" s="1"/>
  <c r="D65" i="42"/>
  <c r="C65" i="42" s="1"/>
  <c r="J66" i="42"/>
  <c r="I66" i="42" s="1"/>
  <c r="H67" i="42"/>
  <c r="G67" i="42" s="1"/>
  <c r="F68" i="42"/>
  <c r="E68" i="42" s="1"/>
  <c r="D34" i="42"/>
  <c r="C34" i="42" s="1"/>
  <c r="D38" i="42"/>
  <c r="C38" i="42" s="1"/>
  <c r="D42" i="42"/>
  <c r="C42" i="42" s="1"/>
  <c r="D46" i="42"/>
  <c r="C46" i="42" s="1"/>
  <c r="D50" i="42"/>
  <c r="C50" i="42" s="1"/>
  <c r="D54" i="42"/>
  <c r="C54" i="42" s="1"/>
  <c r="D58" i="42"/>
  <c r="C58" i="42" s="1"/>
  <c r="J59" i="42"/>
  <c r="I59" i="42" s="1"/>
  <c r="H60" i="42"/>
  <c r="G60" i="42" s="1"/>
  <c r="F61" i="42"/>
  <c r="E61" i="42" s="1"/>
  <c r="D62" i="42"/>
  <c r="C62" i="42" s="1"/>
  <c r="J63" i="42"/>
  <c r="I63" i="42" s="1"/>
  <c r="H64" i="42"/>
  <c r="G64" i="42" s="1"/>
  <c r="F65" i="42"/>
  <c r="E65" i="42" s="1"/>
  <c r="D66" i="42"/>
  <c r="C66" i="42" s="1"/>
  <c r="J67" i="42"/>
  <c r="I67" i="42" s="1"/>
  <c r="H68" i="42"/>
  <c r="G68" i="42" s="1"/>
  <c r="D35" i="42"/>
  <c r="C35" i="42" s="1"/>
  <c r="D39" i="42"/>
  <c r="C39" i="42" s="1"/>
  <c r="D43" i="42"/>
  <c r="C43" i="42" s="1"/>
  <c r="D47" i="42"/>
  <c r="C47" i="42" s="1"/>
  <c r="D51" i="42"/>
  <c r="C51" i="42" s="1"/>
  <c r="D55" i="42"/>
  <c r="C55" i="42" s="1"/>
  <c r="F58" i="42"/>
  <c r="E58" i="42" s="1"/>
  <c r="D59" i="42"/>
  <c r="C59" i="42" s="1"/>
  <c r="J60" i="42"/>
  <c r="I60" i="42" s="1"/>
  <c r="H61" i="42"/>
  <c r="G61" i="42" s="1"/>
  <c r="F62" i="42"/>
  <c r="E62" i="42" s="1"/>
  <c r="D63" i="42"/>
  <c r="C63" i="42" s="1"/>
  <c r="J64" i="42"/>
  <c r="I64" i="42" s="1"/>
  <c r="H65" i="42"/>
  <c r="G65" i="42" s="1"/>
  <c r="F66" i="42"/>
  <c r="E66" i="42" s="1"/>
  <c r="D67" i="42"/>
  <c r="C67" i="42" s="1"/>
  <c r="J68" i="42"/>
  <c r="I68" i="42" s="1"/>
  <c r="D36" i="42"/>
  <c r="C36" i="42" s="1"/>
  <c r="D40" i="42"/>
  <c r="C40" i="42" s="1"/>
  <c r="D44" i="42"/>
  <c r="C44" i="42" s="1"/>
  <c r="D48" i="42"/>
  <c r="C48" i="42" s="1"/>
  <c r="D52" i="42"/>
  <c r="C52" i="42" s="1"/>
  <c r="D56" i="42"/>
  <c r="C56" i="42" s="1"/>
  <c r="H58" i="42"/>
  <c r="G58" i="42" s="1"/>
  <c r="F59" i="42"/>
  <c r="E59" i="42" s="1"/>
  <c r="D60" i="42"/>
  <c r="C60" i="42" s="1"/>
  <c r="J61" i="42"/>
  <c r="I61" i="42" s="1"/>
  <c r="H62" i="42"/>
  <c r="G62" i="42" s="1"/>
  <c r="F63" i="42"/>
  <c r="E63" i="42" s="1"/>
  <c r="D64" i="42"/>
  <c r="C64" i="42" s="1"/>
  <c r="D45" i="41"/>
  <c r="C45" i="41" s="1"/>
  <c r="D61" i="41"/>
  <c r="C61" i="41" s="1"/>
  <c r="D49" i="41"/>
  <c r="C49" i="41" s="1"/>
  <c r="D37" i="41"/>
  <c r="C37" i="41" s="1"/>
  <c r="D65" i="41"/>
  <c r="C65" i="41" s="1"/>
  <c r="D57" i="41"/>
  <c r="C57" i="41" s="1"/>
  <c r="D53" i="41"/>
  <c r="C53" i="41" s="1"/>
  <c r="D41" i="41"/>
  <c r="C41" i="41" s="1"/>
  <c r="L68" i="41"/>
  <c r="K68" i="41" s="1"/>
  <c r="L64" i="41"/>
  <c r="K64" i="41" s="1"/>
  <c r="L60" i="41"/>
  <c r="K60" i="41" s="1"/>
  <c r="L61" i="41"/>
  <c r="K61" i="41" s="1"/>
  <c r="L67" i="41"/>
  <c r="K67" i="41" s="1"/>
  <c r="L63" i="41"/>
  <c r="K63" i="41" s="1"/>
  <c r="L59" i="41"/>
  <c r="K59" i="41" s="1"/>
  <c r="L65" i="41"/>
  <c r="K65" i="41" s="1"/>
  <c r="L66" i="41"/>
  <c r="K66" i="41" s="1"/>
  <c r="L62" i="41"/>
  <c r="K62" i="41" s="1"/>
  <c r="L58" i="41"/>
  <c r="K58" i="41" s="1"/>
  <c r="J66" i="41"/>
  <c r="I66" i="41" s="1"/>
  <c r="J62" i="41"/>
  <c r="I62" i="41" s="1"/>
  <c r="J58" i="41"/>
  <c r="I58" i="41" s="1"/>
  <c r="D68" i="41"/>
  <c r="C68" i="41" s="1"/>
  <c r="D34" i="41"/>
  <c r="C34" i="41" s="1"/>
  <c r="D38" i="41"/>
  <c r="C38" i="41" s="1"/>
  <c r="D42" i="41"/>
  <c r="C42" i="41" s="1"/>
  <c r="D46" i="41"/>
  <c r="C46" i="41" s="1"/>
  <c r="D50" i="41"/>
  <c r="C50" i="41" s="1"/>
  <c r="D54" i="41"/>
  <c r="C54" i="41" s="1"/>
  <c r="D58" i="41"/>
  <c r="C58" i="41" s="1"/>
  <c r="J59" i="41"/>
  <c r="I59" i="41" s="1"/>
  <c r="H60" i="41"/>
  <c r="G60" i="41" s="1"/>
  <c r="F61" i="41"/>
  <c r="E61" i="41" s="1"/>
  <c r="D62" i="41"/>
  <c r="C62" i="41" s="1"/>
  <c r="J63" i="41"/>
  <c r="I63" i="41" s="1"/>
  <c r="H64" i="41"/>
  <c r="G64" i="41" s="1"/>
  <c r="F65" i="41"/>
  <c r="E65" i="41" s="1"/>
  <c r="D66" i="41"/>
  <c r="C66" i="41" s="1"/>
  <c r="J67" i="41"/>
  <c r="I67" i="41" s="1"/>
  <c r="H68" i="41"/>
  <c r="G68" i="41" s="1"/>
  <c r="D35" i="41"/>
  <c r="C35" i="41" s="1"/>
  <c r="D39" i="41"/>
  <c r="C39" i="41" s="1"/>
  <c r="D43" i="41"/>
  <c r="C43" i="41" s="1"/>
  <c r="D47" i="41"/>
  <c r="C47" i="41" s="1"/>
  <c r="D51" i="41"/>
  <c r="C51" i="41" s="1"/>
  <c r="D55" i="41"/>
  <c r="C55" i="41" s="1"/>
  <c r="F58" i="41"/>
  <c r="E58" i="41" s="1"/>
  <c r="D59" i="41"/>
  <c r="C59" i="41" s="1"/>
  <c r="J60" i="41"/>
  <c r="I60" i="41" s="1"/>
  <c r="H61" i="41"/>
  <c r="G61" i="41" s="1"/>
  <c r="F62" i="41"/>
  <c r="E62" i="41" s="1"/>
  <c r="D63" i="41"/>
  <c r="C63" i="41" s="1"/>
  <c r="J64" i="41"/>
  <c r="I64" i="41" s="1"/>
  <c r="H65" i="41"/>
  <c r="G65" i="41" s="1"/>
  <c r="F66" i="41"/>
  <c r="E66" i="41" s="1"/>
  <c r="D67" i="41"/>
  <c r="C67" i="41" s="1"/>
  <c r="J68" i="41"/>
  <c r="I68" i="41" s="1"/>
  <c r="D36" i="41"/>
  <c r="C36" i="41" s="1"/>
  <c r="D40" i="41"/>
  <c r="C40" i="41" s="1"/>
  <c r="D44" i="41"/>
  <c r="C44" i="41" s="1"/>
  <c r="D48" i="41"/>
  <c r="C48" i="41" s="1"/>
  <c r="D52" i="41"/>
  <c r="C52" i="41" s="1"/>
  <c r="D56" i="41"/>
  <c r="C56" i="41" s="1"/>
  <c r="H58" i="41"/>
  <c r="G58" i="41" s="1"/>
  <c r="F59" i="41"/>
  <c r="E59" i="41" s="1"/>
  <c r="D60" i="41"/>
  <c r="C60" i="41" s="1"/>
  <c r="J61" i="41"/>
  <c r="I61" i="41" s="1"/>
  <c r="H62" i="41"/>
  <c r="G62" i="41" s="1"/>
  <c r="F63" i="41"/>
  <c r="E63" i="41" s="1"/>
  <c r="D64" i="41"/>
  <c r="C64" i="41" s="1"/>
  <c r="J65" i="37"/>
  <c r="I65" i="37" s="1"/>
  <c r="L68" i="37"/>
  <c r="K68" i="37" s="1"/>
  <c r="L64" i="37"/>
  <c r="K64" i="37" s="1"/>
  <c r="L60" i="37"/>
  <c r="K60" i="37" s="1"/>
  <c r="L67" i="37"/>
  <c r="K67" i="37" s="1"/>
  <c r="L63" i="37"/>
  <c r="K63" i="37" s="1"/>
  <c r="L59" i="37"/>
  <c r="K59" i="37" s="1"/>
  <c r="L66" i="37"/>
  <c r="K66" i="37" s="1"/>
  <c r="L62" i="37"/>
  <c r="K62" i="37" s="1"/>
  <c r="L58" i="37"/>
  <c r="K58" i="37" s="1"/>
  <c r="L65" i="37"/>
  <c r="K65" i="37" s="1"/>
  <c r="L61" i="37"/>
  <c r="K61" i="37" s="1"/>
  <c r="F67" i="37"/>
  <c r="E67" i="37" s="1"/>
  <c r="F63" i="37"/>
  <c r="E63" i="37" s="1"/>
  <c r="F59" i="37"/>
  <c r="E59" i="37" s="1"/>
  <c r="F66" i="37"/>
  <c r="E66" i="37" s="1"/>
  <c r="F62" i="37"/>
  <c r="E62" i="37" s="1"/>
  <c r="F58" i="37"/>
  <c r="E58" i="37" s="1"/>
  <c r="F65" i="37"/>
  <c r="E65" i="37" s="1"/>
  <c r="F61" i="37"/>
  <c r="E61" i="37" s="1"/>
  <c r="F68" i="37"/>
  <c r="E68" i="37" s="1"/>
  <c r="F64" i="37"/>
  <c r="E64" i="37" s="1"/>
  <c r="F60" i="37"/>
  <c r="E60" i="37" s="1"/>
  <c r="D68" i="37"/>
  <c r="C68" i="37" s="1"/>
  <c r="H66" i="37"/>
  <c r="G66" i="37" s="1"/>
  <c r="H62" i="37"/>
  <c r="G62" i="37" s="1"/>
  <c r="H58" i="37"/>
  <c r="G58" i="37" s="1"/>
  <c r="H65" i="37"/>
  <c r="G65" i="37" s="1"/>
  <c r="H61" i="37"/>
  <c r="G61" i="37" s="1"/>
  <c r="H68" i="37"/>
  <c r="G68" i="37" s="1"/>
  <c r="H64" i="37"/>
  <c r="G64" i="37" s="1"/>
  <c r="H60" i="37"/>
  <c r="G60" i="37" s="1"/>
  <c r="H67" i="37"/>
  <c r="G67" i="37" s="1"/>
  <c r="H63" i="37"/>
  <c r="G63" i="37" s="1"/>
  <c r="H59" i="37"/>
  <c r="G59" i="37" s="1"/>
  <c r="D37" i="37"/>
  <c r="C37" i="37" s="1"/>
  <c r="D41" i="37"/>
  <c r="C41" i="37" s="1"/>
  <c r="D45" i="37"/>
  <c r="C45" i="37" s="1"/>
  <c r="D49" i="37"/>
  <c r="C49" i="37" s="1"/>
  <c r="D53" i="37"/>
  <c r="C53" i="37" s="1"/>
  <c r="D57" i="37"/>
  <c r="C57" i="37" s="1"/>
  <c r="J58" i="37"/>
  <c r="I58" i="37" s="1"/>
  <c r="D61" i="37"/>
  <c r="C61" i="37" s="1"/>
  <c r="J62" i="37"/>
  <c r="I62" i="37" s="1"/>
  <c r="D65" i="37"/>
  <c r="C65" i="37" s="1"/>
  <c r="J66" i="37"/>
  <c r="I66" i="37" s="1"/>
  <c r="D34" i="37"/>
  <c r="C34" i="37" s="1"/>
  <c r="D38" i="37"/>
  <c r="C38" i="37" s="1"/>
  <c r="D42" i="37"/>
  <c r="C42" i="37" s="1"/>
  <c r="D46" i="37"/>
  <c r="C46" i="37" s="1"/>
  <c r="D50" i="37"/>
  <c r="C50" i="37" s="1"/>
  <c r="D54" i="37"/>
  <c r="C54" i="37" s="1"/>
  <c r="D58" i="37"/>
  <c r="C58" i="37" s="1"/>
  <c r="J59" i="37"/>
  <c r="I59" i="37" s="1"/>
  <c r="D62" i="37"/>
  <c r="C62" i="37" s="1"/>
  <c r="J63" i="37"/>
  <c r="I63" i="37" s="1"/>
  <c r="D66" i="37"/>
  <c r="C66" i="37" s="1"/>
  <c r="J67" i="37"/>
  <c r="I67" i="37" s="1"/>
  <c r="D35" i="37"/>
  <c r="C35" i="37" s="1"/>
  <c r="D39" i="37"/>
  <c r="C39" i="37" s="1"/>
  <c r="D43" i="37"/>
  <c r="C43" i="37" s="1"/>
  <c r="D47" i="37"/>
  <c r="C47" i="37" s="1"/>
  <c r="D51" i="37"/>
  <c r="C51" i="37" s="1"/>
  <c r="D55" i="37"/>
  <c r="C55" i="37" s="1"/>
  <c r="D59" i="37"/>
  <c r="C59" i="37" s="1"/>
  <c r="J60" i="37"/>
  <c r="I60" i="37" s="1"/>
  <c r="D63" i="37"/>
  <c r="C63" i="37" s="1"/>
  <c r="J64" i="37"/>
  <c r="I64" i="37" s="1"/>
  <c r="D67" i="37"/>
  <c r="C67" i="37" s="1"/>
  <c r="D36" i="37"/>
  <c r="C36" i="37" s="1"/>
  <c r="D40" i="37"/>
  <c r="C40" i="37" s="1"/>
  <c r="D44" i="37"/>
  <c r="C44" i="37" s="1"/>
  <c r="D48" i="37"/>
  <c r="C48" i="37" s="1"/>
  <c r="D52" i="37"/>
  <c r="C52" i="37" s="1"/>
  <c r="D56" i="37"/>
  <c r="C56" i="37" s="1"/>
  <c r="D60" i="37"/>
  <c r="C60" i="37" s="1"/>
  <c r="J61" i="37"/>
  <c r="I61" i="37" s="1"/>
  <c r="D64" i="37"/>
  <c r="C64" i="37" s="1"/>
  <c r="O34" i="20"/>
  <c r="O33" i="20"/>
  <c r="O32" i="20"/>
  <c r="O31" i="20"/>
  <c r="O30" i="20"/>
  <c r="F13" i="35" l="1"/>
  <c r="J13" i="35" s="1"/>
  <c r="F16" i="35"/>
  <c r="F14" i="35"/>
  <c r="J14" i="35" s="1"/>
  <c r="F15" i="35"/>
  <c r="J15" i="35" s="1"/>
  <c r="P15" i="36"/>
  <c r="Y7" i="42" s="1"/>
  <c r="P15" i="35"/>
  <c r="Y7" i="43" s="1"/>
  <c r="P15" i="33"/>
  <c r="Y7" i="37" s="1"/>
  <c r="P15" i="34"/>
  <c r="Y7" i="41" s="1"/>
  <c r="P16" i="34"/>
  <c r="Y8" i="41" s="1"/>
  <c r="P16" i="33"/>
  <c r="Y8" i="37" s="1"/>
  <c r="P16" i="35"/>
  <c r="Y8" i="43" s="1"/>
  <c r="P16" i="36"/>
  <c r="Y8" i="42" s="1"/>
  <c r="P17" i="36"/>
  <c r="Y9" i="42" s="1"/>
  <c r="P17" i="35"/>
  <c r="Y9" i="43" s="1"/>
  <c r="P17" i="34"/>
  <c r="Y9" i="41" s="1"/>
  <c r="P17" i="33"/>
  <c r="Y9" i="37" s="1"/>
  <c r="P14" i="36"/>
  <c r="Y6" i="42" s="1"/>
  <c r="P14" i="35"/>
  <c r="Y6" i="43" s="1"/>
  <c r="P14" i="34"/>
  <c r="Y6" i="41" s="1"/>
  <c r="P14" i="33"/>
  <c r="Y6" i="37" s="1"/>
  <c r="P13" i="33"/>
  <c r="Y5" i="37" s="1"/>
  <c r="P13" i="36"/>
  <c r="Y5" i="42" s="1"/>
  <c r="P13" i="35"/>
  <c r="Y5" i="43" s="1"/>
  <c r="P13" i="34"/>
  <c r="Y5" i="41" s="1"/>
  <c r="F15" i="34"/>
  <c r="O7" i="41" s="1"/>
  <c r="G9" i="41" s="1"/>
  <c r="F13" i="36"/>
  <c r="O5" i="42" s="1"/>
  <c r="C9" i="42" s="1"/>
  <c r="F17" i="34"/>
  <c r="J17" i="34" s="1"/>
  <c r="F14" i="34"/>
  <c r="J14" i="34" s="1"/>
  <c r="F16" i="33"/>
  <c r="J16" i="33" s="1"/>
  <c r="F13" i="34"/>
  <c r="J13" i="34" s="1"/>
  <c r="F15" i="36"/>
  <c r="J15" i="36" s="1"/>
  <c r="F13" i="33"/>
  <c r="J13" i="33" s="1"/>
  <c r="F17" i="33"/>
  <c r="J17" i="33" s="1"/>
  <c r="F15" i="33"/>
  <c r="J15" i="33" s="1"/>
  <c r="F16" i="36"/>
  <c r="J16" i="36" s="1"/>
  <c r="F14" i="36"/>
  <c r="J14" i="36" s="1"/>
  <c r="J16" i="34"/>
  <c r="O8" i="41"/>
  <c r="I9" i="41" s="1"/>
  <c r="J17" i="35"/>
  <c r="O9" i="43"/>
  <c r="K9" i="43" s="1"/>
  <c r="J14" i="33"/>
  <c r="O6" i="37"/>
  <c r="E9" i="37" s="1"/>
  <c r="J17" i="36"/>
  <c r="O9" i="42"/>
  <c r="K9" i="42" s="1"/>
  <c r="J16" i="35"/>
  <c r="O8" i="43"/>
  <c r="I9" i="43" s="1"/>
  <c r="N34" i="20"/>
  <c r="N33" i="20"/>
  <c r="N32" i="20"/>
  <c r="N31" i="20"/>
  <c r="I34" i="20"/>
  <c r="I33" i="20"/>
  <c r="I32" i="20"/>
  <c r="I31" i="20"/>
  <c r="O5" i="43" l="1"/>
  <c r="C9" i="43" s="1"/>
  <c r="O7" i="43"/>
  <c r="G9" i="43" s="1"/>
  <c r="J13" i="36"/>
  <c r="S5" i="42" s="1"/>
  <c r="O6" i="43"/>
  <c r="E9" i="43" s="1"/>
  <c r="O14" i="36"/>
  <c r="X6" i="42" s="1"/>
  <c r="O14" i="35"/>
  <c r="X6" i="43" s="1"/>
  <c r="O14" i="34"/>
  <c r="X6" i="41" s="1"/>
  <c r="O14" i="33"/>
  <c r="X6" i="37" s="1"/>
  <c r="O15" i="33"/>
  <c r="X7" i="37" s="1"/>
  <c r="O15" i="36"/>
  <c r="X7" i="42" s="1"/>
  <c r="O15" i="35"/>
  <c r="X7" i="43" s="1"/>
  <c r="O15" i="34"/>
  <c r="X7" i="41" s="1"/>
  <c r="O16" i="35"/>
  <c r="X8" i="43" s="1"/>
  <c r="O16" i="36"/>
  <c r="X8" i="42" s="1"/>
  <c r="O16" i="34"/>
  <c r="X8" i="41" s="1"/>
  <c r="O16" i="33"/>
  <c r="X8" i="37" s="1"/>
  <c r="O17" i="36"/>
  <c r="X9" i="42" s="1"/>
  <c r="O17" i="35"/>
  <c r="X9" i="43" s="1"/>
  <c r="O17" i="34"/>
  <c r="X9" i="41" s="1"/>
  <c r="O17" i="33"/>
  <c r="X9" i="37" s="1"/>
  <c r="O7" i="37"/>
  <c r="G9" i="37" s="1"/>
  <c r="J15" i="34"/>
  <c r="S7" i="41" s="1"/>
  <c r="O9" i="37"/>
  <c r="K9" i="37" s="1"/>
  <c r="O8" i="37"/>
  <c r="I9" i="37" s="1"/>
  <c r="O6" i="42"/>
  <c r="E9" i="42" s="1"/>
  <c r="O9" i="41"/>
  <c r="K9" i="41" s="1"/>
  <c r="O5" i="41"/>
  <c r="C9" i="41" s="1"/>
  <c r="O8" i="42"/>
  <c r="I9" i="42" s="1"/>
  <c r="O7" i="42"/>
  <c r="G9" i="42" s="1"/>
  <c r="O6" i="41"/>
  <c r="E9" i="41" s="1"/>
  <c r="O5" i="37"/>
  <c r="C9" i="37" s="1"/>
  <c r="S6" i="37"/>
  <c r="S5" i="37"/>
  <c r="N15" i="36"/>
  <c r="W7" i="42" s="1"/>
  <c r="S7" i="42"/>
  <c r="N16" i="36"/>
  <c r="W8" i="42" s="1"/>
  <c r="S8" i="42"/>
  <c r="S9" i="41"/>
  <c r="S9" i="37"/>
  <c r="S5" i="41"/>
  <c r="N17" i="35"/>
  <c r="W9" i="43" s="1"/>
  <c r="S9" i="43"/>
  <c r="N13" i="35"/>
  <c r="W5" i="43" s="1"/>
  <c r="S5" i="43"/>
  <c r="N17" i="36"/>
  <c r="W9" i="42" s="1"/>
  <c r="S9" i="42"/>
  <c r="S7" i="37"/>
  <c r="N15" i="35"/>
  <c r="W7" i="43" s="1"/>
  <c r="S7" i="43"/>
  <c r="S8" i="37"/>
  <c r="N14" i="35"/>
  <c r="W6" i="43" s="1"/>
  <c r="S6" i="43"/>
  <c r="S6" i="41"/>
  <c r="N16" i="35"/>
  <c r="W8" i="43" s="1"/>
  <c r="S8" i="43"/>
  <c r="N14" i="36"/>
  <c r="W6" i="42" s="1"/>
  <c r="S6" i="42"/>
  <c r="S8" i="41"/>
  <c r="Q34" i="20"/>
  <c r="Q33" i="20"/>
  <c r="Q32" i="20"/>
  <c r="Q31" i="20"/>
  <c r="Q30" i="20"/>
  <c r="E25" i="26"/>
  <c r="G9" i="30" s="1"/>
  <c r="D25" i="26"/>
  <c r="N13" i="36" l="1"/>
  <c r="W5" i="42" s="1"/>
  <c r="R16" i="33"/>
  <c r="AA8" i="37" s="1"/>
  <c r="R16" i="36"/>
  <c r="AA8" i="42" s="1"/>
  <c r="R16" i="35"/>
  <c r="AA8" i="43" s="1"/>
  <c r="R16" i="34"/>
  <c r="AA8" i="41" s="1"/>
  <c r="R15" i="36"/>
  <c r="AA7" i="42" s="1"/>
  <c r="R15" i="35"/>
  <c r="AA7" i="43" s="1"/>
  <c r="R15" i="34"/>
  <c r="AA7" i="41" s="1"/>
  <c r="R15" i="33"/>
  <c r="AA7" i="37" s="1"/>
  <c r="R17" i="35"/>
  <c r="AA9" i="43" s="1"/>
  <c r="R17" i="36"/>
  <c r="AA9" i="42" s="1"/>
  <c r="R17" i="34"/>
  <c r="AA9" i="41" s="1"/>
  <c r="R17" i="33"/>
  <c r="AA9" i="37" s="1"/>
  <c r="R13" i="33"/>
  <c r="AA5" i="37" s="1"/>
  <c r="R13" i="36"/>
  <c r="AA5" i="42" s="1"/>
  <c r="R13" i="35"/>
  <c r="AA5" i="43" s="1"/>
  <c r="R13" i="34"/>
  <c r="AA5" i="41" s="1"/>
  <c r="R14" i="34"/>
  <c r="AA6" i="41" s="1"/>
  <c r="R14" i="35"/>
  <c r="AA6" i="43" s="1"/>
  <c r="R14" i="33"/>
  <c r="AA6" i="37" s="1"/>
  <c r="R14" i="36"/>
  <c r="AA6" i="42" s="1"/>
  <c r="I30" i="20"/>
  <c r="Q12" i="31"/>
  <c r="F20" i="30" l="1"/>
  <c r="F21" i="30"/>
  <c r="D8" i="26" l="1"/>
  <c r="F8" i="26" s="1"/>
  <c r="G8" i="26" s="1"/>
  <c r="I8" i="26" s="1"/>
  <c r="D12" i="20"/>
  <c r="F12" i="20" l="1"/>
  <c r="G12" i="20" s="1"/>
  <c r="I2" i="31"/>
  <c r="D9" i="30"/>
  <c r="I12" i="20" l="1"/>
  <c r="E24" i="20" s="1"/>
  <c r="G8" i="30"/>
  <c r="B2" i="31"/>
  <c r="S13" i="31"/>
  <c r="R13" i="31"/>
  <c r="Q13" i="31"/>
  <c r="N13" i="31"/>
  <c r="S12" i="31"/>
  <c r="R12" i="31"/>
  <c r="N12" i="31"/>
  <c r="H21" i="30"/>
  <c r="G21" i="30"/>
  <c r="C21" i="30"/>
  <c r="H20" i="30"/>
  <c r="G20" i="30"/>
  <c r="C20" i="30"/>
  <c r="Q17" i="30"/>
  <c r="Z9" i="31" s="1"/>
  <c r="M17" i="30"/>
  <c r="V9" i="31" s="1"/>
  <c r="I17" i="30"/>
  <c r="R9" i="31" s="1"/>
  <c r="G17" i="30"/>
  <c r="P9" i="31" s="1"/>
  <c r="K6" i="31" s="1"/>
  <c r="E17" i="30"/>
  <c r="D17" i="30"/>
  <c r="C17" i="30"/>
  <c r="Q16" i="30"/>
  <c r="Z8" i="31" s="1"/>
  <c r="I5" i="31" s="1"/>
  <c r="M16" i="30"/>
  <c r="V8" i="31" s="1"/>
  <c r="I16" i="30"/>
  <c r="R8" i="31" s="1"/>
  <c r="G16" i="30"/>
  <c r="P8" i="31" s="1"/>
  <c r="I6" i="31" s="1"/>
  <c r="E16" i="30"/>
  <c r="D16" i="30"/>
  <c r="C16" i="30"/>
  <c r="Q15" i="30"/>
  <c r="Z7" i="31" s="1"/>
  <c r="M15" i="30"/>
  <c r="V7" i="31" s="1"/>
  <c r="I15" i="30"/>
  <c r="R7" i="31" s="1"/>
  <c r="G15" i="30"/>
  <c r="P7" i="31" s="1"/>
  <c r="G6" i="31" s="1"/>
  <c r="E15" i="30"/>
  <c r="D15" i="30"/>
  <c r="C15" i="30"/>
  <c r="Q14" i="30"/>
  <c r="Z6" i="31" s="1"/>
  <c r="M14" i="30"/>
  <c r="V6" i="31" s="1"/>
  <c r="I14" i="30"/>
  <c r="R6" i="31" s="1"/>
  <c r="G14" i="30"/>
  <c r="P6" i="31" s="1"/>
  <c r="E6" i="31" s="1"/>
  <c r="E14" i="30"/>
  <c r="D14" i="30"/>
  <c r="C14" i="30"/>
  <c r="Q13" i="30"/>
  <c r="Z5" i="31" s="1"/>
  <c r="C5" i="31" s="1"/>
  <c r="M13" i="30"/>
  <c r="V5" i="31" s="1"/>
  <c r="I13" i="30"/>
  <c r="G13" i="30"/>
  <c r="D13" i="30"/>
  <c r="C13" i="30"/>
  <c r="N8" i="31" l="1"/>
  <c r="N8" i="42"/>
  <c r="N8" i="41"/>
  <c r="N8" i="43"/>
  <c r="N8" i="37"/>
  <c r="N7" i="31"/>
  <c r="N7" i="37"/>
  <c r="N7" i="43"/>
  <c r="N7" i="41"/>
  <c r="N7" i="42"/>
  <c r="N9" i="31"/>
  <c r="N9" i="43"/>
  <c r="N9" i="37"/>
  <c r="N9" i="42"/>
  <c r="N9" i="41"/>
  <c r="N6" i="31"/>
  <c r="N6" i="41"/>
  <c r="N6" i="42"/>
  <c r="N6" i="37"/>
  <c r="N6" i="43"/>
  <c r="N5" i="31"/>
  <c r="N5" i="37"/>
  <c r="N5" i="43"/>
  <c r="N5" i="41"/>
  <c r="N5" i="42"/>
  <c r="R5" i="31"/>
  <c r="D64" i="31" s="1"/>
  <c r="C64" i="31" s="1"/>
  <c r="P5" i="31"/>
  <c r="C6" i="31" s="1"/>
  <c r="G5" i="31"/>
  <c r="K5" i="31"/>
  <c r="E5" i="31"/>
  <c r="H68" i="31"/>
  <c r="G68" i="31" s="1"/>
  <c r="H67" i="31"/>
  <c r="G67" i="31" s="1"/>
  <c r="H66" i="31"/>
  <c r="G66" i="31" s="1"/>
  <c r="H65" i="31"/>
  <c r="G65" i="31" s="1"/>
  <c r="H64" i="31"/>
  <c r="G64" i="31" s="1"/>
  <c r="H63" i="31"/>
  <c r="G63" i="31" s="1"/>
  <c r="H62" i="31"/>
  <c r="G62" i="31" s="1"/>
  <c r="H61" i="31"/>
  <c r="G61" i="31" s="1"/>
  <c r="H60" i="31"/>
  <c r="G60" i="31" s="1"/>
  <c r="H59" i="31"/>
  <c r="G59" i="31" s="1"/>
  <c r="H58" i="31"/>
  <c r="G58" i="31" s="1"/>
  <c r="F68" i="31"/>
  <c r="E68" i="31" s="1"/>
  <c r="F67" i="31"/>
  <c r="E67" i="31" s="1"/>
  <c r="F66" i="31"/>
  <c r="E66" i="31" s="1"/>
  <c r="F65" i="31"/>
  <c r="E65" i="31" s="1"/>
  <c r="F64" i="31"/>
  <c r="E64" i="31" s="1"/>
  <c r="F63" i="31"/>
  <c r="E63" i="31" s="1"/>
  <c r="F62" i="31"/>
  <c r="E62" i="31" s="1"/>
  <c r="F61" i="31"/>
  <c r="E61" i="31" s="1"/>
  <c r="F60" i="31"/>
  <c r="E60" i="31" s="1"/>
  <c r="F59" i="31"/>
  <c r="E59" i="31" s="1"/>
  <c r="F58" i="31"/>
  <c r="E58" i="31" s="1"/>
  <c r="J68" i="31"/>
  <c r="I68" i="31" s="1"/>
  <c r="J67" i="31"/>
  <c r="I67" i="31" s="1"/>
  <c r="J66" i="31"/>
  <c r="I66" i="31" s="1"/>
  <c r="J65" i="31"/>
  <c r="I65" i="31" s="1"/>
  <c r="J64" i="31"/>
  <c r="I64" i="31" s="1"/>
  <c r="J63" i="31"/>
  <c r="I63" i="31" s="1"/>
  <c r="J62" i="31"/>
  <c r="I62" i="31" s="1"/>
  <c r="J61" i="31"/>
  <c r="I61" i="31" s="1"/>
  <c r="J60" i="31"/>
  <c r="I60" i="31" s="1"/>
  <c r="J59" i="31"/>
  <c r="I59" i="31" s="1"/>
  <c r="J58" i="31"/>
  <c r="I58" i="31" s="1"/>
  <c r="L68" i="31"/>
  <c r="K68" i="31" s="1"/>
  <c r="L67" i="31"/>
  <c r="K67" i="31" s="1"/>
  <c r="L66" i="31"/>
  <c r="K66" i="31" s="1"/>
  <c r="L65" i="31"/>
  <c r="K65" i="31" s="1"/>
  <c r="L64" i="31"/>
  <c r="K64" i="31" s="1"/>
  <c r="L63" i="31"/>
  <c r="K63" i="31" s="1"/>
  <c r="L62" i="31"/>
  <c r="K62" i="31" s="1"/>
  <c r="L61" i="31"/>
  <c r="K61" i="31" s="1"/>
  <c r="L60" i="31"/>
  <c r="K60" i="31" s="1"/>
  <c r="L59" i="31"/>
  <c r="K59" i="31" s="1"/>
  <c r="L58" i="31"/>
  <c r="K58" i="31" s="1"/>
  <c r="D34" i="31" l="1"/>
  <c r="D35" i="31"/>
  <c r="C35" i="31" s="1"/>
  <c r="D67" i="31"/>
  <c r="C67" i="31" s="1"/>
  <c r="D45" i="31"/>
  <c r="C45" i="31" s="1"/>
  <c r="D46" i="31"/>
  <c r="C46" i="31" s="1"/>
  <c r="D56" i="31"/>
  <c r="C56" i="31" s="1"/>
  <c r="D38" i="31"/>
  <c r="C38" i="31" s="1"/>
  <c r="D37" i="31"/>
  <c r="C37" i="31" s="1"/>
  <c r="D52" i="31"/>
  <c r="C52" i="31" s="1"/>
  <c r="D60" i="31"/>
  <c r="C60" i="31" s="1"/>
  <c r="C34" i="31"/>
  <c r="D42" i="31"/>
  <c r="C42" i="31" s="1"/>
  <c r="D50" i="31"/>
  <c r="C50" i="31" s="1"/>
  <c r="D41" i="31"/>
  <c r="C41" i="31" s="1"/>
  <c r="D49" i="31"/>
  <c r="C49" i="31" s="1"/>
  <c r="D54" i="31"/>
  <c r="C54" i="31" s="1"/>
  <c r="D58" i="31"/>
  <c r="C58" i="31" s="1"/>
  <c r="D62" i="31"/>
  <c r="C62" i="31" s="1"/>
  <c r="D66" i="31"/>
  <c r="C66" i="31" s="1"/>
  <c r="D68" i="31"/>
  <c r="C68" i="31" s="1"/>
  <c r="D36" i="31"/>
  <c r="C36" i="31" s="1"/>
  <c r="D40" i="31"/>
  <c r="C40" i="31" s="1"/>
  <c r="D44" i="31"/>
  <c r="C44" i="31" s="1"/>
  <c r="D48" i="31"/>
  <c r="C48" i="31" s="1"/>
  <c r="D39" i="31"/>
  <c r="C39" i="31" s="1"/>
  <c r="D43" i="31"/>
  <c r="C43" i="31" s="1"/>
  <c r="D47" i="31"/>
  <c r="C47" i="31" s="1"/>
  <c r="D51" i="31"/>
  <c r="C51" i="31" s="1"/>
  <c r="D53" i="31"/>
  <c r="C53" i="31" s="1"/>
  <c r="D55" i="31"/>
  <c r="C55" i="31" s="1"/>
  <c r="D57" i="31"/>
  <c r="C57" i="31" s="1"/>
  <c r="D59" i="31"/>
  <c r="C59" i="31" s="1"/>
  <c r="D61" i="31"/>
  <c r="C61" i="31" s="1"/>
  <c r="D63" i="31"/>
  <c r="C63" i="31" s="1"/>
  <c r="D65" i="31"/>
  <c r="C65" i="31" s="1"/>
  <c r="E13" i="30"/>
  <c r="H9" i="30" l="1"/>
  <c r="F17" i="30" l="1"/>
  <c r="J17" i="30" s="1"/>
  <c r="F15" i="30"/>
  <c r="J15" i="30" s="1"/>
  <c r="F13" i="30"/>
  <c r="J13" i="30" s="1"/>
  <c r="F16" i="30"/>
  <c r="J16" i="30" s="1"/>
  <c r="F14" i="30"/>
  <c r="J14" i="30" s="1"/>
  <c r="O5" i="31" l="1"/>
  <c r="C9" i="31" s="1"/>
  <c r="O8" i="31"/>
  <c r="I9" i="31" s="1"/>
  <c r="O6" i="31"/>
  <c r="E9" i="31" s="1"/>
  <c r="O7" i="31"/>
  <c r="O9" i="31"/>
  <c r="S5" i="31"/>
  <c r="K9" i="31" l="1"/>
  <c r="G9" i="31"/>
  <c r="S9" i="31"/>
  <c r="S7" i="31"/>
  <c r="S6" i="31"/>
  <c r="S8" i="31"/>
  <c r="R17" i="30" l="1"/>
  <c r="AA9" i="31" s="1"/>
  <c r="R16" i="30"/>
  <c r="AA8" i="31" s="1"/>
  <c r="R15" i="30"/>
  <c r="AA7" i="31" s="1"/>
  <c r="R14" i="30"/>
  <c r="AA6" i="31" s="1"/>
  <c r="R13" i="30"/>
  <c r="AA5" i="31" s="1"/>
  <c r="P13" i="30"/>
  <c r="Y5" i="31" s="1"/>
  <c r="N30" i="20"/>
  <c r="J30" i="20"/>
  <c r="G30" i="20"/>
  <c r="O13" i="30" l="1"/>
  <c r="X5" i="31" s="1"/>
  <c r="O13" i="34"/>
  <c r="X5" i="41" s="1"/>
  <c r="O13" i="33"/>
  <c r="X5" i="37" s="1"/>
  <c r="O13" i="35"/>
  <c r="X5" i="43" s="1"/>
  <c r="O13" i="36"/>
  <c r="X5" i="42" s="1"/>
  <c r="M30" i="20"/>
  <c r="K13" i="36"/>
  <c r="T5" i="42" s="1"/>
  <c r="K13" i="35"/>
  <c r="T5" i="43" s="1"/>
  <c r="K13" i="34"/>
  <c r="K13" i="33"/>
  <c r="H13" i="30"/>
  <c r="Q5" i="31" s="1"/>
  <c r="C7" i="31" s="1"/>
  <c r="D18" i="31" s="1"/>
  <c r="H13" i="36"/>
  <c r="Q5" i="42" s="1"/>
  <c r="C7" i="42" s="1"/>
  <c r="H13" i="33"/>
  <c r="Q5" i="37" s="1"/>
  <c r="C7" i="37" s="1"/>
  <c r="H13" i="35"/>
  <c r="Q5" i="43" s="1"/>
  <c r="C7" i="43" s="1"/>
  <c r="H13" i="34"/>
  <c r="Q5" i="41" s="1"/>
  <c r="C7" i="41" s="1"/>
  <c r="D10" i="31"/>
  <c r="C10" i="31" s="1"/>
  <c r="D14" i="31"/>
  <c r="D11" i="31"/>
  <c r="D15" i="31"/>
  <c r="D19" i="31"/>
  <c r="D12" i="31"/>
  <c r="D16" i="31"/>
  <c r="D20" i="31"/>
  <c r="D13" i="31"/>
  <c r="D21" i="31"/>
  <c r="K13" i="30"/>
  <c r="N13" i="30" s="1"/>
  <c r="P17" i="30"/>
  <c r="Y9" i="31" s="1"/>
  <c r="O17" i="30"/>
  <c r="X9" i="31" s="1"/>
  <c r="P16" i="30"/>
  <c r="Y8" i="31" s="1"/>
  <c r="O16" i="30"/>
  <c r="X8" i="31" s="1"/>
  <c r="P15" i="30"/>
  <c r="Y7" i="31" s="1"/>
  <c r="O15" i="30"/>
  <c r="X7" i="31" s="1"/>
  <c r="P14" i="30"/>
  <c r="Y6" i="31" s="1"/>
  <c r="O14" i="30"/>
  <c r="X6" i="31" s="1"/>
  <c r="G34" i="20"/>
  <c r="G33" i="20"/>
  <c r="G32" i="20"/>
  <c r="G31" i="20"/>
  <c r="K30" i="20"/>
  <c r="H14" i="30" l="1"/>
  <c r="Q6" i="31" s="1"/>
  <c r="E7" i="31" s="1"/>
  <c r="F18" i="31" s="1"/>
  <c r="H14" i="34"/>
  <c r="Q6" i="41" s="1"/>
  <c r="E7" i="41" s="1"/>
  <c r="H14" i="33"/>
  <c r="Q6" i="37" s="1"/>
  <c r="E7" i="37" s="1"/>
  <c r="H14" i="35"/>
  <c r="Q6" i="43" s="1"/>
  <c r="E7" i="43" s="1"/>
  <c r="H14" i="36"/>
  <c r="Q6" i="42" s="1"/>
  <c r="E7" i="42" s="1"/>
  <c r="H15" i="30"/>
  <c r="Q7" i="31" s="1"/>
  <c r="G7" i="31" s="1"/>
  <c r="H33" i="31" s="1"/>
  <c r="H15" i="36"/>
  <c r="Q7" i="42" s="1"/>
  <c r="G7" i="42" s="1"/>
  <c r="H15" i="35"/>
  <c r="Q7" i="43" s="1"/>
  <c r="G7" i="43" s="1"/>
  <c r="H15" i="34"/>
  <c r="Q7" i="41" s="1"/>
  <c r="G7" i="41" s="1"/>
  <c r="H15" i="33"/>
  <c r="Q7" i="37" s="1"/>
  <c r="G7" i="37" s="1"/>
  <c r="D21" i="41"/>
  <c r="D10" i="41"/>
  <c r="C10" i="41" s="1"/>
  <c r="D14" i="41"/>
  <c r="D11" i="41"/>
  <c r="D19" i="41"/>
  <c r="D16" i="41"/>
  <c r="D17" i="41"/>
  <c r="D13" i="41"/>
  <c r="D18" i="41"/>
  <c r="D15" i="41"/>
  <c r="D12" i="41"/>
  <c r="D20" i="41"/>
  <c r="H17" i="30"/>
  <c r="Q9" i="31" s="1"/>
  <c r="K7" i="31" s="1"/>
  <c r="H17" i="35"/>
  <c r="Q9" i="43" s="1"/>
  <c r="K7" i="43" s="1"/>
  <c r="H17" i="34"/>
  <c r="Q9" i="41" s="1"/>
  <c r="K7" i="41" s="1"/>
  <c r="H17" i="33"/>
  <c r="Q9" i="37" s="1"/>
  <c r="K7" i="37" s="1"/>
  <c r="H17" i="36"/>
  <c r="Q9" i="42" s="1"/>
  <c r="K7" i="42" s="1"/>
  <c r="D17" i="42"/>
  <c r="D13" i="42"/>
  <c r="D18" i="42"/>
  <c r="D15" i="42"/>
  <c r="D12" i="42"/>
  <c r="D20" i="42"/>
  <c r="D21" i="42"/>
  <c r="D10" i="42"/>
  <c r="C10" i="42" s="1"/>
  <c r="C11" i="42" s="1"/>
  <c r="C12" i="42" s="1"/>
  <c r="C13" i="42" s="1"/>
  <c r="C14" i="42" s="1"/>
  <c r="C15" i="42" s="1"/>
  <c r="C16" i="42" s="1"/>
  <c r="C17" i="42" s="1"/>
  <c r="C18" i="42" s="1"/>
  <c r="C19" i="42" s="1"/>
  <c r="C20" i="42" s="1"/>
  <c r="C21" i="42" s="1"/>
  <c r="D14" i="42"/>
  <c r="D11" i="42"/>
  <c r="D19" i="42"/>
  <c r="D16" i="42"/>
  <c r="L13" i="30"/>
  <c r="U5" i="31" s="1"/>
  <c r="C8" i="31" s="1"/>
  <c r="D23" i="31" s="1"/>
  <c r="L13" i="36"/>
  <c r="U5" i="42" s="1"/>
  <c r="C8" i="42" s="1"/>
  <c r="L13" i="35"/>
  <c r="U5" i="43" s="1"/>
  <c r="C8" i="43" s="1"/>
  <c r="L13" i="34"/>
  <c r="U5" i="41" s="1"/>
  <c r="C8" i="41" s="1"/>
  <c r="L13" i="33"/>
  <c r="U5" i="37" s="1"/>
  <c r="C8" i="37" s="1"/>
  <c r="T5" i="41"/>
  <c r="N13" i="34"/>
  <c r="W5" i="41" s="1"/>
  <c r="H16" i="30"/>
  <c r="Q8" i="31" s="1"/>
  <c r="I7" i="31" s="1"/>
  <c r="H16" i="33"/>
  <c r="Q8" i="37" s="1"/>
  <c r="I7" i="37" s="1"/>
  <c r="H16" i="36"/>
  <c r="Q8" i="42" s="1"/>
  <c r="I7" i="42" s="1"/>
  <c r="H16" i="35"/>
  <c r="Q8" i="43" s="1"/>
  <c r="I7" i="43" s="1"/>
  <c r="H16" i="34"/>
  <c r="Q8" i="41" s="1"/>
  <c r="I7" i="41" s="1"/>
  <c r="D10" i="43"/>
  <c r="C10" i="43" s="1"/>
  <c r="D17" i="43"/>
  <c r="D13" i="43"/>
  <c r="D15" i="43"/>
  <c r="D21" i="43"/>
  <c r="D12" i="43"/>
  <c r="D19" i="43"/>
  <c r="D14" i="43"/>
  <c r="D18" i="43"/>
  <c r="D16" i="43"/>
  <c r="D11" i="43"/>
  <c r="D20" i="43"/>
  <c r="D12" i="37"/>
  <c r="D10" i="37"/>
  <c r="C10" i="37" s="1"/>
  <c r="D11" i="37"/>
  <c r="D20" i="37"/>
  <c r="D17" i="37"/>
  <c r="D13" i="37"/>
  <c r="D15" i="37"/>
  <c r="D18" i="37"/>
  <c r="D21" i="37"/>
  <c r="D14" i="37"/>
  <c r="D19" i="37"/>
  <c r="D16" i="37"/>
  <c r="D17" i="31"/>
  <c r="T5" i="37"/>
  <c r="N13" i="33"/>
  <c r="W5" i="37" s="1"/>
  <c r="D24" i="31"/>
  <c r="D29" i="31"/>
  <c r="D26" i="31"/>
  <c r="D31" i="31"/>
  <c r="D30" i="31"/>
  <c r="D27" i="31"/>
  <c r="C11" i="31"/>
  <c r="C12" i="31" s="1"/>
  <c r="C13" i="31" s="1"/>
  <c r="C14" i="31" s="1"/>
  <c r="C15" i="31" s="1"/>
  <c r="C16" i="31" s="1"/>
  <c r="C17" i="31" s="1"/>
  <c r="C18" i="31" s="1"/>
  <c r="C19" i="31" s="1"/>
  <c r="C20" i="31" s="1"/>
  <c r="C21" i="31" s="1"/>
  <c r="F22" i="31"/>
  <c r="F14" i="31"/>
  <c r="F10" i="31"/>
  <c r="E10" i="31" s="1"/>
  <c r="F32" i="31"/>
  <c r="F28" i="31"/>
  <c r="F33" i="31"/>
  <c r="F20" i="31"/>
  <c r="F15" i="31"/>
  <c r="F13" i="31"/>
  <c r="F11" i="31"/>
  <c r="F30" i="31"/>
  <c r="F25" i="31"/>
  <c r="F24" i="31"/>
  <c r="F19" i="31"/>
  <c r="F23" i="31"/>
  <c r="J22" i="31"/>
  <c r="J18" i="31"/>
  <c r="J16" i="31"/>
  <c r="J14" i="31"/>
  <c r="J12" i="31"/>
  <c r="J32" i="31"/>
  <c r="J28" i="31"/>
  <c r="J20" i="31"/>
  <c r="J17" i="31"/>
  <c r="J15" i="31"/>
  <c r="J13" i="31"/>
  <c r="J11" i="31"/>
  <c r="J10" i="31"/>
  <c r="I10" i="31" s="1"/>
  <c r="J30" i="31"/>
  <c r="J26" i="31"/>
  <c r="J33" i="31"/>
  <c r="J29" i="31"/>
  <c r="J27" i="31"/>
  <c r="J31" i="31"/>
  <c r="J19" i="31"/>
  <c r="J23" i="31"/>
  <c r="J25" i="31"/>
  <c r="J21" i="31"/>
  <c r="J24" i="31"/>
  <c r="D22" i="31"/>
  <c r="H30" i="31"/>
  <c r="H23" i="31"/>
  <c r="H19" i="31"/>
  <c r="H22" i="31"/>
  <c r="H18" i="31"/>
  <c r="H12" i="31"/>
  <c r="H27" i="31"/>
  <c r="H32" i="31"/>
  <c r="H28" i="31"/>
  <c r="H24" i="31"/>
  <c r="H20" i="31"/>
  <c r="H15" i="31"/>
  <c r="H13" i="31"/>
  <c r="H11" i="31"/>
  <c r="H10" i="31"/>
  <c r="G10" i="31" s="1"/>
  <c r="L25" i="31"/>
  <c r="L20" i="31"/>
  <c r="L17" i="31"/>
  <c r="L15" i="31"/>
  <c r="L13" i="31"/>
  <c r="L11" i="31"/>
  <c r="L10" i="31"/>
  <c r="K10" i="31" s="1"/>
  <c r="L22" i="31"/>
  <c r="L18" i="31"/>
  <c r="L16" i="31"/>
  <c r="L14" i="31"/>
  <c r="L12" i="31"/>
  <c r="L31" i="31"/>
  <c r="L27" i="31"/>
  <c r="L32" i="31"/>
  <c r="L19" i="31"/>
  <c r="L23" i="31"/>
  <c r="L33" i="31"/>
  <c r="L29" i="31"/>
  <c r="L30" i="31"/>
  <c r="L26" i="31"/>
  <c r="L21" i="31"/>
  <c r="L24" i="31"/>
  <c r="L28" i="31"/>
  <c r="T5" i="31"/>
  <c r="W5" i="31"/>
  <c r="K34" i="20"/>
  <c r="J34" i="20"/>
  <c r="K33" i="20"/>
  <c r="J32" i="20"/>
  <c r="K31" i="20"/>
  <c r="J33" i="20"/>
  <c r="K32" i="20"/>
  <c r="J31" i="20"/>
  <c r="J11" i="41" l="1"/>
  <c r="J10" i="41"/>
  <c r="I10" i="41" s="1"/>
  <c r="J19" i="41"/>
  <c r="J27" i="41"/>
  <c r="J16" i="41"/>
  <c r="J24" i="41"/>
  <c r="J32" i="41"/>
  <c r="J21" i="41"/>
  <c r="J29" i="41"/>
  <c r="J18" i="41"/>
  <c r="J26" i="41"/>
  <c r="J13" i="41"/>
  <c r="J30" i="41"/>
  <c r="J22" i="41"/>
  <c r="J15" i="41"/>
  <c r="J23" i="41"/>
  <c r="J31" i="41"/>
  <c r="J12" i="41"/>
  <c r="J20" i="41"/>
  <c r="J28" i="41"/>
  <c r="J17" i="41"/>
  <c r="J25" i="41"/>
  <c r="J33" i="41"/>
  <c r="J14" i="41"/>
  <c r="M32" i="20"/>
  <c r="K15" i="35"/>
  <c r="T7" i="43" s="1"/>
  <c r="K15" i="34"/>
  <c r="K15" i="33"/>
  <c r="K15" i="36"/>
  <c r="T7" i="42" s="1"/>
  <c r="J22" i="37"/>
  <c r="J27" i="37"/>
  <c r="J24" i="37"/>
  <c r="J10" i="37"/>
  <c r="I10" i="37" s="1"/>
  <c r="I11" i="37" s="1"/>
  <c r="I12" i="37" s="1"/>
  <c r="J30" i="37"/>
  <c r="J12" i="37"/>
  <c r="J21" i="37"/>
  <c r="J15" i="37"/>
  <c r="J25" i="37"/>
  <c r="J14" i="37"/>
  <c r="J13" i="37"/>
  <c r="J31" i="37"/>
  <c r="J28" i="37"/>
  <c r="J26" i="37"/>
  <c r="J33" i="37"/>
  <c r="J18" i="37"/>
  <c r="J19" i="37"/>
  <c r="J16" i="37"/>
  <c r="J32" i="37"/>
  <c r="J17" i="37"/>
  <c r="J29" i="37"/>
  <c r="J23" i="37"/>
  <c r="J11" i="37"/>
  <c r="J20" i="37"/>
  <c r="L24" i="43"/>
  <c r="L15" i="43"/>
  <c r="L14" i="43"/>
  <c r="L20" i="43"/>
  <c r="L13" i="43"/>
  <c r="L33" i="43"/>
  <c r="L16" i="43"/>
  <c r="L11" i="43"/>
  <c r="L29" i="43"/>
  <c r="L25" i="43"/>
  <c r="L12" i="43"/>
  <c r="L31" i="43"/>
  <c r="L30" i="43"/>
  <c r="L21" i="43"/>
  <c r="L27" i="43"/>
  <c r="L26" i="43"/>
  <c r="L17" i="43"/>
  <c r="L32" i="43"/>
  <c r="L23" i="43"/>
  <c r="L22" i="43"/>
  <c r="L10" i="43"/>
  <c r="K10" i="43" s="1"/>
  <c r="L28" i="43"/>
  <c r="L19" i="43"/>
  <c r="L18" i="43"/>
  <c r="H33" i="43"/>
  <c r="H24" i="43"/>
  <c r="H15" i="43"/>
  <c r="H29" i="43"/>
  <c r="H20" i="43"/>
  <c r="H13" i="43"/>
  <c r="H12" i="43"/>
  <c r="H25" i="43"/>
  <c r="H16" i="43"/>
  <c r="H11" i="43"/>
  <c r="H30" i="43"/>
  <c r="H21" i="43"/>
  <c r="H10" i="43"/>
  <c r="G10" i="43" s="1"/>
  <c r="H26" i="43"/>
  <c r="H17" i="43"/>
  <c r="H31" i="43"/>
  <c r="H22" i="43"/>
  <c r="H27" i="43"/>
  <c r="H18" i="43"/>
  <c r="H32" i="43"/>
  <c r="H23" i="43"/>
  <c r="H14" i="43"/>
  <c r="H28" i="43"/>
  <c r="H19" i="43"/>
  <c r="M34" i="20"/>
  <c r="K17" i="33"/>
  <c r="K17" i="34"/>
  <c r="K17" i="36"/>
  <c r="T9" i="42" s="1"/>
  <c r="K17" i="35"/>
  <c r="T9" i="43" s="1"/>
  <c r="H17" i="31"/>
  <c r="H31" i="31"/>
  <c r="H26" i="31"/>
  <c r="F21" i="31"/>
  <c r="F17" i="31"/>
  <c r="F12" i="31"/>
  <c r="D25" i="31"/>
  <c r="D32" i="31"/>
  <c r="H16" i="42"/>
  <c r="H24" i="42"/>
  <c r="H32" i="42"/>
  <c r="H21" i="42"/>
  <c r="H29" i="42"/>
  <c r="H10" i="42"/>
  <c r="G10" i="42" s="1"/>
  <c r="G11" i="42" s="1"/>
  <c r="G12" i="42" s="1"/>
  <c r="G13" i="42" s="1"/>
  <c r="G14" i="42" s="1"/>
  <c r="G15" i="42" s="1"/>
  <c r="G16" i="42" s="1"/>
  <c r="G17" i="42" s="1"/>
  <c r="G18" i="42" s="1"/>
  <c r="G19" i="42" s="1"/>
  <c r="G20" i="42" s="1"/>
  <c r="G21" i="42" s="1"/>
  <c r="G22" i="42" s="1"/>
  <c r="G23" i="42" s="1"/>
  <c r="G24" i="42" s="1"/>
  <c r="G25" i="42" s="1"/>
  <c r="G26" i="42" s="1"/>
  <c r="G27" i="42" s="1"/>
  <c r="G28" i="42" s="1"/>
  <c r="G29" i="42" s="1"/>
  <c r="G30" i="42" s="1"/>
  <c r="G31" i="42" s="1"/>
  <c r="G32" i="42" s="1"/>
  <c r="G33" i="42" s="1"/>
  <c r="H18" i="42"/>
  <c r="H26" i="42"/>
  <c r="H11" i="42"/>
  <c r="H19" i="42"/>
  <c r="H27" i="42"/>
  <c r="H13" i="42"/>
  <c r="H12" i="42"/>
  <c r="H20" i="42"/>
  <c r="H28" i="42"/>
  <c r="H17" i="42"/>
  <c r="H25" i="42"/>
  <c r="H33" i="42"/>
  <c r="H14" i="42"/>
  <c r="H22" i="42"/>
  <c r="H30" i="42"/>
  <c r="H15" i="42"/>
  <c r="H23" i="42"/>
  <c r="H31" i="42"/>
  <c r="L16" i="30"/>
  <c r="U8" i="31" s="1"/>
  <c r="I8" i="31" s="1"/>
  <c r="L16" i="36"/>
  <c r="U8" i="42" s="1"/>
  <c r="I8" i="42" s="1"/>
  <c r="L16" i="35"/>
  <c r="U8" i="43" s="1"/>
  <c r="I8" i="43" s="1"/>
  <c r="L16" i="34"/>
  <c r="U8" i="41" s="1"/>
  <c r="I8" i="41" s="1"/>
  <c r="L16" i="33"/>
  <c r="U8" i="37" s="1"/>
  <c r="I8" i="37" s="1"/>
  <c r="L17" i="30"/>
  <c r="U9" i="31" s="1"/>
  <c r="K8" i="31" s="1"/>
  <c r="L53" i="31" s="1"/>
  <c r="L17" i="33"/>
  <c r="U9" i="37" s="1"/>
  <c r="K8" i="37" s="1"/>
  <c r="L17" i="36"/>
  <c r="U9" i="42" s="1"/>
  <c r="K8" i="42" s="1"/>
  <c r="L17" i="35"/>
  <c r="U9" i="43" s="1"/>
  <c r="K8" i="43" s="1"/>
  <c r="L17" i="34"/>
  <c r="U9" i="41" s="1"/>
  <c r="K8" i="41" s="1"/>
  <c r="M31" i="20"/>
  <c r="K14" i="33"/>
  <c r="K14" i="36"/>
  <c r="T6" i="42" s="1"/>
  <c r="K14" i="35"/>
  <c r="T6" i="43" s="1"/>
  <c r="K14" i="34"/>
  <c r="H25" i="31"/>
  <c r="H14" i="31"/>
  <c r="H29" i="31"/>
  <c r="F27" i="31"/>
  <c r="F26" i="31"/>
  <c r="F16" i="31"/>
  <c r="D28" i="31"/>
  <c r="F17" i="42"/>
  <c r="F25" i="42"/>
  <c r="F33" i="42"/>
  <c r="F14" i="42"/>
  <c r="F22" i="42"/>
  <c r="F30" i="42"/>
  <c r="F11" i="42"/>
  <c r="F19" i="42"/>
  <c r="F27" i="42"/>
  <c r="F12" i="42"/>
  <c r="F20" i="42"/>
  <c r="F28" i="42"/>
  <c r="F13" i="42"/>
  <c r="F21" i="42"/>
  <c r="F29" i="42"/>
  <c r="F10" i="42"/>
  <c r="E10" i="42" s="1"/>
  <c r="E11" i="42" s="1"/>
  <c r="E12" i="42" s="1"/>
  <c r="E13" i="42" s="1"/>
  <c r="E14" i="42" s="1"/>
  <c r="E15" i="42" s="1"/>
  <c r="E16" i="42" s="1"/>
  <c r="E17" i="42" s="1"/>
  <c r="E18" i="42" s="1"/>
  <c r="E19" i="42" s="1"/>
  <c r="E20" i="42" s="1"/>
  <c r="E21" i="42" s="1"/>
  <c r="E22" i="42" s="1"/>
  <c r="E23" i="42" s="1"/>
  <c r="E24" i="42" s="1"/>
  <c r="E25" i="42" s="1"/>
  <c r="E26" i="42" s="1"/>
  <c r="E27" i="42" s="1"/>
  <c r="E28" i="42" s="1"/>
  <c r="E29" i="42" s="1"/>
  <c r="E30" i="42" s="1"/>
  <c r="E31" i="42" s="1"/>
  <c r="E32" i="42" s="1"/>
  <c r="E33" i="42" s="1"/>
  <c r="F18" i="42"/>
  <c r="F26" i="42"/>
  <c r="F15" i="42"/>
  <c r="F23" i="42"/>
  <c r="F31" i="42"/>
  <c r="F16" i="42"/>
  <c r="F24" i="42"/>
  <c r="F32" i="42"/>
  <c r="D33" i="31"/>
  <c r="L15" i="30"/>
  <c r="U7" i="31" s="1"/>
  <c r="G8" i="31" s="1"/>
  <c r="L15" i="34"/>
  <c r="U7" i="41" s="1"/>
  <c r="G8" i="41" s="1"/>
  <c r="L15" i="33"/>
  <c r="U7" i="37" s="1"/>
  <c r="G8" i="37" s="1"/>
  <c r="L15" i="36"/>
  <c r="U7" i="42" s="1"/>
  <c r="G8" i="42" s="1"/>
  <c r="L15" i="35"/>
  <c r="U7" i="43" s="1"/>
  <c r="G8" i="43" s="1"/>
  <c r="H21" i="31"/>
  <c r="H16" i="31"/>
  <c r="F31" i="31"/>
  <c r="F29" i="31"/>
  <c r="C11" i="43"/>
  <c r="C12" i="43" s="1"/>
  <c r="C13" i="43" s="1"/>
  <c r="C14" i="43" s="1"/>
  <c r="C15" i="43" s="1"/>
  <c r="C16" i="43" s="1"/>
  <c r="C17" i="43" s="1"/>
  <c r="C18" i="43" s="1"/>
  <c r="C19" i="43" s="1"/>
  <c r="C20" i="43" s="1"/>
  <c r="C21" i="43" s="1"/>
  <c r="D29" i="37"/>
  <c r="D30" i="37"/>
  <c r="D27" i="37"/>
  <c r="D31" i="37"/>
  <c r="D33" i="37"/>
  <c r="D24" i="37"/>
  <c r="D23" i="37"/>
  <c r="D28" i="37"/>
  <c r="D26" i="37"/>
  <c r="D22" i="37"/>
  <c r="D25" i="37"/>
  <c r="D32" i="37"/>
  <c r="C11" i="41"/>
  <c r="C12" i="41" s="1"/>
  <c r="C13" i="41" s="1"/>
  <c r="C14" i="41" s="1"/>
  <c r="C15" i="41" s="1"/>
  <c r="C16" i="41" s="1"/>
  <c r="C17" i="41" s="1"/>
  <c r="C18" i="41" s="1"/>
  <c r="C19" i="41" s="1"/>
  <c r="C20" i="41" s="1"/>
  <c r="C21" i="41" s="1"/>
  <c r="C22" i="41" s="1"/>
  <c r="C23" i="41" s="1"/>
  <c r="C24" i="41" s="1"/>
  <c r="C25" i="41" s="1"/>
  <c r="C26" i="41" s="1"/>
  <c r="C27" i="41" s="1"/>
  <c r="C28" i="41" s="1"/>
  <c r="C29" i="41" s="1"/>
  <c r="C30" i="41" s="1"/>
  <c r="C31" i="41" s="1"/>
  <c r="C32" i="41" s="1"/>
  <c r="C33" i="41" s="1"/>
  <c r="F30" i="43"/>
  <c r="F25" i="43"/>
  <c r="F16" i="43"/>
  <c r="F11" i="43"/>
  <c r="F26" i="43"/>
  <c r="F21" i="43"/>
  <c r="F12" i="43"/>
  <c r="F13" i="43"/>
  <c r="F31" i="43"/>
  <c r="F22" i="43"/>
  <c r="F17" i="43"/>
  <c r="F27" i="43"/>
  <c r="F18" i="43"/>
  <c r="F23" i="43"/>
  <c r="F14" i="43"/>
  <c r="F32" i="43"/>
  <c r="F19" i="43"/>
  <c r="F10" i="43"/>
  <c r="E10" i="43" s="1"/>
  <c r="F28" i="43"/>
  <c r="F15" i="43"/>
  <c r="F33" i="43"/>
  <c r="F24" i="43"/>
  <c r="F29" i="43"/>
  <c r="F20" i="43"/>
  <c r="D29" i="41"/>
  <c r="D22" i="41"/>
  <c r="D30" i="41"/>
  <c r="D27" i="41"/>
  <c r="D24" i="41"/>
  <c r="D32" i="41"/>
  <c r="D33" i="41"/>
  <c r="D25" i="41"/>
  <c r="D26" i="41"/>
  <c r="D23" i="41"/>
  <c r="D31" i="41"/>
  <c r="D28" i="41"/>
  <c r="L24" i="42"/>
  <c r="L19" i="42"/>
  <c r="L18" i="42"/>
  <c r="L20" i="42"/>
  <c r="L15" i="42"/>
  <c r="L14" i="42"/>
  <c r="L16" i="42"/>
  <c r="L13" i="42"/>
  <c r="L10" i="42"/>
  <c r="K10" i="42" s="1"/>
  <c r="L12" i="42"/>
  <c r="L11" i="42"/>
  <c r="L33" i="42"/>
  <c r="L29" i="42"/>
  <c r="L31" i="42"/>
  <c r="L30" i="42"/>
  <c r="L25" i="42"/>
  <c r="L32" i="42"/>
  <c r="L27" i="42"/>
  <c r="L26" i="42"/>
  <c r="L21" i="42"/>
  <c r="L28" i="42"/>
  <c r="L23" i="42"/>
  <c r="L22" i="42"/>
  <c r="L17" i="42"/>
  <c r="F11" i="37"/>
  <c r="F27" i="37"/>
  <c r="F18" i="37"/>
  <c r="F29" i="37"/>
  <c r="F20" i="37"/>
  <c r="F31" i="37"/>
  <c r="F25" i="37"/>
  <c r="F23" i="37"/>
  <c r="F21" i="37"/>
  <c r="F19" i="37"/>
  <c r="F17" i="37"/>
  <c r="F32" i="37"/>
  <c r="F15" i="37"/>
  <c r="F30" i="37"/>
  <c r="F28" i="37"/>
  <c r="F26" i="37"/>
  <c r="F24" i="37"/>
  <c r="F13" i="37"/>
  <c r="F22" i="37"/>
  <c r="F16" i="37"/>
  <c r="F10" i="37"/>
  <c r="E10" i="37" s="1"/>
  <c r="F14" i="37"/>
  <c r="F12" i="37"/>
  <c r="F33" i="37"/>
  <c r="J11" i="43"/>
  <c r="J28" i="43"/>
  <c r="J18" i="43"/>
  <c r="J27" i="43"/>
  <c r="J25" i="43"/>
  <c r="J13" i="43"/>
  <c r="J16" i="43"/>
  <c r="J32" i="43"/>
  <c r="J22" i="43"/>
  <c r="J15" i="43"/>
  <c r="J31" i="43"/>
  <c r="J29" i="43"/>
  <c r="J20" i="43"/>
  <c r="J26" i="43"/>
  <c r="J19" i="43"/>
  <c r="J17" i="43"/>
  <c r="J33" i="43"/>
  <c r="J10" i="43"/>
  <c r="I10" i="43" s="1"/>
  <c r="J24" i="43"/>
  <c r="J14" i="43"/>
  <c r="J30" i="43"/>
  <c r="J23" i="43"/>
  <c r="J12" i="43"/>
  <c r="J21" i="43"/>
  <c r="D33" i="43"/>
  <c r="D26" i="43"/>
  <c r="D24" i="43"/>
  <c r="D31" i="43"/>
  <c r="D30" i="43"/>
  <c r="D28" i="43"/>
  <c r="D25" i="43"/>
  <c r="D32" i="43"/>
  <c r="D23" i="43"/>
  <c r="D29" i="43"/>
  <c r="D22" i="43"/>
  <c r="D27" i="43"/>
  <c r="L16" i="37"/>
  <c r="L11" i="37"/>
  <c r="L29" i="37"/>
  <c r="L12" i="37"/>
  <c r="L22" i="37"/>
  <c r="L32" i="37"/>
  <c r="L23" i="37"/>
  <c r="L10" i="37"/>
  <c r="K10" i="37" s="1"/>
  <c r="K11" i="37" s="1"/>
  <c r="L19" i="37"/>
  <c r="L15" i="37"/>
  <c r="L13" i="37"/>
  <c r="L14" i="37"/>
  <c r="L30" i="37"/>
  <c r="L33" i="37"/>
  <c r="L26" i="37"/>
  <c r="L18" i="37"/>
  <c r="L25" i="37"/>
  <c r="L27" i="37"/>
  <c r="L28" i="37"/>
  <c r="L21" i="37"/>
  <c r="L24" i="37"/>
  <c r="L31" i="37"/>
  <c r="L17" i="37"/>
  <c r="L20" i="37"/>
  <c r="H25" i="37"/>
  <c r="H20" i="37"/>
  <c r="H13" i="37"/>
  <c r="H18" i="37"/>
  <c r="H26" i="37"/>
  <c r="H24" i="37"/>
  <c r="H10" i="37"/>
  <c r="G10" i="37" s="1"/>
  <c r="G11" i="37" s="1"/>
  <c r="G12" i="37" s="1"/>
  <c r="G13" i="37" s="1"/>
  <c r="G14" i="37" s="1"/>
  <c r="G15" i="37" s="1"/>
  <c r="G16" i="37" s="1"/>
  <c r="G17" i="37" s="1"/>
  <c r="G18" i="37" s="1"/>
  <c r="G19" i="37" s="1"/>
  <c r="G20" i="37" s="1"/>
  <c r="G21" i="37" s="1"/>
  <c r="G22" i="37" s="1"/>
  <c r="G23" i="37" s="1"/>
  <c r="G24" i="37" s="1"/>
  <c r="G25" i="37" s="1"/>
  <c r="G26" i="37" s="1"/>
  <c r="G27" i="37" s="1"/>
  <c r="G28" i="37" s="1"/>
  <c r="G29" i="37" s="1"/>
  <c r="G30" i="37" s="1"/>
  <c r="G31" i="37" s="1"/>
  <c r="G32" i="37" s="1"/>
  <c r="G33" i="37" s="1"/>
  <c r="H22" i="37"/>
  <c r="H33" i="37"/>
  <c r="H16" i="37"/>
  <c r="H21" i="37"/>
  <c r="H27" i="37"/>
  <c r="H11" i="37"/>
  <c r="H14" i="37"/>
  <c r="H29" i="37"/>
  <c r="H31" i="37"/>
  <c r="H17" i="37"/>
  <c r="H23" i="37"/>
  <c r="H32" i="37"/>
  <c r="H19" i="37"/>
  <c r="H28" i="37"/>
  <c r="H12" i="37"/>
  <c r="H15" i="37"/>
  <c r="H30" i="37"/>
  <c r="F13" i="41"/>
  <c r="F21" i="41"/>
  <c r="F29" i="41"/>
  <c r="F10" i="41"/>
  <c r="E10" i="41" s="1"/>
  <c r="E11" i="41" s="1"/>
  <c r="E12" i="41" s="1"/>
  <c r="E13" i="41" s="1"/>
  <c r="E14" i="41" s="1"/>
  <c r="F18" i="41"/>
  <c r="F26" i="41"/>
  <c r="F15" i="41"/>
  <c r="F23" i="41"/>
  <c r="F31" i="41"/>
  <c r="F12" i="41"/>
  <c r="F16" i="41"/>
  <c r="F24" i="41"/>
  <c r="F32" i="41"/>
  <c r="F20" i="41"/>
  <c r="F17" i="41"/>
  <c r="F25" i="41"/>
  <c r="F33" i="41"/>
  <c r="F14" i="41"/>
  <c r="F22" i="41"/>
  <c r="F30" i="41"/>
  <c r="F11" i="41"/>
  <c r="F19" i="41"/>
  <c r="F27" i="41"/>
  <c r="F28" i="41"/>
  <c r="M33" i="20"/>
  <c r="K16" i="36"/>
  <c r="T8" i="42" s="1"/>
  <c r="K16" i="35"/>
  <c r="T8" i="43" s="1"/>
  <c r="K16" i="34"/>
  <c r="K16" i="33"/>
  <c r="L14" i="30"/>
  <c r="U6" i="31" s="1"/>
  <c r="E8" i="31" s="1"/>
  <c r="L14" i="36"/>
  <c r="U6" i="42" s="1"/>
  <c r="E8" i="42" s="1"/>
  <c r="L14" i="35"/>
  <c r="U6" i="43" s="1"/>
  <c r="E8" i="43" s="1"/>
  <c r="L14" i="34"/>
  <c r="U6" i="41" s="1"/>
  <c r="E8" i="41" s="1"/>
  <c r="L14" i="33"/>
  <c r="U6" i="37" s="1"/>
  <c r="E8" i="37" s="1"/>
  <c r="C11" i="37"/>
  <c r="C12" i="37" s="1"/>
  <c r="C13" i="37" s="1"/>
  <c r="C14" i="37" s="1"/>
  <c r="C15" i="37" s="1"/>
  <c r="C16" i="37" s="1"/>
  <c r="C17" i="37" s="1"/>
  <c r="C18" i="37" s="1"/>
  <c r="C19" i="37" s="1"/>
  <c r="C20" i="37" s="1"/>
  <c r="C21" i="37" s="1"/>
  <c r="C22" i="37" s="1"/>
  <c r="C23" i="37" s="1"/>
  <c r="C24" i="37" s="1"/>
  <c r="C25" i="37" s="1"/>
  <c r="C26" i="37" s="1"/>
  <c r="C27" i="37" s="1"/>
  <c r="C28" i="37" s="1"/>
  <c r="C29" i="37" s="1"/>
  <c r="C30" i="37" s="1"/>
  <c r="C31" i="37" s="1"/>
  <c r="C32" i="37" s="1"/>
  <c r="J15" i="42"/>
  <c r="J23" i="42"/>
  <c r="J31" i="42"/>
  <c r="J12" i="42"/>
  <c r="J20" i="42"/>
  <c r="J28" i="42"/>
  <c r="J17" i="42"/>
  <c r="J25" i="42"/>
  <c r="J33" i="42"/>
  <c r="J10" i="42"/>
  <c r="I10" i="42" s="1"/>
  <c r="J18" i="42"/>
  <c r="J26" i="42"/>
  <c r="J19" i="42"/>
  <c r="J27" i="42"/>
  <c r="J16" i="42"/>
  <c r="J24" i="42"/>
  <c r="J32" i="42"/>
  <c r="J21" i="42"/>
  <c r="J29" i="42"/>
  <c r="J14" i="42"/>
  <c r="J22" i="42"/>
  <c r="J30" i="42"/>
  <c r="J13" i="42"/>
  <c r="J11" i="42"/>
  <c r="D25" i="42"/>
  <c r="D33" i="42"/>
  <c r="D26" i="42"/>
  <c r="D23" i="42"/>
  <c r="D31" i="42"/>
  <c r="D28" i="42"/>
  <c r="D29" i="42"/>
  <c r="D22" i="42"/>
  <c r="C22" i="42" s="1"/>
  <c r="C23" i="42" s="1"/>
  <c r="C24" i="42" s="1"/>
  <c r="C25" i="42" s="1"/>
  <c r="C26" i="42" s="1"/>
  <c r="C27" i="42" s="1"/>
  <c r="C28" i="42" s="1"/>
  <c r="C29" i="42" s="1"/>
  <c r="C30" i="42" s="1"/>
  <c r="C31" i="42" s="1"/>
  <c r="C32" i="42" s="1"/>
  <c r="C33" i="42" s="1"/>
  <c r="D30" i="42"/>
  <c r="D27" i="42"/>
  <c r="D24" i="42"/>
  <c r="D32" i="42"/>
  <c r="L16" i="41"/>
  <c r="L27" i="41"/>
  <c r="L14" i="41"/>
  <c r="L17" i="41"/>
  <c r="L12" i="41"/>
  <c r="L23" i="41"/>
  <c r="L10" i="41"/>
  <c r="K10" i="41" s="1"/>
  <c r="L19" i="41"/>
  <c r="L33" i="41"/>
  <c r="L15" i="41"/>
  <c r="L21" i="41"/>
  <c r="L32" i="41"/>
  <c r="L13" i="41"/>
  <c r="L30" i="41"/>
  <c r="L25" i="41"/>
  <c r="L28" i="41"/>
  <c r="L11" i="41"/>
  <c r="L26" i="41"/>
  <c r="L24" i="41"/>
  <c r="L22" i="41"/>
  <c r="L20" i="41"/>
  <c r="L31" i="41"/>
  <c r="L29" i="41"/>
  <c r="L18" i="41"/>
  <c r="H31" i="41"/>
  <c r="H27" i="41"/>
  <c r="H12" i="41"/>
  <c r="H20" i="41"/>
  <c r="H28" i="41"/>
  <c r="H17" i="41"/>
  <c r="H25" i="41"/>
  <c r="H33" i="41"/>
  <c r="H14" i="41"/>
  <c r="H23" i="41"/>
  <c r="H13" i="41"/>
  <c r="H19" i="41"/>
  <c r="H11" i="41"/>
  <c r="H16" i="41"/>
  <c r="H24" i="41"/>
  <c r="H32" i="41"/>
  <c r="H21" i="41"/>
  <c r="H29" i="41"/>
  <c r="H10" i="41"/>
  <c r="G10" i="41" s="1"/>
  <c r="H18" i="41"/>
  <c r="H26" i="41"/>
  <c r="H15" i="41"/>
  <c r="H30" i="41"/>
  <c r="H22" i="41"/>
  <c r="K14" i="30"/>
  <c r="N14" i="30" s="1"/>
  <c r="K16" i="30"/>
  <c r="N16" i="30" s="1"/>
  <c r="K15" i="30"/>
  <c r="N15" i="30" s="1"/>
  <c r="K17" i="30"/>
  <c r="N17" i="30" s="1"/>
  <c r="G11" i="31"/>
  <c r="G12" i="31" s="1"/>
  <c r="G13" i="31" s="1"/>
  <c r="G14" i="31" s="1"/>
  <c r="G15" i="31" s="1"/>
  <c r="C22" i="31"/>
  <c r="C23" i="31" s="1"/>
  <c r="C24" i="31" s="1"/>
  <c r="C25" i="31" s="1"/>
  <c r="C26" i="31" s="1"/>
  <c r="C27" i="31" s="1"/>
  <c r="F56" i="31"/>
  <c r="F54" i="31"/>
  <c r="F52" i="31"/>
  <c r="F48" i="31"/>
  <c r="F44" i="31"/>
  <c r="F40" i="31"/>
  <c r="F36" i="31"/>
  <c r="F49" i="31"/>
  <c r="F45" i="31"/>
  <c r="F41" i="31"/>
  <c r="F37" i="31"/>
  <c r="F57" i="31"/>
  <c r="F55" i="31"/>
  <c r="F53" i="31"/>
  <c r="F50" i="31"/>
  <c r="F46" i="31"/>
  <c r="F42" i="31"/>
  <c r="F38" i="31"/>
  <c r="F34" i="31"/>
  <c r="F51" i="31"/>
  <c r="F47" i="31"/>
  <c r="F43" i="31"/>
  <c r="F39" i="31"/>
  <c r="F35" i="31"/>
  <c r="J56" i="31"/>
  <c r="J54" i="31"/>
  <c r="J52" i="31"/>
  <c r="J48" i="31"/>
  <c r="J44" i="31"/>
  <c r="J40" i="31"/>
  <c r="J36" i="31"/>
  <c r="J51" i="31"/>
  <c r="J57" i="31"/>
  <c r="J55" i="31"/>
  <c r="J53" i="31"/>
  <c r="J50" i="31"/>
  <c r="J46" i="31"/>
  <c r="J42" i="31"/>
  <c r="J38" i="31"/>
  <c r="J34" i="31"/>
  <c r="J49" i="31"/>
  <c r="J45" i="31"/>
  <c r="J41" i="31"/>
  <c r="J37" i="31"/>
  <c r="J43" i="31"/>
  <c r="J35" i="31"/>
  <c r="J47" i="31"/>
  <c r="J39" i="31"/>
  <c r="L55" i="31"/>
  <c r="L44" i="31"/>
  <c r="L37" i="31"/>
  <c r="E11" i="31"/>
  <c r="H56" i="31"/>
  <c r="H54" i="31"/>
  <c r="H52" i="31"/>
  <c r="H49" i="31"/>
  <c r="H45" i="31"/>
  <c r="H41" i="31"/>
  <c r="H37" i="31"/>
  <c r="H50" i="31"/>
  <c r="H46" i="31"/>
  <c r="H42" i="31"/>
  <c r="H38" i="31"/>
  <c r="H34" i="31"/>
  <c r="H57" i="31"/>
  <c r="H55" i="31"/>
  <c r="H53" i="31"/>
  <c r="H51" i="31"/>
  <c r="H47" i="31"/>
  <c r="H43" i="31"/>
  <c r="H39" i="31"/>
  <c r="H35" i="31"/>
  <c r="H48" i="31"/>
  <c r="H44" i="31"/>
  <c r="H40" i="31"/>
  <c r="H36" i="31"/>
  <c r="K11" i="31"/>
  <c r="K12" i="31" s="1"/>
  <c r="K13" i="31" s="1"/>
  <c r="K14" i="31" s="1"/>
  <c r="K15" i="31" s="1"/>
  <c r="K16" i="31" s="1"/>
  <c r="K17" i="31" s="1"/>
  <c r="K18" i="31" s="1"/>
  <c r="K19" i="31" s="1"/>
  <c r="K20" i="31" s="1"/>
  <c r="K21" i="31" s="1"/>
  <c r="K22" i="31" s="1"/>
  <c r="K23" i="31" s="1"/>
  <c r="K24" i="31" s="1"/>
  <c r="K25" i="31" s="1"/>
  <c r="K26" i="31" s="1"/>
  <c r="K27" i="31" s="1"/>
  <c r="K28" i="31" s="1"/>
  <c r="K29" i="31" s="1"/>
  <c r="K30" i="31" s="1"/>
  <c r="K31" i="31" s="1"/>
  <c r="K32" i="31" s="1"/>
  <c r="K33" i="31" s="1"/>
  <c r="I11" i="31"/>
  <c r="I12" i="31" s="1"/>
  <c r="I13" i="31" s="1"/>
  <c r="I14" i="31" s="1"/>
  <c r="I15" i="31" s="1"/>
  <c r="I16" i="31" s="1"/>
  <c r="I17" i="31" s="1"/>
  <c r="I18" i="31" s="1"/>
  <c r="I19" i="31" s="1"/>
  <c r="I20" i="31" s="1"/>
  <c r="I21" i="31" s="1"/>
  <c r="I22" i="31" s="1"/>
  <c r="I23" i="31" s="1"/>
  <c r="I24" i="31" s="1"/>
  <c r="I25" i="31" s="1"/>
  <c r="I26" i="31" s="1"/>
  <c r="I27" i="31" s="1"/>
  <c r="I28" i="31" s="1"/>
  <c r="I29" i="31" s="1"/>
  <c r="I30" i="31" s="1"/>
  <c r="I31" i="31" s="1"/>
  <c r="I32" i="31" s="1"/>
  <c r="I33" i="31" s="1"/>
  <c r="F41" i="42" l="1"/>
  <c r="F49" i="42"/>
  <c r="F57" i="42"/>
  <c r="F38" i="42"/>
  <c r="F46" i="42"/>
  <c r="F54" i="42"/>
  <c r="F35" i="42"/>
  <c r="F43" i="42"/>
  <c r="F51" i="42"/>
  <c r="F36" i="42"/>
  <c r="F44" i="42"/>
  <c r="F52" i="42"/>
  <c r="F37" i="42"/>
  <c r="F45" i="42"/>
  <c r="F53" i="42"/>
  <c r="F34" i="42"/>
  <c r="E34" i="42" s="1"/>
  <c r="E35" i="42" s="1"/>
  <c r="E36" i="42" s="1"/>
  <c r="E37" i="42" s="1"/>
  <c r="E38" i="42" s="1"/>
  <c r="E39" i="42" s="1"/>
  <c r="E40" i="42" s="1"/>
  <c r="E41" i="42" s="1"/>
  <c r="E42" i="42" s="1"/>
  <c r="E43" i="42" s="1"/>
  <c r="E44" i="42" s="1"/>
  <c r="E45" i="42" s="1"/>
  <c r="E46" i="42" s="1"/>
  <c r="E47" i="42" s="1"/>
  <c r="E48" i="42" s="1"/>
  <c r="E49" i="42" s="1"/>
  <c r="E50" i="42" s="1"/>
  <c r="E51" i="42" s="1"/>
  <c r="E52" i="42" s="1"/>
  <c r="E53" i="42" s="1"/>
  <c r="E54" i="42" s="1"/>
  <c r="E55" i="42" s="1"/>
  <c r="E56" i="42" s="1"/>
  <c r="E57" i="42" s="1"/>
  <c r="F42" i="42"/>
  <c r="F50" i="42"/>
  <c r="F39" i="42"/>
  <c r="F47" i="42"/>
  <c r="F55" i="42"/>
  <c r="F40" i="42"/>
  <c r="F48" i="42"/>
  <c r="F56" i="42"/>
  <c r="T9" i="41"/>
  <c r="N17" i="34"/>
  <c r="W9" i="41" s="1"/>
  <c r="E12" i="31"/>
  <c r="E13" i="31" s="1"/>
  <c r="E14" i="31" s="1"/>
  <c r="E15" i="31" s="1"/>
  <c r="E16" i="31" s="1"/>
  <c r="E17" i="31" s="1"/>
  <c r="E18" i="31" s="1"/>
  <c r="E19" i="31" s="1"/>
  <c r="E20" i="31" s="1"/>
  <c r="E21" i="31" s="1"/>
  <c r="E22" i="31" s="1"/>
  <c r="E23" i="31" s="1"/>
  <c r="E24" i="31" s="1"/>
  <c r="E25" i="31" s="1"/>
  <c r="E26" i="31" s="1"/>
  <c r="E27" i="31" s="1"/>
  <c r="E28" i="31" s="1"/>
  <c r="E29" i="31" s="1"/>
  <c r="E30" i="31" s="1"/>
  <c r="E31" i="31" s="1"/>
  <c r="E32" i="31" s="1"/>
  <c r="E33" i="31" s="1"/>
  <c r="E34" i="31" s="1"/>
  <c r="E35" i="31" s="1"/>
  <c r="E36" i="31" s="1"/>
  <c r="E37" i="31" s="1"/>
  <c r="E38" i="31" s="1"/>
  <c r="E39" i="31" s="1"/>
  <c r="E40" i="31" s="1"/>
  <c r="E41" i="31" s="1"/>
  <c r="E42" i="31" s="1"/>
  <c r="E43" i="31" s="1"/>
  <c r="E44" i="31" s="1"/>
  <c r="E45" i="31" s="1"/>
  <c r="E46" i="31" s="1"/>
  <c r="E47" i="31" s="1"/>
  <c r="E48" i="31" s="1"/>
  <c r="E49" i="31" s="1"/>
  <c r="E50" i="31" s="1"/>
  <c r="E51" i="31" s="1"/>
  <c r="E52" i="31" s="1"/>
  <c r="E53" i="31" s="1"/>
  <c r="E54" i="31" s="1"/>
  <c r="E55" i="31" s="1"/>
  <c r="E56" i="31" s="1"/>
  <c r="E57" i="31" s="1"/>
  <c r="L41" i="31"/>
  <c r="L48" i="31"/>
  <c r="L57" i="31"/>
  <c r="K11" i="41"/>
  <c r="K12" i="41" s="1"/>
  <c r="K13" i="41" s="1"/>
  <c r="K14" i="41" s="1"/>
  <c r="K15" i="41" s="1"/>
  <c r="K16" i="41" s="1"/>
  <c r="K17" i="41" s="1"/>
  <c r="K18" i="41" s="1"/>
  <c r="K19" i="41" s="1"/>
  <c r="K20" i="41" s="1"/>
  <c r="K21" i="41" s="1"/>
  <c r="K22" i="41" s="1"/>
  <c r="K23" i="41" s="1"/>
  <c r="K24" i="41" s="1"/>
  <c r="K25" i="41" s="1"/>
  <c r="K26" i="41" s="1"/>
  <c r="K27" i="41" s="1"/>
  <c r="K28" i="41" s="1"/>
  <c r="K29" i="41" s="1"/>
  <c r="K30" i="41" s="1"/>
  <c r="K31" i="41" s="1"/>
  <c r="K32" i="41" s="1"/>
  <c r="K33" i="41" s="1"/>
  <c r="I11" i="43"/>
  <c r="I12" i="43" s="1"/>
  <c r="I13" i="43" s="1"/>
  <c r="I14" i="43" s="1"/>
  <c r="I15" i="43" s="1"/>
  <c r="I16" i="43" s="1"/>
  <c r="I17" i="43" s="1"/>
  <c r="I18" i="43" s="1"/>
  <c r="I19" i="43" s="1"/>
  <c r="I20" i="43" s="1"/>
  <c r="I21" i="43" s="1"/>
  <c r="I22" i="43" s="1"/>
  <c r="I23" i="43" s="1"/>
  <c r="I24" i="43" s="1"/>
  <c r="I25" i="43" s="1"/>
  <c r="I26" i="43" s="1"/>
  <c r="I27" i="43" s="1"/>
  <c r="I28" i="43" s="1"/>
  <c r="I29" i="43" s="1"/>
  <c r="I30" i="43" s="1"/>
  <c r="I31" i="43" s="1"/>
  <c r="I32" i="43" s="1"/>
  <c r="I33" i="43" s="1"/>
  <c r="I34" i="43" s="1"/>
  <c r="I35" i="43" s="1"/>
  <c r="I36" i="43" s="1"/>
  <c r="I37" i="43" s="1"/>
  <c r="I38" i="43" s="1"/>
  <c r="I39" i="43" s="1"/>
  <c r="I40" i="43" s="1"/>
  <c r="I41" i="43" s="1"/>
  <c r="I42" i="43" s="1"/>
  <c r="I43" i="43" s="1"/>
  <c r="I44" i="43" s="1"/>
  <c r="I45" i="43" s="1"/>
  <c r="I46" i="43" s="1"/>
  <c r="I47" i="43" s="1"/>
  <c r="I48" i="43" s="1"/>
  <c r="I49" i="43" s="1"/>
  <c r="I50" i="43" s="1"/>
  <c r="I51" i="43" s="1"/>
  <c r="I52" i="43" s="1"/>
  <c r="I53" i="43" s="1"/>
  <c r="I54" i="43" s="1"/>
  <c r="I55" i="43" s="1"/>
  <c r="I56" i="43" s="1"/>
  <c r="I57" i="43" s="1"/>
  <c r="J38" i="37"/>
  <c r="J54" i="37"/>
  <c r="J46" i="37"/>
  <c r="J43" i="37"/>
  <c r="J40" i="37"/>
  <c r="J56" i="37"/>
  <c r="J37" i="37"/>
  <c r="J53" i="37"/>
  <c r="J41" i="37"/>
  <c r="J50" i="37"/>
  <c r="J47" i="37"/>
  <c r="J44" i="37"/>
  <c r="J57" i="37"/>
  <c r="J34" i="37"/>
  <c r="J49" i="37"/>
  <c r="J35" i="37"/>
  <c r="J51" i="37"/>
  <c r="J48" i="37"/>
  <c r="J45" i="37"/>
  <c r="J42" i="37"/>
  <c r="J39" i="37"/>
  <c r="J55" i="37"/>
  <c r="J36" i="37"/>
  <c r="J52" i="37"/>
  <c r="T9" i="37"/>
  <c r="N17" i="33"/>
  <c r="W9" i="37" s="1"/>
  <c r="L36" i="31"/>
  <c r="L45" i="31"/>
  <c r="L35" i="31"/>
  <c r="C28" i="31"/>
  <c r="C29" i="31" s="1"/>
  <c r="C30" i="31" s="1"/>
  <c r="C31" i="31" s="1"/>
  <c r="C32" i="31" s="1"/>
  <c r="C33" i="31" s="1"/>
  <c r="I11" i="42"/>
  <c r="I12" i="42" s="1"/>
  <c r="I13" i="42" s="1"/>
  <c r="I14" i="42" s="1"/>
  <c r="I15" i="42" s="1"/>
  <c r="I16" i="42" s="1"/>
  <c r="I17" i="42" s="1"/>
  <c r="I18" i="42" s="1"/>
  <c r="I19" i="42" s="1"/>
  <c r="I20" i="42" s="1"/>
  <c r="I21" i="42" s="1"/>
  <c r="I22" i="42" s="1"/>
  <c r="I23" i="42" s="1"/>
  <c r="I24" i="42" s="1"/>
  <c r="I25" i="42" s="1"/>
  <c r="I26" i="42" s="1"/>
  <c r="I27" i="42" s="1"/>
  <c r="I28" i="42" s="1"/>
  <c r="I29" i="42" s="1"/>
  <c r="I30" i="42" s="1"/>
  <c r="I31" i="42" s="1"/>
  <c r="I32" i="42" s="1"/>
  <c r="I33" i="42" s="1"/>
  <c r="T8" i="37"/>
  <c r="N16" i="33"/>
  <c r="W8" i="37" s="1"/>
  <c r="K11" i="42"/>
  <c r="K12" i="42" s="1"/>
  <c r="K13" i="42" s="1"/>
  <c r="K14" i="42" s="1"/>
  <c r="K15" i="42" s="1"/>
  <c r="K16" i="42" s="1"/>
  <c r="K17" i="42" s="1"/>
  <c r="K18" i="42" s="1"/>
  <c r="K19" i="42" s="1"/>
  <c r="K20" i="42" s="1"/>
  <c r="K21" i="42" s="1"/>
  <c r="K22" i="42" s="1"/>
  <c r="K23" i="42" s="1"/>
  <c r="K24" i="42" s="1"/>
  <c r="K25" i="42" s="1"/>
  <c r="K26" i="42" s="1"/>
  <c r="K27" i="42" s="1"/>
  <c r="K28" i="42" s="1"/>
  <c r="K29" i="42" s="1"/>
  <c r="K30" i="42" s="1"/>
  <c r="K31" i="42" s="1"/>
  <c r="K32" i="42" s="1"/>
  <c r="K33" i="42" s="1"/>
  <c r="H42" i="43"/>
  <c r="H56" i="43"/>
  <c r="H47" i="43"/>
  <c r="H38" i="43"/>
  <c r="H52" i="43"/>
  <c r="H43" i="43"/>
  <c r="H34" i="43"/>
  <c r="H57" i="43"/>
  <c r="H48" i="43"/>
  <c r="H39" i="43"/>
  <c r="H53" i="43"/>
  <c r="H44" i="43"/>
  <c r="H35" i="43"/>
  <c r="H49" i="43"/>
  <c r="H40" i="43"/>
  <c r="H54" i="43"/>
  <c r="H45" i="43"/>
  <c r="H36" i="43"/>
  <c r="H50" i="43"/>
  <c r="H41" i="43"/>
  <c r="H55" i="43"/>
  <c r="H46" i="43"/>
  <c r="H37" i="43"/>
  <c r="H51" i="43"/>
  <c r="T6" i="37"/>
  <c r="N14" i="33"/>
  <c r="W6" i="37" s="1"/>
  <c r="J50" i="41"/>
  <c r="J35" i="41"/>
  <c r="J43" i="41"/>
  <c r="J51" i="41"/>
  <c r="J40" i="41"/>
  <c r="J48" i="41"/>
  <c r="J56" i="41"/>
  <c r="J37" i="41"/>
  <c r="J45" i="41"/>
  <c r="J42" i="41"/>
  <c r="J38" i="41"/>
  <c r="J39" i="41"/>
  <c r="J47" i="41"/>
  <c r="J55" i="41"/>
  <c r="J36" i="41"/>
  <c r="J44" i="41"/>
  <c r="J52" i="41"/>
  <c r="J41" i="41"/>
  <c r="J49" i="41"/>
  <c r="J57" i="41"/>
  <c r="J54" i="41"/>
  <c r="J46" i="41"/>
  <c r="J34" i="41"/>
  <c r="J53" i="41"/>
  <c r="L34" i="31"/>
  <c r="L39" i="31"/>
  <c r="G16" i="31"/>
  <c r="G17" i="31" s="1"/>
  <c r="G18" i="31" s="1"/>
  <c r="G19" i="31" s="1"/>
  <c r="G20" i="31" s="1"/>
  <c r="G21" i="31" s="1"/>
  <c r="G22" i="31" s="1"/>
  <c r="G23" i="31" s="1"/>
  <c r="G24" i="31" s="1"/>
  <c r="G25" i="31" s="1"/>
  <c r="G26" i="31" s="1"/>
  <c r="G27" i="31" s="1"/>
  <c r="G28" i="31" s="1"/>
  <c r="G29" i="31" s="1"/>
  <c r="G30" i="31" s="1"/>
  <c r="G31" i="31" s="1"/>
  <c r="G32" i="31" s="1"/>
  <c r="G33" i="31" s="1"/>
  <c r="G34" i="31" s="1"/>
  <c r="G35" i="31" s="1"/>
  <c r="G36" i="31" s="1"/>
  <c r="G37" i="31" s="1"/>
  <c r="G38" i="31" s="1"/>
  <c r="G39" i="31" s="1"/>
  <c r="G40" i="31" s="1"/>
  <c r="G41" i="31" s="1"/>
  <c r="G42" i="31" s="1"/>
  <c r="G43" i="31" s="1"/>
  <c r="G44" i="31" s="1"/>
  <c r="G45" i="31" s="1"/>
  <c r="G46" i="31" s="1"/>
  <c r="G47" i="31" s="1"/>
  <c r="G48" i="31" s="1"/>
  <c r="G49" i="31" s="1"/>
  <c r="G50" i="31" s="1"/>
  <c r="G51" i="31" s="1"/>
  <c r="G52" i="31" s="1"/>
  <c r="G53" i="31" s="1"/>
  <c r="G54" i="31" s="1"/>
  <c r="G55" i="31" s="1"/>
  <c r="G56" i="31" s="1"/>
  <c r="G57" i="31" s="1"/>
  <c r="T8" i="41"/>
  <c r="N16" i="34"/>
  <c r="W8" i="41" s="1"/>
  <c r="E15" i="41"/>
  <c r="E16" i="41" s="1"/>
  <c r="E17" i="41" s="1"/>
  <c r="E18" i="41" s="1"/>
  <c r="E19" i="41" s="1"/>
  <c r="E20" i="41" s="1"/>
  <c r="E21" i="41" s="1"/>
  <c r="E22" i="41" s="1"/>
  <c r="E23" i="41" s="1"/>
  <c r="E24" i="41" s="1"/>
  <c r="E25" i="41" s="1"/>
  <c r="E26" i="41" s="1"/>
  <c r="E27" i="41" s="1"/>
  <c r="E28" i="41" s="1"/>
  <c r="E29" i="41" s="1"/>
  <c r="E30" i="41" s="1"/>
  <c r="E31" i="41" s="1"/>
  <c r="E32" i="41" s="1"/>
  <c r="E33" i="41" s="1"/>
  <c r="H40" i="42"/>
  <c r="H48" i="42"/>
  <c r="H56" i="42"/>
  <c r="H37" i="42"/>
  <c r="H45" i="42"/>
  <c r="H53" i="42"/>
  <c r="H34" i="42"/>
  <c r="G34" i="42" s="1"/>
  <c r="G35" i="42" s="1"/>
  <c r="G36" i="42" s="1"/>
  <c r="G37" i="42" s="1"/>
  <c r="G38" i="42" s="1"/>
  <c r="G39" i="42" s="1"/>
  <c r="G40" i="42" s="1"/>
  <c r="G41" i="42" s="1"/>
  <c r="G42" i="42" s="1"/>
  <c r="G43" i="42" s="1"/>
  <c r="G44" i="42" s="1"/>
  <c r="G45" i="42" s="1"/>
  <c r="G46" i="42" s="1"/>
  <c r="G47" i="42" s="1"/>
  <c r="G48" i="42" s="1"/>
  <c r="G49" i="42" s="1"/>
  <c r="G50" i="42" s="1"/>
  <c r="G51" i="42" s="1"/>
  <c r="G52" i="42" s="1"/>
  <c r="G53" i="42" s="1"/>
  <c r="G54" i="42" s="1"/>
  <c r="G55" i="42" s="1"/>
  <c r="G56" i="42" s="1"/>
  <c r="G57" i="42" s="1"/>
  <c r="H42" i="42"/>
  <c r="H50" i="42"/>
  <c r="H35" i="42"/>
  <c r="H43" i="42"/>
  <c r="H51" i="42"/>
  <c r="H36" i="42"/>
  <c r="H44" i="42"/>
  <c r="H52" i="42"/>
  <c r="H41" i="42"/>
  <c r="H49" i="42"/>
  <c r="H57" i="42"/>
  <c r="H38" i="42"/>
  <c r="H46" i="42"/>
  <c r="H54" i="42"/>
  <c r="H39" i="42"/>
  <c r="H47" i="42"/>
  <c r="H55" i="42"/>
  <c r="J44" i="43"/>
  <c r="J34" i="43"/>
  <c r="J50" i="43"/>
  <c r="J43" i="43"/>
  <c r="J41" i="43"/>
  <c r="J57" i="43"/>
  <c r="J48" i="43"/>
  <c r="J38" i="43"/>
  <c r="J54" i="43"/>
  <c r="J47" i="43"/>
  <c r="J45" i="43"/>
  <c r="J36" i="43"/>
  <c r="J52" i="43"/>
  <c r="J42" i="43"/>
  <c r="J35" i="43"/>
  <c r="J51" i="43"/>
  <c r="J49" i="43"/>
  <c r="J40" i="43"/>
  <c r="J56" i="43"/>
  <c r="J46" i="43"/>
  <c r="J39" i="43"/>
  <c r="J55" i="43"/>
  <c r="J37" i="43"/>
  <c r="J53" i="43"/>
  <c r="L43" i="31"/>
  <c r="C33" i="37"/>
  <c r="H34" i="37"/>
  <c r="H57" i="37"/>
  <c r="H56" i="37"/>
  <c r="H43" i="37"/>
  <c r="H50" i="37"/>
  <c r="H41" i="37"/>
  <c r="H37" i="37"/>
  <c r="H39" i="37"/>
  <c r="H35" i="37"/>
  <c r="H52" i="37"/>
  <c r="H48" i="37"/>
  <c r="H54" i="37"/>
  <c r="H46" i="37"/>
  <c r="H44" i="37"/>
  <c r="H47" i="37"/>
  <c r="H42" i="37"/>
  <c r="H53" i="37"/>
  <c r="H40" i="37"/>
  <c r="H55" i="37"/>
  <c r="H45" i="37"/>
  <c r="H38" i="37"/>
  <c r="H49" i="37"/>
  <c r="H36" i="37"/>
  <c r="H51" i="37"/>
  <c r="L48" i="41"/>
  <c r="L57" i="41"/>
  <c r="L46" i="41"/>
  <c r="L44" i="41"/>
  <c r="L55" i="41"/>
  <c r="L53" i="41"/>
  <c r="L42" i="41"/>
  <c r="L40" i="41"/>
  <c r="L51" i="41"/>
  <c r="L45" i="41"/>
  <c r="L38" i="41"/>
  <c r="L41" i="41"/>
  <c r="L36" i="41"/>
  <c r="L47" i="41"/>
  <c r="L34" i="41"/>
  <c r="L49" i="41"/>
  <c r="L43" i="41"/>
  <c r="L37" i="41"/>
  <c r="L39" i="41"/>
  <c r="L56" i="41"/>
  <c r="L35" i="41"/>
  <c r="L54" i="41"/>
  <c r="L52" i="41"/>
  <c r="L50" i="41"/>
  <c r="J39" i="42"/>
  <c r="J47" i="42"/>
  <c r="J55" i="42"/>
  <c r="J36" i="42"/>
  <c r="J44" i="42"/>
  <c r="J52" i="42"/>
  <c r="J41" i="42"/>
  <c r="J49" i="42"/>
  <c r="J57" i="42"/>
  <c r="J34" i="42"/>
  <c r="J42" i="42"/>
  <c r="J50" i="42"/>
  <c r="J35" i="42"/>
  <c r="J43" i="42"/>
  <c r="J51" i="42"/>
  <c r="J40" i="42"/>
  <c r="J48" i="42"/>
  <c r="J56" i="42"/>
  <c r="J37" i="42"/>
  <c r="J45" i="42"/>
  <c r="J53" i="42"/>
  <c r="J38" i="42"/>
  <c r="J46" i="42"/>
  <c r="J54" i="42"/>
  <c r="T7" i="37"/>
  <c r="N15" i="33"/>
  <c r="W7" i="37" s="1"/>
  <c r="L49" i="31"/>
  <c r="L38" i="31"/>
  <c r="L42" i="31"/>
  <c r="L54" i="31"/>
  <c r="L47" i="31"/>
  <c r="G11" i="41"/>
  <c r="G12" i="41" s="1"/>
  <c r="G13" i="41" s="1"/>
  <c r="G14" i="41" s="1"/>
  <c r="G15" i="41" s="1"/>
  <c r="G16" i="41" s="1"/>
  <c r="G17" i="41" s="1"/>
  <c r="G18" i="41" s="1"/>
  <c r="G19" i="41" s="1"/>
  <c r="G20" i="41" s="1"/>
  <c r="G21" i="41" s="1"/>
  <c r="G22" i="41" s="1"/>
  <c r="G23" i="41" s="1"/>
  <c r="G24" i="41" s="1"/>
  <c r="G25" i="41" s="1"/>
  <c r="G26" i="41" s="1"/>
  <c r="G27" i="41" s="1"/>
  <c r="G28" i="41" s="1"/>
  <c r="G29" i="41" s="1"/>
  <c r="G30" i="41" s="1"/>
  <c r="G31" i="41" s="1"/>
  <c r="G32" i="41" s="1"/>
  <c r="G33" i="41" s="1"/>
  <c r="F50" i="37"/>
  <c r="F45" i="37"/>
  <c r="F36" i="37"/>
  <c r="F43" i="37"/>
  <c r="F34" i="37"/>
  <c r="F52" i="37"/>
  <c r="F46" i="37"/>
  <c r="F44" i="37"/>
  <c r="F42" i="37"/>
  <c r="F40" i="37"/>
  <c r="F38" i="37"/>
  <c r="F57" i="37"/>
  <c r="F55" i="37"/>
  <c r="F53" i="37"/>
  <c r="F51" i="37"/>
  <c r="F49" i="37"/>
  <c r="F54" i="37"/>
  <c r="F47" i="37"/>
  <c r="F41" i="37"/>
  <c r="F48" i="37"/>
  <c r="F39" i="37"/>
  <c r="F37" i="37"/>
  <c r="F56" i="37"/>
  <c r="F35" i="37"/>
  <c r="C22" i="43"/>
  <c r="C23" i="43" s="1"/>
  <c r="C24" i="43" s="1"/>
  <c r="C25" i="43" s="1"/>
  <c r="C26" i="43" s="1"/>
  <c r="C27" i="43" s="1"/>
  <c r="C28" i="43" s="1"/>
  <c r="C29" i="43" s="1"/>
  <c r="C30" i="43" s="1"/>
  <c r="C31" i="43" s="1"/>
  <c r="C32" i="43" s="1"/>
  <c r="C33" i="43" s="1"/>
  <c r="H47" i="41"/>
  <c r="H36" i="41"/>
  <c r="H44" i="41"/>
  <c r="H52" i="41"/>
  <c r="H41" i="41"/>
  <c r="H49" i="41"/>
  <c r="H57" i="41"/>
  <c r="H51" i="41"/>
  <c r="H35" i="41"/>
  <c r="H40" i="41"/>
  <c r="H48" i="41"/>
  <c r="H56" i="41"/>
  <c r="H37" i="41"/>
  <c r="H45" i="41"/>
  <c r="H53" i="41"/>
  <c r="H34" i="41"/>
  <c r="H42" i="41"/>
  <c r="H39" i="41"/>
  <c r="H55" i="41"/>
  <c r="H43" i="41"/>
  <c r="H50" i="41"/>
  <c r="H38" i="41"/>
  <c r="H54" i="41"/>
  <c r="H46" i="41"/>
  <c r="L56" i="43"/>
  <c r="L47" i="43"/>
  <c r="L46" i="43"/>
  <c r="L37" i="43"/>
  <c r="L52" i="43"/>
  <c r="L43" i="43"/>
  <c r="L42" i="43"/>
  <c r="L48" i="43"/>
  <c r="L39" i="43"/>
  <c r="L38" i="43"/>
  <c r="L44" i="43"/>
  <c r="L35" i="43"/>
  <c r="L34" i="43"/>
  <c r="L57" i="43"/>
  <c r="L40" i="43"/>
  <c r="L53" i="43"/>
  <c r="L36" i="43"/>
  <c r="L49" i="43"/>
  <c r="L55" i="43"/>
  <c r="L54" i="43"/>
  <c r="L45" i="43"/>
  <c r="L51" i="43"/>
  <c r="L50" i="43"/>
  <c r="L41" i="43"/>
  <c r="T7" i="41"/>
  <c r="N15" i="34"/>
  <c r="W7" i="41" s="1"/>
  <c r="G34" i="37"/>
  <c r="G35" i="37" s="1"/>
  <c r="G36" i="37" s="1"/>
  <c r="G37" i="37" s="1"/>
  <c r="G38" i="37" s="1"/>
  <c r="G39" i="37" s="1"/>
  <c r="L52" i="31"/>
  <c r="L46" i="31"/>
  <c r="L56" i="31"/>
  <c r="L51" i="31"/>
  <c r="F40" i="41"/>
  <c r="F44" i="41"/>
  <c r="F37" i="41"/>
  <c r="F45" i="41"/>
  <c r="F53" i="41"/>
  <c r="F34" i="41"/>
  <c r="F42" i="41"/>
  <c r="F50" i="41"/>
  <c r="F39" i="41"/>
  <c r="F36" i="41"/>
  <c r="F56" i="41"/>
  <c r="F52" i="41"/>
  <c r="F48" i="41"/>
  <c r="F41" i="41"/>
  <c r="F49" i="41"/>
  <c r="F57" i="41"/>
  <c r="F38" i="41"/>
  <c r="F46" i="41"/>
  <c r="F54" i="41"/>
  <c r="F35" i="41"/>
  <c r="F43" i="41"/>
  <c r="F51" i="41"/>
  <c r="F55" i="41"/>
  <c r="F47" i="41"/>
  <c r="E11" i="37"/>
  <c r="E12" i="37" s="1"/>
  <c r="E13" i="37" s="1"/>
  <c r="E14" i="37" s="1"/>
  <c r="E15" i="37" s="1"/>
  <c r="E16" i="37" s="1"/>
  <c r="E17" i="37" s="1"/>
  <c r="E18" i="37" s="1"/>
  <c r="E19" i="37" s="1"/>
  <c r="E20" i="37" s="1"/>
  <c r="E21" i="37" s="1"/>
  <c r="E22" i="37" s="1"/>
  <c r="E23" i="37" s="1"/>
  <c r="E24" i="37" s="1"/>
  <c r="E25" i="37" s="1"/>
  <c r="E26" i="37" s="1"/>
  <c r="E27" i="37" s="1"/>
  <c r="E28" i="37" s="1"/>
  <c r="E29" i="37" s="1"/>
  <c r="E30" i="37" s="1"/>
  <c r="E31" i="37" s="1"/>
  <c r="E32" i="37" s="1"/>
  <c r="E33" i="37" s="1"/>
  <c r="E34" i="37" s="1"/>
  <c r="E35" i="37" s="1"/>
  <c r="E36" i="37" s="1"/>
  <c r="E37" i="37" s="1"/>
  <c r="E38" i="37" s="1"/>
  <c r="E39" i="37" s="1"/>
  <c r="E11" i="43"/>
  <c r="E12" i="43" s="1"/>
  <c r="E13" i="43" s="1"/>
  <c r="E14" i="43" s="1"/>
  <c r="E15" i="43" s="1"/>
  <c r="E16" i="43" s="1"/>
  <c r="E17" i="43" s="1"/>
  <c r="E18" i="43" s="1"/>
  <c r="E19" i="43" s="1"/>
  <c r="E20" i="43" s="1"/>
  <c r="E21" i="43" s="1"/>
  <c r="E22" i="43" s="1"/>
  <c r="E23" i="43" s="1"/>
  <c r="E24" i="43" s="1"/>
  <c r="E25" i="43" s="1"/>
  <c r="E26" i="43" s="1"/>
  <c r="E27" i="43" s="1"/>
  <c r="E28" i="43" s="1"/>
  <c r="E29" i="43" s="1"/>
  <c r="E30" i="43" s="1"/>
  <c r="E31" i="43" s="1"/>
  <c r="E32" i="43" s="1"/>
  <c r="E33" i="43" s="1"/>
  <c r="E34" i="43" s="1"/>
  <c r="E35" i="43" s="1"/>
  <c r="E36" i="43" s="1"/>
  <c r="E37" i="43" s="1"/>
  <c r="E38" i="43" s="1"/>
  <c r="E39" i="43" s="1"/>
  <c r="E40" i="43" s="1"/>
  <c r="E41" i="43" s="1"/>
  <c r="E42" i="43" s="1"/>
  <c r="E43" i="43" s="1"/>
  <c r="E44" i="43" s="1"/>
  <c r="E45" i="43" s="1"/>
  <c r="E46" i="43" s="1"/>
  <c r="E47" i="43" s="1"/>
  <c r="E48" i="43" s="1"/>
  <c r="E49" i="43" s="1"/>
  <c r="E50" i="43" s="1"/>
  <c r="E51" i="43" s="1"/>
  <c r="E52" i="43" s="1"/>
  <c r="E53" i="43" s="1"/>
  <c r="E54" i="43" s="1"/>
  <c r="E55" i="43" s="1"/>
  <c r="E56" i="43" s="1"/>
  <c r="E57" i="43" s="1"/>
  <c r="L56" i="42"/>
  <c r="L51" i="42"/>
  <c r="L50" i="42"/>
  <c r="L45" i="42"/>
  <c r="L52" i="42"/>
  <c r="L47" i="42"/>
  <c r="L46" i="42"/>
  <c r="L41" i="42"/>
  <c r="L48" i="42"/>
  <c r="L43" i="42"/>
  <c r="L42" i="42"/>
  <c r="L37" i="42"/>
  <c r="L44" i="42"/>
  <c r="L39" i="42"/>
  <c r="L38" i="42"/>
  <c r="L40" i="42"/>
  <c r="L35" i="42"/>
  <c r="L34" i="42"/>
  <c r="L36" i="42"/>
  <c r="L57" i="42"/>
  <c r="L53" i="42"/>
  <c r="L55" i="42"/>
  <c r="L54" i="42"/>
  <c r="L49" i="42"/>
  <c r="G11" i="43"/>
  <c r="G12" i="43" s="1"/>
  <c r="G13" i="43" s="1"/>
  <c r="G14" i="43" s="1"/>
  <c r="G15" i="43" s="1"/>
  <c r="G16" i="43" s="1"/>
  <c r="G17" i="43" s="1"/>
  <c r="G18" i="43" s="1"/>
  <c r="G19" i="43" s="1"/>
  <c r="G20" i="43" s="1"/>
  <c r="G21" i="43" s="1"/>
  <c r="G22" i="43" s="1"/>
  <c r="G23" i="43" s="1"/>
  <c r="G24" i="43" s="1"/>
  <c r="G25" i="43" s="1"/>
  <c r="G26" i="43" s="1"/>
  <c r="G27" i="43" s="1"/>
  <c r="G28" i="43" s="1"/>
  <c r="G29" i="43" s="1"/>
  <c r="G30" i="43" s="1"/>
  <c r="G31" i="43" s="1"/>
  <c r="G32" i="43" s="1"/>
  <c r="G33" i="43" s="1"/>
  <c r="G34" i="43" s="1"/>
  <c r="G35" i="43" s="1"/>
  <c r="G36" i="43" s="1"/>
  <c r="G37" i="43" s="1"/>
  <c r="G38" i="43" s="1"/>
  <c r="G39" i="43" s="1"/>
  <c r="G40" i="43" s="1"/>
  <c r="G41" i="43" s="1"/>
  <c r="G42" i="43" s="1"/>
  <c r="K11" i="43"/>
  <c r="K12" i="43" s="1"/>
  <c r="K13" i="43" s="1"/>
  <c r="K14" i="43" s="1"/>
  <c r="K15" i="43" s="1"/>
  <c r="K16" i="43" s="1"/>
  <c r="K17" i="43" s="1"/>
  <c r="K18" i="43" s="1"/>
  <c r="K19" i="43" s="1"/>
  <c r="K20" i="43" s="1"/>
  <c r="K21" i="43" s="1"/>
  <c r="K22" i="43" s="1"/>
  <c r="K23" i="43" s="1"/>
  <c r="K24" i="43" s="1"/>
  <c r="K25" i="43" s="1"/>
  <c r="K26" i="43" s="1"/>
  <c r="K27" i="43" s="1"/>
  <c r="K28" i="43" s="1"/>
  <c r="K29" i="43" s="1"/>
  <c r="K30" i="43" s="1"/>
  <c r="K31" i="43" s="1"/>
  <c r="K32" i="43" s="1"/>
  <c r="K33" i="43" s="1"/>
  <c r="K34" i="43" s="1"/>
  <c r="K35" i="43" s="1"/>
  <c r="I11" i="41"/>
  <c r="I12" i="41" s="1"/>
  <c r="I13" i="41" s="1"/>
  <c r="I14" i="41" s="1"/>
  <c r="I15" i="41" s="1"/>
  <c r="I16" i="41" s="1"/>
  <c r="I17" i="41" s="1"/>
  <c r="I18" i="41" s="1"/>
  <c r="I19" i="41" s="1"/>
  <c r="I20" i="41" s="1"/>
  <c r="I21" i="41" s="1"/>
  <c r="I22" i="41" s="1"/>
  <c r="I23" i="41" s="1"/>
  <c r="I24" i="41" s="1"/>
  <c r="I25" i="41" s="1"/>
  <c r="I26" i="41" s="1"/>
  <c r="I27" i="41" s="1"/>
  <c r="I28" i="41" s="1"/>
  <c r="I29" i="41" s="1"/>
  <c r="I30" i="41" s="1"/>
  <c r="I31" i="41" s="1"/>
  <c r="I32" i="41" s="1"/>
  <c r="I33" i="41" s="1"/>
  <c r="I34" i="41" s="1"/>
  <c r="I35" i="41" s="1"/>
  <c r="I36" i="41" s="1"/>
  <c r="I37" i="41" s="1"/>
  <c r="I38" i="41" s="1"/>
  <c r="L50" i="31"/>
  <c r="L40" i="31"/>
  <c r="F39" i="43"/>
  <c r="F57" i="43"/>
  <c r="F48" i="43"/>
  <c r="F35" i="43"/>
  <c r="F53" i="43"/>
  <c r="F44" i="43"/>
  <c r="F54" i="43"/>
  <c r="F49" i="43"/>
  <c r="F40" i="43"/>
  <c r="F50" i="43"/>
  <c r="F45" i="43"/>
  <c r="F36" i="43"/>
  <c r="F55" i="43"/>
  <c r="F46" i="43"/>
  <c r="F41" i="43"/>
  <c r="F51" i="43"/>
  <c r="F42" i="43"/>
  <c r="F37" i="43"/>
  <c r="F47" i="43"/>
  <c r="F38" i="43"/>
  <c r="F56" i="43"/>
  <c r="F43" i="43"/>
  <c r="F34" i="43"/>
  <c r="F52" i="43"/>
  <c r="K12" i="37"/>
  <c r="K13" i="37" s="1"/>
  <c r="K14" i="37" s="1"/>
  <c r="K15" i="37" s="1"/>
  <c r="K16" i="37" s="1"/>
  <c r="K17" i="37" s="1"/>
  <c r="K18" i="37" s="1"/>
  <c r="K19" i="37" s="1"/>
  <c r="K20" i="37" s="1"/>
  <c r="K21" i="37" s="1"/>
  <c r="K22" i="37" s="1"/>
  <c r="K23" i="37" s="1"/>
  <c r="K24" i="37" s="1"/>
  <c r="K25" i="37" s="1"/>
  <c r="K26" i="37" s="1"/>
  <c r="K27" i="37" s="1"/>
  <c r="K28" i="37" s="1"/>
  <c r="K29" i="37" s="1"/>
  <c r="K30" i="37" s="1"/>
  <c r="K31" i="37" s="1"/>
  <c r="K32" i="37" s="1"/>
  <c r="K33" i="37" s="1"/>
  <c r="T6" i="41"/>
  <c r="N14" i="34"/>
  <c r="W6" i="41" s="1"/>
  <c r="L48" i="37"/>
  <c r="L39" i="37"/>
  <c r="L50" i="37"/>
  <c r="L44" i="37"/>
  <c r="L35" i="37"/>
  <c r="L46" i="37"/>
  <c r="L57" i="37"/>
  <c r="L55" i="37"/>
  <c r="L34" i="37"/>
  <c r="L45" i="37"/>
  <c r="L54" i="37"/>
  <c r="L49" i="37"/>
  <c r="L56" i="37"/>
  <c r="L42" i="37"/>
  <c r="L41" i="37"/>
  <c r="L52" i="37"/>
  <c r="L38" i="37"/>
  <c r="L37" i="37"/>
  <c r="L40" i="37"/>
  <c r="L51" i="37"/>
  <c r="L36" i="37"/>
  <c r="L47" i="37"/>
  <c r="L43" i="37"/>
  <c r="L53" i="37"/>
  <c r="I13" i="37"/>
  <c r="I14" i="37" s="1"/>
  <c r="I15" i="37" s="1"/>
  <c r="I16" i="37" s="1"/>
  <c r="I17" i="37" s="1"/>
  <c r="I18" i="37" s="1"/>
  <c r="I19" i="37" s="1"/>
  <c r="I20" i="37" s="1"/>
  <c r="I21" i="37" s="1"/>
  <c r="I22" i="37" s="1"/>
  <c r="I23" i="37" s="1"/>
  <c r="I24" i="37" s="1"/>
  <c r="I25" i="37" s="1"/>
  <c r="I26" i="37" s="1"/>
  <c r="I27" i="37" s="1"/>
  <c r="I28" i="37" s="1"/>
  <c r="I29" i="37" s="1"/>
  <c r="I30" i="37" s="1"/>
  <c r="I31" i="37" s="1"/>
  <c r="I32" i="37" s="1"/>
  <c r="I33" i="37" s="1"/>
  <c r="I34" i="37" s="1"/>
  <c r="T9" i="31"/>
  <c r="W9" i="31"/>
  <c r="T7" i="31"/>
  <c r="W7" i="31"/>
  <c r="T8" i="31"/>
  <c r="W8" i="31"/>
  <c r="T6" i="31"/>
  <c r="W6" i="31"/>
  <c r="I34" i="31"/>
  <c r="I35" i="31" s="1"/>
  <c r="I36" i="31" s="1"/>
  <c r="I37" i="31" s="1"/>
  <c r="I38" i="31" s="1"/>
  <c r="I39" i="31" s="1"/>
  <c r="I40" i="31" s="1"/>
  <c r="I41" i="31" s="1"/>
  <c r="I42" i="31" s="1"/>
  <c r="I43" i="31" s="1"/>
  <c r="I44" i="31" s="1"/>
  <c r="I45" i="31" s="1"/>
  <c r="I46" i="31" s="1"/>
  <c r="I47" i="31" s="1"/>
  <c r="I48" i="31" s="1"/>
  <c r="I49" i="31" s="1"/>
  <c r="I50" i="31" s="1"/>
  <c r="I51" i="31" s="1"/>
  <c r="I52" i="31" s="1"/>
  <c r="I53" i="31" s="1"/>
  <c r="I54" i="31" s="1"/>
  <c r="I55" i="31" s="1"/>
  <c r="I56" i="31" s="1"/>
  <c r="I57" i="31" s="1"/>
  <c r="K34" i="31"/>
  <c r="K35" i="31" s="1"/>
  <c r="K36" i="31" s="1"/>
  <c r="K37" i="31" s="1"/>
  <c r="K38" i="31" s="1"/>
  <c r="K39" i="31" s="1"/>
  <c r="K40" i="31" s="1"/>
  <c r="K41" i="31" s="1"/>
  <c r="K42" i="31" s="1"/>
  <c r="K43" i="31" s="1"/>
  <c r="K44" i="31" s="1"/>
  <c r="K45" i="31" s="1"/>
  <c r="K46" i="31" s="1"/>
  <c r="K47" i="31" s="1"/>
  <c r="K48" i="31" s="1"/>
  <c r="K49" i="31" s="1"/>
  <c r="K50" i="31" s="1"/>
  <c r="K51" i="31" s="1"/>
  <c r="K52" i="31" s="1"/>
  <c r="K53" i="31" s="1"/>
  <c r="K54" i="31" s="1"/>
  <c r="K55" i="31" s="1"/>
  <c r="K56" i="31" s="1"/>
  <c r="K57" i="31" s="1"/>
  <c r="E40" i="37" l="1"/>
  <c r="E41" i="37" s="1"/>
  <c r="E42" i="37" s="1"/>
  <c r="E43" i="37" s="1"/>
  <c r="E44" i="37" s="1"/>
  <c r="E45" i="37" s="1"/>
  <c r="E46" i="37" s="1"/>
  <c r="E47" i="37" s="1"/>
  <c r="E48" i="37" s="1"/>
  <c r="E49" i="37" s="1"/>
  <c r="E50" i="37" s="1"/>
  <c r="E51" i="37" s="1"/>
  <c r="E52" i="37" s="1"/>
  <c r="E53" i="37" s="1"/>
  <c r="E54" i="37" s="1"/>
  <c r="E55" i="37" s="1"/>
  <c r="E56" i="37" s="1"/>
  <c r="E57" i="37" s="1"/>
  <c r="I34" i="42"/>
  <c r="I35" i="42" s="1"/>
  <c r="I36" i="42" s="1"/>
  <c r="I37" i="42" s="1"/>
  <c r="I38" i="42" s="1"/>
  <c r="I39" i="42" s="1"/>
  <c r="I40" i="42" s="1"/>
  <c r="I41" i="42" s="1"/>
  <c r="I42" i="42" s="1"/>
  <c r="I43" i="42" s="1"/>
  <c r="I44" i="42" s="1"/>
  <c r="I45" i="42" s="1"/>
  <c r="I46" i="42" s="1"/>
  <c r="I47" i="42" s="1"/>
  <c r="I48" i="42" s="1"/>
  <c r="I49" i="42" s="1"/>
  <c r="I50" i="42" s="1"/>
  <c r="I51" i="42" s="1"/>
  <c r="I52" i="42" s="1"/>
  <c r="I53" i="42" s="1"/>
  <c r="I54" i="42" s="1"/>
  <c r="I55" i="42" s="1"/>
  <c r="I56" i="42" s="1"/>
  <c r="I57" i="42" s="1"/>
  <c r="K34" i="41"/>
  <c r="K35" i="41" s="1"/>
  <c r="K36" i="41" s="1"/>
  <c r="K37" i="41" s="1"/>
  <c r="K38" i="41" s="1"/>
  <c r="K39" i="41" s="1"/>
  <c r="K40" i="41" s="1"/>
  <c r="K41" i="41" s="1"/>
  <c r="K42" i="41" s="1"/>
  <c r="K43" i="41" s="1"/>
  <c r="K44" i="41" s="1"/>
  <c r="K45" i="41" s="1"/>
  <c r="K46" i="41" s="1"/>
  <c r="K47" i="41" s="1"/>
  <c r="K48" i="41" s="1"/>
  <c r="K49" i="41" s="1"/>
  <c r="K50" i="41" s="1"/>
  <c r="K51" i="41" s="1"/>
  <c r="K52" i="41" s="1"/>
  <c r="K53" i="41" s="1"/>
  <c r="K54" i="41" s="1"/>
  <c r="K55" i="41" s="1"/>
  <c r="K56" i="41" s="1"/>
  <c r="K57" i="41" s="1"/>
  <c r="K34" i="37"/>
  <c r="K35" i="37" s="1"/>
  <c r="K36" i="37" s="1"/>
  <c r="K37" i="37" s="1"/>
  <c r="K38" i="37" s="1"/>
  <c r="K39" i="37" s="1"/>
  <c r="K40" i="37" s="1"/>
  <c r="K41" i="37" s="1"/>
  <c r="K42" i="37" s="1"/>
  <c r="K43" i="37" s="1"/>
  <c r="K44" i="37" s="1"/>
  <c r="K45" i="37" s="1"/>
  <c r="K46" i="37" s="1"/>
  <c r="K47" i="37" s="1"/>
  <c r="K48" i="37" s="1"/>
  <c r="K49" i="37" s="1"/>
  <c r="K50" i="37" s="1"/>
  <c r="K51" i="37" s="1"/>
  <c r="K52" i="37" s="1"/>
  <c r="K53" i="37" s="1"/>
  <c r="K54" i="37" s="1"/>
  <c r="K55" i="37" s="1"/>
  <c r="K56" i="37" s="1"/>
  <c r="K57" i="37" s="1"/>
  <c r="G34" i="41"/>
  <c r="G35" i="41" s="1"/>
  <c r="G36" i="41" s="1"/>
  <c r="G37" i="41" s="1"/>
  <c r="G38" i="41" s="1"/>
  <c r="G39" i="41" s="1"/>
  <c r="G40" i="41" s="1"/>
  <c r="G41" i="41" s="1"/>
  <c r="G42" i="41" s="1"/>
  <c r="G43" i="41" s="1"/>
  <c r="G44" i="41" s="1"/>
  <c r="G45" i="41" s="1"/>
  <c r="G46" i="41" s="1"/>
  <c r="G47" i="41" s="1"/>
  <c r="G48" i="41" s="1"/>
  <c r="G49" i="41" s="1"/>
  <c r="G50" i="41" s="1"/>
  <c r="G51" i="41" s="1"/>
  <c r="G52" i="41" s="1"/>
  <c r="G53" i="41" s="1"/>
  <c r="G54" i="41" s="1"/>
  <c r="G55" i="41" s="1"/>
  <c r="G56" i="41" s="1"/>
  <c r="G57" i="41" s="1"/>
  <c r="I39" i="41"/>
  <c r="I40" i="41" s="1"/>
  <c r="I41" i="41" s="1"/>
  <c r="I42" i="41" s="1"/>
  <c r="I43" i="41" s="1"/>
  <c r="I44" i="41" s="1"/>
  <c r="I45" i="41" s="1"/>
  <c r="I46" i="41" s="1"/>
  <c r="I47" i="41" s="1"/>
  <c r="I48" i="41" s="1"/>
  <c r="I49" i="41" s="1"/>
  <c r="I50" i="41" s="1"/>
  <c r="I51" i="41" s="1"/>
  <c r="I52" i="41" s="1"/>
  <c r="I53" i="41" s="1"/>
  <c r="I54" i="41" s="1"/>
  <c r="I55" i="41" s="1"/>
  <c r="I56" i="41" s="1"/>
  <c r="I57" i="41" s="1"/>
  <c r="E34" i="41"/>
  <c r="E35" i="41" s="1"/>
  <c r="E36" i="41" s="1"/>
  <c r="E37" i="41" s="1"/>
  <c r="E38" i="41" s="1"/>
  <c r="E39" i="41" s="1"/>
  <c r="E40" i="41" s="1"/>
  <c r="E41" i="41" s="1"/>
  <c r="E42" i="41" s="1"/>
  <c r="E43" i="41" s="1"/>
  <c r="E44" i="41" s="1"/>
  <c r="E45" i="41" s="1"/>
  <c r="E46" i="41" s="1"/>
  <c r="E47" i="41" s="1"/>
  <c r="E48" i="41" s="1"/>
  <c r="E49" i="41" s="1"/>
  <c r="E50" i="41" s="1"/>
  <c r="E51" i="41" s="1"/>
  <c r="E52" i="41" s="1"/>
  <c r="E53" i="41" s="1"/>
  <c r="E54" i="41" s="1"/>
  <c r="E55" i="41" s="1"/>
  <c r="E56" i="41" s="1"/>
  <c r="E57" i="41" s="1"/>
  <c r="K36" i="43"/>
  <c r="K37" i="43" s="1"/>
  <c r="K38" i="43" s="1"/>
  <c r="K39" i="43" s="1"/>
  <c r="K40" i="43" s="1"/>
  <c r="K41" i="43" s="1"/>
  <c r="K42" i="43" s="1"/>
  <c r="K43" i="43" s="1"/>
  <c r="K44" i="43" s="1"/>
  <c r="K45" i="43" s="1"/>
  <c r="K46" i="43" s="1"/>
  <c r="K47" i="43" s="1"/>
  <c r="K48" i="43" s="1"/>
  <c r="K49" i="43" s="1"/>
  <c r="K50" i="43" s="1"/>
  <c r="K51" i="43" s="1"/>
  <c r="K52" i="43" s="1"/>
  <c r="K53" i="43" s="1"/>
  <c r="K54" i="43" s="1"/>
  <c r="K55" i="43" s="1"/>
  <c r="K56" i="43" s="1"/>
  <c r="K57" i="43" s="1"/>
  <c r="G40" i="37"/>
  <c r="G41" i="37" s="1"/>
  <c r="G42" i="37" s="1"/>
  <c r="G43" i="37" s="1"/>
  <c r="G44" i="37" s="1"/>
  <c r="G45" i="37" s="1"/>
  <c r="G46" i="37" s="1"/>
  <c r="G47" i="37" s="1"/>
  <c r="G48" i="37" s="1"/>
  <c r="G49" i="37" s="1"/>
  <c r="G50" i="37" s="1"/>
  <c r="G51" i="37" s="1"/>
  <c r="G52" i="37" s="1"/>
  <c r="G53" i="37" s="1"/>
  <c r="G54" i="37" s="1"/>
  <c r="G55" i="37" s="1"/>
  <c r="G56" i="37" s="1"/>
  <c r="G57" i="37" s="1"/>
  <c r="K34" i="42"/>
  <c r="K35" i="42" s="1"/>
  <c r="K36" i="42" s="1"/>
  <c r="K37" i="42" s="1"/>
  <c r="K38" i="42" s="1"/>
  <c r="K39" i="42" s="1"/>
  <c r="K40" i="42" s="1"/>
  <c r="K41" i="42" s="1"/>
  <c r="K42" i="42" s="1"/>
  <c r="K43" i="42" s="1"/>
  <c r="K44" i="42" s="1"/>
  <c r="K45" i="42" s="1"/>
  <c r="K46" i="42" s="1"/>
  <c r="K47" i="42" s="1"/>
  <c r="K48" i="42" s="1"/>
  <c r="K49" i="42" s="1"/>
  <c r="K50" i="42" s="1"/>
  <c r="K51" i="42" s="1"/>
  <c r="K52" i="42" s="1"/>
  <c r="K53" i="42" s="1"/>
  <c r="K54" i="42" s="1"/>
  <c r="K55" i="42" s="1"/>
  <c r="K56" i="42" s="1"/>
  <c r="K57" i="42" s="1"/>
  <c r="I35" i="37"/>
  <c r="I36" i="37" s="1"/>
  <c r="I37" i="37" s="1"/>
  <c r="I38" i="37" s="1"/>
  <c r="I39" i="37" s="1"/>
  <c r="I40" i="37" s="1"/>
  <c r="I41" i="37" s="1"/>
  <c r="I42" i="37" s="1"/>
  <c r="I43" i="37" s="1"/>
  <c r="I44" i="37" s="1"/>
  <c r="I45" i="37" s="1"/>
  <c r="I46" i="37" s="1"/>
  <c r="I47" i="37" s="1"/>
  <c r="I48" i="37" s="1"/>
  <c r="I49" i="37" s="1"/>
  <c r="I50" i="37" s="1"/>
  <c r="I51" i="37" s="1"/>
  <c r="I52" i="37" s="1"/>
  <c r="I53" i="37" s="1"/>
  <c r="I54" i="37" s="1"/>
  <c r="I55" i="37" s="1"/>
  <c r="I56" i="37" s="1"/>
  <c r="I57" i="37" s="1"/>
  <c r="G43" i="43"/>
  <c r="G44" i="43" s="1"/>
  <c r="G45" i="43" s="1"/>
  <c r="G46" i="43" s="1"/>
  <c r="G47" i="43" s="1"/>
  <c r="G48" i="43" s="1"/>
  <c r="G49" i="43" s="1"/>
  <c r="G50" i="43" s="1"/>
  <c r="G51" i="43" s="1"/>
  <c r="G52" i="43" s="1"/>
  <c r="G53" i="43" s="1"/>
  <c r="G54" i="43" s="1"/>
  <c r="G55" i="43" s="1"/>
  <c r="G56" i="43" s="1"/>
  <c r="G57" i="43" s="1"/>
</calcChain>
</file>

<file path=xl/sharedStrings.xml><?xml version="1.0" encoding="utf-8"?>
<sst xmlns="http://schemas.openxmlformats.org/spreadsheetml/2006/main" count="646" uniqueCount="237">
  <si>
    <t>昇格昇給</t>
    <rPh sb="0" eb="2">
      <t>ショウカク</t>
    </rPh>
    <rPh sb="2" eb="4">
      <t>ショウキュウ</t>
    </rPh>
    <phoneticPr fontId="2"/>
  </si>
  <si>
    <t>習熟昇給</t>
    <rPh sb="0" eb="2">
      <t>シュウジュク</t>
    </rPh>
    <rPh sb="2" eb="4">
      <t>ショウキュウ</t>
    </rPh>
    <phoneticPr fontId="2"/>
  </si>
  <si>
    <t>上限年数</t>
    <rPh sb="0" eb="2">
      <t>ジョウゲン</t>
    </rPh>
    <rPh sb="2" eb="4">
      <t>ネンスウ</t>
    </rPh>
    <phoneticPr fontId="2"/>
  </si>
  <si>
    <t>張り出し
年数</t>
    <rPh sb="0" eb="1">
      <t>ハ</t>
    </rPh>
    <rPh sb="2" eb="3">
      <t>ダ</t>
    </rPh>
    <rPh sb="5" eb="7">
      <t>ネンスウ</t>
    </rPh>
    <phoneticPr fontId="2"/>
  </si>
  <si>
    <t>張り出し
上限金額</t>
    <rPh sb="0" eb="1">
      <t>ハ</t>
    </rPh>
    <rPh sb="2" eb="3">
      <t>ダ</t>
    </rPh>
    <phoneticPr fontId="2"/>
  </si>
  <si>
    <t>等級</t>
    <rPh sb="0" eb="2">
      <t>トウキュウ</t>
    </rPh>
    <phoneticPr fontId="2"/>
  </si>
  <si>
    <t>習熟昇給
ピッチ</t>
    <rPh sb="0" eb="2">
      <t>シュウジュク</t>
    </rPh>
    <rPh sb="2" eb="4">
      <t>ショウキュウ</t>
    </rPh>
    <phoneticPr fontId="11"/>
  </si>
  <si>
    <t>号俸
ピッチ</t>
    <rPh sb="0" eb="2">
      <t>ゴウホウ</t>
    </rPh>
    <phoneticPr fontId="11"/>
  </si>
  <si>
    <t>円</t>
    <rPh sb="0" eb="1">
      <t>エン</t>
    </rPh>
    <phoneticPr fontId="2"/>
  </si>
  <si>
    <t>上限金額</t>
    <phoneticPr fontId="2"/>
  </si>
  <si>
    <t>（設計）</t>
    <rPh sb="1" eb="3">
      <t>セッケイ</t>
    </rPh>
    <phoneticPr fontId="2"/>
  </si>
  <si>
    <t>号俸ピッチ</t>
    <rPh sb="0" eb="2">
      <t>ゴウホウ</t>
    </rPh>
    <phoneticPr fontId="2"/>
  </si>
  <si>
    <t>　</t>
    <phoneticPr fontId="2"/>
  </si>
  <si>
    <t>このソフトウェアは次のことを確認の上、自己責任でお使い下さい！</t>
    <rPh sb="9" eb="10">
      <t>ツギ</t>
    </rPh>
    <rPh sb="14" eb="16">
      <t>カクニン</t>
    </rPh>
    <rPh sb="17" eb="18">
      <t>ウエ</t>
    </rPh>
    <rPh sb="19" eb="21">
      <t>ジコ</t>
    </rPh>
    <rPh sb="21" eb="23">
      <t>セキニン</t>
    </rPh>
    <rPh sb="25" eb="26">
      <t>ツカ</t>
    </rPh>
    <rPh sb="27" eb="28">
      <t>クダ</t>
    </rPh>
    <phoneticPr fontId="2"/>
  </si>
  <si>
    <t>１．免責について</t>
    <rPh sb="2" eb="4">
      <t>メンセキ</t>
    </rPh>
    <phoneticPr fontId="2"/>
  </si>
  <si>
    <t>　あなたがこのソフトウェアをご利用になることで生じたいかなる損害に対しても、</t>
    <rPh sb="23" eb="24">
      <t>ショウ</t>
    </rPh>
    <rPh sb="30" eb="32">
      <t>ソンガイ</t>
    </rPh>
    <rPh sb="33" eb="34">
      <t>タイ</t>
    </rPh>
    <phoneticPr fontId="2"/>
  </si>
  <si>
    <t>当方は一切の補償はいたしません。</t>
    <rPh sb="0" eb="2">
      <t>トウホウ</t>
    </rPh>
    <rPh sb="3" eb="5">
      <t>イッサイ</t>
    </rPh>
    <rPh sb="6" eb="8">
      <t>ホショウ</t>
    </rPh>
    <phoneticPr fontId="2"/>
  </si>
  <si>
    <t>　このことを了解の上、利用者の責任でご使用下さい。</t>
    <rPh sb="6" eb="8">
      <t>リョウカイ</t>
    </rPh>
    <rPh sb="9" eb="10">
      <t>ウエ</t>
    </rPh>
    <rPh sb="11" eb="14">
      <t>リヨウシャ</t>
    </rPh>
    <rPh sb="15" eb="17">
      <t>セキニン</t>
    </rPh>
    <rPh sb="19" eb="21">
      <t>シヨウ</t>
    </rPh>
    <rPh sb="21" eb="22">
      <t>クダ</t>
    </rPh>
    <phoneticPr fontId="2"/>
  </si>
  <si>
    <t>２．解析・改造について</t>
    <rPh sb="2" eb="4">
      <t>カイセキ</t>
    </rPh>
    <rPh sb="5" eb="7">
      <t>カイゾウ</t>
    </rPh>
    <phoneticPr fontId="2"/>
  </si>
  <si>
    <t>　このソフトウェアはクライアントのニーズに合わせて自由に設計変更して</t>
    <rPh sb="21" eb="22">
      <t>ア</t>
    </rPh>
    <rPh sb="25" eb="27">
      <t>ジユウ</t>
    </rPh>
    <rPh sb="28" eb="30">
      <t>セッケイ</t>
    </rPh>
    <rPh sb="30" eb="32">
      <t>ヘンコウ</t>
    </rPh>
    <phoneticPr fontId="2"/>
  </si>
  <si>
    <t>ご使用下さい。</t>
    <rPh sb="1" eb="3">
      <t>シヨウ</t>
    </rPh>
    <rPh sb="3" eb="4">
      <t>クダ</t>
    </rPh>
    <phoneticPr fontId="2"/>
  </si>
  <si>
    <t>３．第三者への配布禁止</t>
    <rPh sb="2" eb="5">
      <t>ダイサンシャ</t>
    </rPh>
    <rPh sb="7" eb="9">
      <t>ハイフ</t>
    </rPh>
    <rPh sb="9" eb="11">
      <t>キンシ</t>
    </rPh>
    <phoneticPr fontId="2"/>
  </si>
  <si>
    <t>　このソフトウェアを複製して第三者に配布することは禁止いたします。</t>
    <rPh sb="10" eb="12">
      <t>フクセイ</t>
    </rPh>
    <rPh sb="14" eb="17">
      <t>ダイサンシャ</t>
    </rPh>
    <rPh sb="18" eb="20">
      <t>ハイフ</t>
    </rPh>
    <rPh sb="25" eb="27">
      <t>キンシ</t>
    </rPh>
    <phoneticPr fontId="2"/>
  </si>
  <si>
    <t>横井人事労務サポート事務所</t>
    <rPh sb="0" eb="2">
      <t>ヨコイ</t>
    </rPh>
    <rPh sb="2" eb="4">
      <t>ジンジ</t>
    </rPh>
    <rPh sb="4" eb="6">
      <t>ロウム</t>
    </rPh>
    <rPh sb="10" eb="13">
      <t>ジムショ</t>
    </rPh>
    <phoneticPr fontId="2"/>
  </si>
  <si>
    <t>　　横　井　明　徳</t>
    <rPh sb="2" eb="3">
      <t>ヨコ</t>
    </rPh>
    <rPh sb="4" eb="5">
      <t>セイ</t>
    </rPh>
    <rPh sb="6" eb="7">
      <t>メイ</t>
    </rPh>
    <rPh sb="8" eb="9">
      <t>トク</t>
    </rPh>
    <phoneticPr fontId="2"/>
  </si>
  <si>
    <t>　パスワードをご購入頂いた利用者の方も同様ですのでご注意下さい。</t>
    <rPh sb="8" eb="10">
      <t>コウニュウ</t>
    </rPh>
    <rPh sb="10" eb="11">
      <t>イタダ</t>
    </rPh>
    <rPh sb="13" eb="16">
      <t>リヨウシャ</t>
    </rPh>
    <rPh sb="17" eb="18">
      <t>カタ</t>
    </rPh>
    <rPh sb="19" eb="21">
      <t>ドウヨウ</t>
    </rPh>
    <rPh sb="26" eb="28">
      <t>チュウイ</t>
    </rPh>
    <rPh sb="28" eb="29">
      <t>クダ</t>
    </rPh>
    <phoneticPr fontId="2"/>
  </si>
  <si>
    <t>張り出し上限号俸</t>
    <rPh sb="0" eb="1">
      <t>ハ</t>
    </rPh>
    <rPh sb="2" eb="3">
      <t>ダ</t>
    </rPh>
    <rPh sb="4" eb="6">
      <t>ジョウゲン</t>
    </rPh>
    <rPh sb="6" eb="8">
      <t>ゴウホウ</t>
    </rPh>
    <phoneticPr fontId="2"/>
  </si>
  <si>
    <t>上限号俸</t>
    <rPh sb="0" eb="2">
      <t>ジョウゲン</t>
    </rPh>
    <rPh sb="2" eb="4">
      <t>ゴウホウ</t>
    </rPh>
    <phoneticPr fontId="2"/>
  </si>
  <si>
    <t>張り出し
号俸ピッチ</t>
    <rPh sb="0" eb="1">
      <t>ハ</t>
    </rPh>
    <rPh sb="2" eb="3">
      <t>ダ</t>
    </rPh>
    <rPh sb="5" eb="7">
      <t>ゴウホウ</t>
    </rPh>
    <phoneticPr fontId="11"/>
  </si>
  <si>
    <t>号俸表と、一致しない場合があります。</t>
    <rPh sb="5" eb="7">
      <t>イッチ</t>
    </rPh>
    <rPh sb="10" eb="12">
      <t>バアイ</t>
    </rPh>
    <phoneticPr fontId="2"/>
  </si>
  <si>
    <t>(注)号俸ﾋﾟｯﾁの四捨五入の関係で</t>
    <rPh sb="1" eb="2">
      <t>チュウ</t>
    </rPh>
    <rPh sb="3" eb="5">
      <t>ゴウホウ</t>
    </rPh>
    <rPh sb="10" eb="14">
      <t>シシャゴニュウ</t>
    </rPh>
    <rPh sb="15" eb="17">
      <t>カンケイ</t>
    </rPh>
    <phoneticPr fontId="2"/>
  </si>
  <si>
    <t>　張り出し昇給支給割合</t>
    <rPh sb="1" eb="2">
      <t>ハ</t>
    </rPh>
    <rPh sb="3" eb="4">
      <t>ダ</t>
    </rPh>
    <rPh sb="5" eb="7">
      <t>ショウキュウ</t>
    </rPh>
    <rPh sb="7" eb="9">
      <t>シキュウ</t>
    </rPh>
    <rPh sb="9" eb="11">
      <t>ワリアイ</t>
    </rPh>
    <phoneticPr fontId="2"/>
  </si>
  <si>
    <t>（張り出し昇給支給率）</t>
    <rPh sb="1" eb="2">
      <t>ハ</t>
    </rPh>
    <rPh sb="3" eb="4">
      <t>ダ</t>
    </rPh>
    <rPh sb="5" eb="7">
      <t>ショウキュウ</t>
    </rPh>
    <rPh sb="7" eb="9">
      <t>シキュウ</t>
    </rPh>
    <rPh sb="9" eb="10">
      <t>リツ</t>
    </rPh>
    <phoneticPr fontId="2"/>
  </si>
  <si>
    <t>（標準昇給号数）</t>
    <rPh sb="1" eb="3">
      <t>ヒョウジュン</t>
    </rPh>
    <rPh sb="3" eb="5">
      <t>ショウキュウ</t>
    </rPh>
    <rPh sb="5" eb="7">
      <t>ゴウスウ</t>
    </rPh>
    <phoneticPr fontId="2"/>
  </si>
  <si>
    <t>定義</t>
    <rPh sb="0" eb="2">
      <t>テイギ</t>
    </rPh>
    <phoneticPr fontId="2"/>
  </si>
  <si>
    <t>ー</t>
    <phoneticPr fontId="2"/>
  </si>
  <si>
    <t>単純・定型補助業務</t>
    <rPh sb="0" eb="2">
      <t>タンジュン</t>
    </rPh>
    <rPh sb="3" eb="5">
      <t>テイケイ</t>
    </rPh>
    <rPh sb="5" eb="7">
      <t>ホジョ</t>
    </rPh>
    <rPh sb="7" eb="9">
      <t>ギョウム</t>
    </rPh>
    <phoneticPr fontId="2"/>
  </si>
  <si>
    <t>定型業務</t>
    <rPh sb="0" eb="2">
      <t>テイケイ</t>
    </rPh>
    <rPh sb="2" eb="4">
      <t>ギョウム</t>
    </rPh>
    <phoneticPr fontId="2"/>
  </si>
  <si>
    <t>熟練定型業務</t>
    <rPh sb="0" eb="2">
      <t>ジュクレン</t>
    </rPh>
    <rPh sb="2" eb="4">
      <t>テイケイ</t>
    </rPh>
    <rPh sb="4" eb="6">
      <t>ギョウム</t>
    </rPh>
    <phoneticPr fontId="2"/>
  </si>
  <si>
    <t>判断定型業務</t>
    <rPh sb="0" eb="2">
      <t>ハンダン</t>
    </rPh>
    <rPh sb="2" eb="4">
      <t>テイケイ</t>
    </rPh>
    <rPh sb="4" eb="6">
      <t>ギョウム</t>
    </rPh>
    <phoneticPr fontId="2"/>
  </si>
  <si>
    <t>有期リーダー補佐</t>
    <rPh sb="0" eb="2">
      <t>ユウキ</t>
    </rPh>
    <rPh sb="6" eb="8">
      <t>ホサ</t>
    </rPh>
    <phoneticPr fontId="2"/>
  </si>
  <si>
    <t>ベース改定後初号金額</t>
    <rPh sb="3" eb="5">
      <t>カイテイ</t>
    </rPh>
    <rPh sb="5" eb="6">
      <t>ゴ</t>
    </rPh>
    <rPh sb="6" eb="8">
      <t>ショゴウ</t>
    </rPh>
    <rPh sb="8" eb="10">
      <t>キンガク</t>
    </rPh>
    <phoneticPr fontId="3"/>
  </si>
  <si>
    <t>初号金額①</t>
    <rPh sb="0" eb="2">
      <t>ショゴウ</t>
    </rPh>
    <rPh sb="2" eb="4">
      <t>キンガク</t>
    </rPh>
    <phoneticPr fontId="2"/>
  </si>
  <si>
    <t>Ｂ</t>
    <phoneticPr fontId="2"/>
  </si>
  <si>
    <t>U-1</t>
    <phoneticPr fontId="2"/>
  </si>
  <si>
    <t>U-2</t>
    <phoneticPr fontId="2"/>
  </si>
  <si>
    <t>U-3</t>
    <phoneticPr fontId="2"/>
  </si>
  <si>
    <t>U-4</t>
    <phoneticPr fontId="2"/>
  </si>
  <si>
    <t>U-5</t>
    <phoneticPr fontId="2"/>
  </si>
  <si>
    <t>１ヵ月平均
所定労働時間</t>
    <rPh sb="2" eb="3">
      <t>ゲツ</t>
    </rPh>
    <rPh sb="3" eb="5">
      <t>ヘイキン</t>
    </rPh>
    <rPh sb="6" eb="8">
      <t>ショテイ</t>
    </rPh>
    <rPh sb="8" eb="10">
      <t>ロウドウ</t>
    </rPh>
    <rPh sb="10" eb="12">
      <t>ジカン</t>
    </rPh>
    <phoneticPr fontId="2"/>
  </si>
  <si>
    <t>年所定
労働時間</t>
    <rPh sb="0" eb="1">
      <t>ネン</t>
    </rPh>
    <rPh sb="1" eb="3">
      <t>ショテイ</t>
    </rPh>
    <rPh sb="4" eb="6">
      <t>ロウドウ</t>
    </rPh>
    <rPh sb="6" eb="8">
      <t>ジカン</t>
    </rPh>
    <phoneticPr fontId="2"/>
  </si>
  <si>
    <t>時間給換算
（指標時間給）</t>
    <rPh sb="0" eb="3">
      <t>ジカンキュウ</t>
    </rPh>
    <rPh sb="3" eb="5">
      <t>カンザン</t>
    </rPh>
    <rPh sb="7" eb="9">
      <t>シヒョウ</t>
    </rPh>
    <rPh sb="9" eb="12">
      <t>ジカンキュウ</t>
    </rPh>
    <phoneticPr fontId="2"/>
  </si>
  <si>
    <t>上限金額</t>
  </si>
  <si>
    <t>張り出し
習熟昇給</t>
    <rPh sb="0" eb="1">
      <t>ハ</t>
    </rPh>
    <rPh sb="2" eb="3">
      <t>ダ</t>
    </rPh>
    <rPh sb="5" eb="7">
      <t>シュウジュク</t>
    </rPh>
    <rPh sb="7" eb="9">
      <t>ショウキュウ</t>
    </rPh>
    <phoneticPr fontId="2"/>
  </si>
  <si>
    <r>
      <rPr>
        <sz val="11"/>
        <rFont val="ＭＳ ゴシック"/>
        <family val="3"/>
        <charset val="128"/>
      </rPr>
      <t xml:space="preserve"> </t>
    </r>
    <r>
      <rPr>
        <u/>
        <sz val="11"/>
        <rFont val="ＭＳ ゴシック"/>
        <family val="3"/>
        <charset val="128"/>
      </rPr>
      <t>※年所定労働時間の多少で時間給換算は大きく変動します！</t>
    </r>
    <rPh sb="2" eb="3">
      <t>ネン</t>
    </rPh>
    <rPh sb="3" eb="5">
      <t>ショテイ</t>
    </rPh>
    <rPh sb="5" eb="7">
      <t>ロウドウ</t>
    </rPh>
    <rPh sb="7" eb="9">
      <t>ジカン</t>
    </rPh>
    <rPh sb="10" eb="12">
      <t>タショウ</t>
    </rPh>
    <rPh sb="13" eb="16">
      <t>ジカンキュウ</t>
    </rPh>
    <rPh sb="16" eb="18">
      <t>カンザン</t>
    </rPh>
    <rPh sb="19" eb="20">
      <t>オオ</t>
    </rPh>
    <rPh sb="22" eb="24">
      <t>ヘンドウ</t>
    </rPh>
    <phoneticPr fontId="2"/>
  </si>
  <si>
    <t>年数の設計は青天井にならないように設計します！</t>
    <rPh sb="0" eb="2">
      <t>ネンスウ</t>
    </rPh>
    <rPh sb="3" eb="5">
      <t>セッケイ</t>
    </rPh>
    <rPh sb="6" eb="9">
      <t>アオテンジョウ</t>
    </rPh>
    <rPh sb="17" eb="19">
      <t>セッケイ</t>
    </rPh>
    <phoneticPr fontId="2"/>
  </si>
  <si>
    <t>昇格昇給を設計しないときは、「０」を入力します！</t>
    <rPh sb="0" eb="2">
      <t>ショウカク</t>
    </rPh>
    <rPh sb="2" eb="4">
      <t>ショウキュウ</t>
    </rPh>
    <rPh sb="5" eb="7">
      <t>セッケイ</t>
    </rPh>
    <rPh sb="18" eb="20">
      <t>ニュウリョク</t>
    </rPh>
    <phoneticPr fontId="2"/>
  </si>
  <si>
    <t>サラリースケール（ベース改定後）</t>
    <rPh sb="12" eb="14">
      <t>カイテイ</t>
    </rPh>
    <rPh sb="14" eb="15">
      <t>ゴ</t>
    </rPh>
    <phoneticPr fontId="2"/>
  </si>
  <si>
    <t>その他</t>
    <rPh sb="2" eb="3">
      <t>タ</t>
    </rPh>
    <phoneticPr fontId="2"/>
  </si>
  <si>
    <t>職務の内容・難易度</t>
    <rPh sb="0" eb="2">
      <t>ショクム</t>
    </rPh>
    <rPh sb="3" eb="5">
      <t>ナイヨウ</t>
    </rPh>
    <rPh sb="6" eb="9">
      <t>ナンイド</t>
    </rPh>
    <phoneticPr fontId="2"/>
  </si>
  <si>
    <t>配置の変更の範囲等</t>
    <rPh sb="0" eb="2">
      <t>ハイチ</t>
    </rPh>
    <rPh sb="3" eb="5">
      <t>ヘンコウ</t>
    </rPh>
    <rPh sb="6" eb="8">
      <t>ハンイ</t>
    </rPh>
    <rPh sb="8" eb="9">
      <t>トウ</t>
    </rPh>
    <phoneticPr fontId="2"/>
  </si>
  <si>
    <t>■パートタイマー就業規則＆同賃金規程を適用
　・業務、職務、勤務場所等について限定する限定契約
　・担当業務遂行の限定責任
　・業績への責任なし
　・担当業務の能率向上による企業活動寄与
　・担当職務の遂行
　・定型業務完結
　・時間給制</t>
    <phoneticPr fontId="2"/>
  </si>
  <si>
    <t>　・原則、残業義務なし</t>
    <phoneticPr fontId="2"/>
  </si>
  <si>
    <t>　・残業は、月20時間以内に限る</t>
    <phoneticPr fontId="2"/>
  </si>
  <si>
    <t>※四捨五入の影響でサラリースケールと段階号俸表賃金額が異なることがあります。</t>
    <rPh sb="1" eb="5">
      <t>シシャゴニュウ</t>
    </rPh>
    <rPh sb="6" eb="8">
      <t>エイキョウ</t>
    </rPh>
    <rPh sb="18" eb="20">
      <t>ダンカイ</t>
    </rPh>
    <rPh sb="20" eb="22">
      <t>ゴウホウ</t>
    </rPh>
    <rPh sb="22" eb="23">
      <t>ヒョウ</t>
    </rPh>
    <rPh sb="23" eb="25">
      <t>チンギン</t>
    </rPh>
    <rPh sb="25" eb="26">
      <t>ガク</t>
    </rPh>
    <rPh sb="27" eb="28">
      <t>コト</t>
    </rPh>
    <phoneticPr fontId="2"/>
  </si>
  <si>
    <t>最低賃金
更新年</t>
    <rPh sb="0" eb="2">
      <t>サイテイ</t>
    </rPh>
    <rPh sb="2" eb="4">
      <t>チンギン</t>
    </rPh>
    <rPh sb="5" eb="7">
      <t>コウシン</t>
    </rPh>
    <rPh sb="7" eb="8">
      <t>ネン</t>
    </rPh>
    <phoneticPr fontId="2"/>
  </si>
  <si>
    <t>年所定
休日数</t>
    <rPh sb="0" eb="1">
      <t>ネン</t>
    </rPh>
    <rPh sb="1" eb="3">
      <t>ショテイ</t>
    </rPh>
    <rPh sb="4" eb="6">
      <t>キュウジツ</t>
    </rPh>
    <rPh sb="6" eb="7">
      <t>スウ</t>
    </rPh>
    <phoneticPr fontId="2"/>
  </si>
  <si>
    <t>年所定
労働日</t>
    <rPh sb="0" eb="1">
      <t>ネン</t>
    </rPh>
    <rPh sb="1" eb="3">
      <t>ショテイ</t>
    </rPh>
    <rPh sb="4" eb="6">
      <t>ロウドウ</t>
    </rPh>
    <rPh sb="6" eb="7">
      <t>ビ</t>
    </rPh>
    <phoneticPr fontId="2"/>
  </si>
  <si>
    <t>1日の所定
労働時間</t>
    <rPh sb="1" eb="2">
      <t>ニチ</t>
    </rPh>
    <rPh sb="3" eb="5">
      <t>ショテイ</t>
    </rPh>
    <rPh sb="6" eb="8">
      <t>ロウドウ</t>
    </rPh>
    <rPh sb="8" eb="10">
      <t>ジカン</t>
    </rPh>
    <phoneticPr fontId="2"/>
  </si>
  <si>
    <t>　① 毎年、10月に改訂される最低賃金を、下表の年度に対応して入力します。</t>
    <rPh sb="3" eb="5">
      <t>マイトシ</t>
    </rPh>
    <rPh sb="8" eb="9">
      <t>ガツ</t>
    </rPh>
    <rPh sb="10" eb="12">
      <t>カイテイ</t>
    </rPh>
    <rPh sb="15" eb="17">
      <t>サイテイ</t>
    </rPh>
    <rPh sb="17" eb="19">
      <t>チンギン</t>
    </rPh>
    <rPh sb="21" eb="23">
      <t>カヒョウ</t>
    </rPh>
    <rPh sb="24" eb="26">
      <t>ネンド</t>
    </rPh>
    <rPh sb="27" eb="29">
      <t>タイオウ</t>
    </rPh>
    <rPh sb="31" eb="33">
      <t>ニュウリョク</t>
    </rPh>
    <phoneticPr fontId="2"/>
  </si>
  <si>
    <t>　② 毎年、事業場ごとの時間給（初号時間給）を決定し、下表の年度に対応して入力します。変更がなくても前年と同じ時間給を入力します。</t>
    <rPh sb="3" eb="5">
      <t>マイトシ</t>
    </rPh>
    <rPh sb="6" eb="9">
      <t>ジギョウジョウ</t>
    </rPh>
    <rPh sb="12" eb="15">
      <t>ジカンキュウ</t>
    </rPh>
    <rPh sb="16" eb="18">
      <t>ショゴウ</t>
    </rPh>
    <rPh sb="18" eb="21">
      <t>ジカンキュウ</t>
    </rPh>
    <rPh sb="23" eb="25">
      <t>ケッテイ</t>
    </rPh>
    <rPh sb="43" eb="45">
      <t>ヘンコウ</t>
    </rPh>
    <rPh sb="50" eb="52">
      <t>ゼンネン</t>
    </rPh>
    <rPh sb="53" eb="54">
      <t>オナ</t>
    </rPh>
    <rPh sb="55" eb="58">
      <t>ジカンキュウ</t>
    </rPh>
    <rPh sb="59" eb="61">
      <t>ニュウリョク</t>
    </rPh>
    <phoneticPr fontId="2"/>
  </si>
  <si>
    <t>　③ 毎年10月の最低賃金見直し時期に検討します。</t>
    <rPh sb="3" eb="5">
      <t>マイトシ</t>
    </rPh>
    <rPh sb="7" eb="8">
      <t>ガツ</t>
    </rPh>
    <rPh sb="9" eb="11">
      <t>サイテイ</t>
    </rPh>
    <rPh sb="11" eb="13">
      <t>チンギン</t>
    </rPh>
    <rPh sb="13" eb="15">
      <t>ミナオ</t>
    </rPh>
    <rPh sb="16" eb="18">
      <t>ジキ</t>
    </rPh>
    <rPh sb="19" eb="21">
      <t>ケントウ</t>
    </rPh>
    <phoneticPr fontId="2"/>
  </si>
  <si>
    <t>本社（大阪府例）</t>
    <rPh sb="0" eb="1">
      <t>ホン</t>
    </rPh>
    <rPh sb="1" eb="2">
      <t>シャ</t>
    </rPh>
    <rPh sb="3" eb="5">
      <t>オオサカ</t>
    </rPh>
    <rPh sb="5" eb="6">
      <t>フ</t>
    </rPh>
    <rPh sb="6" eb="7">
      <t>レイ</t>
    </rPh>
    <phoneticPr fontId="2"/>
  </si>
  <si>
    <t>○○工場（奈良県例）</t>
    <rPh sb="2" eb="4">
      <t>コウジョウ</t>
    </rPh>
    <rPh sb="5" eb="7">
      <t>ナラ</t>
    </rPh>
    <rPh sb="7" eb="8">
      <t>ケン</t>
    </rPh>
    <rPh sb="8" eb="9">
      <t>レイ</t>
    </rPh>
    <phoneticPr fontId="2"/>
  </si>
  <si>
    <t>設計年度</t>
    <rPh sb="0" eb="2">
      <t>セッケイ</t>
    </rPh>
    <rPh sb="2" eb="4">
      <t>ネンド</t>
    </rPh>
    <phoneticPr fontId="2"/>
  </si>
  <si>
    <t>設計時初号金額</t>
    <rPh sb="0" eb="3">
      <t>セッケイジ</t>
    </rPh>
    <rPh sb="3" eb="5">
      <t>ショゴウ</t>
    </rPh>
    <rPh sb="5" eb="7">
      <t>キンガク</t>
    </rPh>
    <phoneticPr fontId="2"/>
  </si>
  <si>
    <r>
      <t xml:space="preserve">初号賃金
</t>
    </r>
    <r>
      <rPr>
        <b/>
        <sz val="10"/>
        <color rgb="FF0000CC"/>
        <rFont val="ＭＳ ゴシック"/>
        <family val="3"/>
        <charset val="128"/>
      </rPr>
      <t>（入力）</t>
    </r>
    <rPh sb="0" eb="2">
      <t>ショゴウ</t>
    </rPh>
    <rPh sb="2" eb="4">
      <t>チンギン</t>
    </rPh>
    <rPh sb="6" eb="8">
      <t>ニュウリョク</t>
    </rPh>
    <phoneticPr fontId="2"/>
  </si>
  <si>
    <r>
      <t xml:space="preserve">最低賃金
</t>
    </r>
    <r>
      <rPr>
        <b/>
        <sz val="10"/>
        <color rgb="FF0000CC"/>
        <rFont val="ＭＳ Ｐゴシック"/>
        <family val="3"/>
        <charset val="128"/>
      </rPr>
      <t>（入力）</t>
    </r>
    <rPh sb="0" eb="2">
      <t>サイテイ</t>
    </rPh>
    <rPh sb="2" eb="4">
      <t>チンギン</t>
    </rPh>
    <rPh sb="6" eb="8">
      <t>ニュウリョク</t>
    </rPh>
    <phoneticPr fontId="2"/>
  </si>
  <si>
    <t>○○工場（支社）3</t>
    <rPh sb="2" eb="4">
      <t>コウジョウ</t>
    </rPh>
    <rPh sb="5" eb="7">
      <t>シシャ</t>
    </rPh>
    <phoneticPr fontId="2"/>
  </si>
  <si>
    <t>○○工場（支社）5</t>
    <rPh sb="2" eb="4">
      <t>コウジョウ</t>
    </rPh>
    <rPh sb="5" eb="7">
      <t>シシャ</t>
    </rPh>
    <phoneticPr fontId="2"/>
  </si>
  <si>
    <t>本社（大阪府例）</t>
    <phoneticPr fontId="2"/>
  </si>
  <si>
    <t>１．制度のフレーム設計シート</t>
    <rPh sb="2" eb="4">
      <t>セイド</t>
    </rPh>
    <rPh sb="9" eb="11">
      <t>セッケイ</t>
    </rPh>
    <phoneticPr fontId="2"/>
  </si>
  <si>
    <t>４事業所別サラリースケール＆ベース改定シート</t>
    <rPh sb="1" eb="4">
      <t>ジギョウショ</t>
    </rPh>
    <rPh sb="4" eb="5">
      <t>ベツ</t>
    </rPh>
    <rPh sb="17" eb="19">
      <t>カイテイ</t>
    </rPh>
    <phoneticPr fontId="2"/>
  </si>
  <si>
    <t>５事業所 別賃金表（段階号俸表）＆ベース改定後の賃金表</t>
    <rPh sb="1" eb="3">
      <t>ジギョウ</t>
    </rPh>
    <rPh sb="3" eb="4">
      <t>ショ</t>
    </rPh>
    <rPh sb="5" eb="6">
      <t>ベツ</t>
    </rPh>
    <rPh sb="6" eb="8">
      <t>チンギン</t>
    </rPh>
    <rPh sb="8" eb="9">
      <t>ヒョウ</t>
    </rPh>
    <rPh sb="10" eb="12">
      <t>ダンカイ</t>
    </rPh>
    <rPh sb="12" eb="14">
      <t>ゴウホウ</t>
    </rPh>
    <rPh sb="14" eb="15">
      <t>ヒョウ</t>
    </rPh>
    <rPh sb="20" eb="22">
      <t>カイテイ</t>
    </rPh>
    <rPh sb="22" eb="23">
      <t>ゴ</t>
    </rPh>
    <rPh sb="24" eb="26">
      <t>チンギン</t>
    </rPh>
    <rPh sb="26" eb="27">
      <t>ヒョウ</t>
    </rPh>
    <phoneticPr fontId="2"/>
  </si>
  <si>
    <t>３事業所別初号時間給の設計</t>
    <rPh sb="1" eb="4">
      <t>ジギョウショ</t>
    </rPh>
    <rPh sb="4" eb="5">
      <t>ベツ</t>
    </rPh>
    <rPh sb="5" eb="7">
      <t>ショゴウ</t>
    </rPh>
    <rPh sb="7" eb="10">
      <t>ジカンキュウ</t>
    </rPh>
    <rPh sb="11" eb="13">
      <t>セッケイ</t>
    </rPh>
    <phoneticPr fontId="2"/>
  </si>
  <si>
    <t>２サラリースケールの設計</t>
    <rPh sb="10" eb="12">
      <t>セッケイ</t>
    </rPh>
    <phoneticPr fontId="2"/>
  </si>
  <si>
    <t>1.制度のフレーム設計</t>
    <rPh sb="2" eb="4">
      <t>セイド</t>
    </rPh>
    <rPh sb="9" eb="11">
      <t>セッケイ</t>
    </rPh>
    <phoneticPr fontId="2"/>
  </si>
  <si>
    <t>最低賃金
本社所在地</t>
    <rPh sb="0" eb="2">
      <t>サイテイ</t>
    </rPh>
    <rPh sb="2" eb="4">
      <t>チンギン</t>
    </rPh>
    <rPh sb="5" eb="7">
      <t>ホンシャ</t>
    </rPh>
    <rPh sb="7" eb="10">
      <t>ショザイチ</t>
    </rPh>
    <phoneticPr fontId="2"/>
  </si>
  <si>
    <t>(1) 指標となる時間給の算出</t>
    <rPh sb="4" eb="6">
      <t>シヒョウ</t>
    </rPh>
    <rPh sb="9" eb="12">
      <t>ジカンキュウ</t>
    </rPh>
    <rPh sb="13" eb="15">
      <t>サンシュツ</t>
    </rPh>
    <phoneticPr fontId="2"/>
  </si>
  <si>
    <t>(2) 初号時間給（１等級１号俸）を設計する。</t>
    <rPh sb="4" eb="6">
      <t>ショゴウ</t>
    </rPh>
    <rPh sb="6" eb="9">
      <t>ジカンキュウ</t>
    </rPh>
    <rPh sb="18" eb="20">
      <t>セッケイ</t>
    </rPh>
    <phoneticPr fontId="2"/>
  </si>
  <si>
    <t>(3) サラリースケールの設計</t>
    <rPh sb="13" eb="15">
      <t>セッケイ</t>
    </rPh>
    <phoneticPr fontId="2"/>
  </si>
  <si>
    <t>　② ここで決める初号時間給が設計上の基準時間給となります。</t>
    <rPh sb="6" eb="7">
      <t>キ</t>
    </rPh>
    <rPh sb="9" eb="11">
      <t>ショゴウ</t>
    </rPh>
    <rPh sb="11" eb="14">
      <t>ジカンキュウ</t>
    </rPh>
    <rPh sb="15" eb="17">
      <t>セッケイ</t>
    </rPh>
    <rPh sb="17" eb="18">
      <t>ジョウ</t>
    </rPh>
    <rPh sb="19" eb="21">
      <t>キジュン</t>
    </rPh>
    <rPh sb="21" eb="24">
      <t>ジカンキュウ</t>
    </rPh>
    <phoneticPr fontId="2"/>
  </si>
  <si>
    <t>　② 指標となる時間給は、代表事業所（本社）基準で算出します。</t>
    <rPh sb="13" eb="15">
      <t>ダイヒョウ</t>
    </rPh>
    <rPh sb="15" eb="17">
      <t>ジギョウ</t>
    </rPh>
    <rPh sb="17" eb="18">
      <t>ショ</t>
    </rPh>
    <rPh sb="19" eb="21">
      <t>ホンシャ</t>
    </rPh>
    <rPh sb="22" eb="24">
      <t>キジュン</t>
    </rPh>
    <rPh sb="25" eb="27">
      <t>サンシュツ</t>
    </rPh>
    <phoneticPr fontId="2"/>
  </si>
  <si>
    <t>　① 指標となる時間給は、設計時の高卒初任給を時間給換算して算出します。</t>
    <rPh sb="3" eb="5">
      <t>シヒョウ</t>
    </rPh>
    <rPh sb="8" eb="11">
      <t>ジカンキュウ</t>
    </rPh>
    <rPh sb="13" eb="16">
      <t>セッケイジ</t>
    </rPh>
    <phoneticPr fontId="2"/>
  </si>
  <si>
    <t>(1) 指標となる時間給のチェック</t>
    <rPh sb="4" eb="6">
      <t>シヒョウ</t>
    </rPh>
    <rPh sb="9" eb="12">
      <t>ジカンキュウ</t>
    </rPh>
    <phoneticPr fontId="2"/>
  </si>
  <si>
    <t>（標準はこのセルに入力）</t>
    <rPh sb="1" eb="3">
      <t>ヒョウジュン</t>
    </rPh>
    <rPh sb="9" eb="11">
      <t>ニュウリョク</t>
    </rPh>
    <phoneticPr fontId="2"/>
  </si>
  <si>
    <t>A</t>
    <phoneticPr fontId="2"/>
  </si>
  <si>
    <t>C</t>
    <phoneticPr fontId="2"/>
  </si>
  <si>
    <t>(注)張り出し設計をしない場合は、</t>
    <rPh sb="1" eb="2">
      <t>チュウ</t>
    </rPh>
    <rPh sb="3" eb="4">
      <t>ハ</t>
    </rPh>
    <rPh sb="5" eb="6">
      <t>ダ</t>
    </rPh>
    <rPh sb="7" eb="9">
      <t>セッケイ</t>
    </rPh>
    <rPh sb="13" eb="15">
      <t>バアイ</t>
    </rPh>
    <phoneticPr fontId="2"/>
  </si>
  <si>
    <t>上限年数と同じ年数を手入力する</t>
    <rPh sb="0" eb="2">
      <t>ジョウゲン</t>
    </rPh>
    <rPh sb="2" eb="4">
      <t>ネンスウ</t>
    </rPh>
    <rPh sb="5" eb="6">
      <t>オナ</t>
    </rPh>
    <rPh sb="7" eb="9">
      <t>ネンスウ</t>
    </rPh>
    <rPh sb="10" eb="11">
      <t>テ</t>
    </rPh>
    <rPh sb="11" eb="13">
      <t>ニュウリョク</t>
    </rPh>
    <phoneticPr fontId="2"/>
  </si>
  <si>
    <t>(5) 張り出し昇給支給率を設計します（習熟昇給額に対する割合）</t>
    <rPh sb="4" eb="5">
      <t>ハ</t>
    </rPh>
    <rPh sb="6" eb="7">
      <t>ダ</t>
    </rPh>
    <rPh sb="8" eb="10">
      <t>ショウキュウ</t>
    </rPh>
    <rPh sb="10" eb="12">
      <t>シキュウ</t>
    </rPh>
    <rPh sb="12" eb="13">
      <t>リツ</t>
    </rPh>
    <rPh sb="14" eb="16">
      <t>セッケイ</t>
    </rPh>
    <rPh sb="20" eb="22">
      <t>シュウジュク</t>
    </rPh>
    <rPh sb="22" eb="24">
      <t>ショウキュウ</t>
    </rPh>
    <rPh sb="24" eb="25">
      <t>ガク</t>
    </rPh>
    <rPh sb="26" eb="27">
      <t>タイ</t>
    </rPh>
    <rPh sb="29" eb="31">
      <t>ワリアイ</t>
    </rPh>
    <phoneticPr fontId="2"/>
  </si>
  <si>
    <t>(4) 考課別標語と昇号数の設計</t>
    <rPh sb="4" eb="6">
      <t>コウカ</t>
    </rPh>
    <rPh sb="6" eb="7">
      <t>ベツ</t>
    </rPh>
    <rPh sb="7" eb="9">
      <t>ヒョウゴ</t>
    </rPh>
    <rPh sb="10" eb="11">
      <t>ショウ</t>
    </rPh>
    <rPh sb="11" eb="12">
      <t>ゴウ</t>
    </rPh>
    <rPh sb="12" eb="13">
      <t>スウ</t>
    </rPh>
    <rPh sb="14" eb="16">
      <t>セッケイ</t>
    </rPh>
    <phoneticPr fontId="2"/>
  </si>
  <si>
    <t>事業所名</t>
    <rPh sb="0" eb="3">
      <t>ジギョウショ</t>
    </rPh>
    <rPh sb="3" eb="4">
      <t>メイ</t>
    </rPh>
    <phoneticPr fontId="2"/>
  </si>
  <si>
    <t>事業所
参照番号</t>
    <rPh sb="0" eb="3">
      <t>ジギョウショ</t>
    </rPh>
    <rPh sb="4" eb="6">
      <t>サンショウ</t>
    </rPh>
    <rPh sb="6" eb="8">
      <t>バンゴウ</t>
    </rPh>
    <phoneticPr fontId="2"/>
  </si>
  <si>
    <t>対象事業所</t>
    <rPh sb="0" eb="2">
      <t>タイショウ</t>
    </rPh>
    <rPh sb="2" eb="5">
      <t>ジギョウショ</t>
    </rPh>
    <phoneticPr fontId="2"/>
  </si>
  <si>
    <t>対象事業所</t>
    <rPh sb="0" eb="2">
      <t>タイショウ</t>
    </rPh>
    <rPh sb="2" eb="4">
      <t>ジギョウ</t>
    </rPh>
    <rPh sb="4" eb="5">
      <t>ショ</t>
    </rPh>
    <phoneticPr fontId="2"/>
  </si>
  <si>
    <t>○○工場（支社）4</t>
    <rPh sb="2" eb="4">
      <t>コウジョウ</t>
    </rPh>
    <rPh sb="5" eb="7">
      <t>シシャ</t>
    </rPh>
    <phoneticPr fontId="2"/>
  </si>
  <si>
    <t>このシートすべて自動計算</t>
    <rPh sb="8" eb="10">
      <t>ジドウ</t>
    </rPh>
    <rPh sb="10" eb="12">
      <t>ケイサン</t>
    </rPh>
    <phoneticPr fontId="2"/>
  </si>
  <si>
    <t>事業場
参照番号入力</t>
    <rPh sb="0" eb="3">
      <t>ジギョウジョウ</t>
    </rPh>
    <rPh sb="4" eb="6">
      <t>サンショウ</t>
    </rPh>
    <rPh sb="6" eb="8">
      <t>バンゴウ</t>
    </rPh>
    <rPh sb="8" eb="10">
      <t>ニュウリョク</t>
    </rPh>
    <phoneticPr fontId="2"/>
  </si>
  <si>
    <t>② 原則として、毎年更新年を入力して更新を行います。</t>
    <rPh sb="2" eb="4">
      <t>ゲンソク</t>
    </rPh>
    <rPh sb="8" eb="10">
      <t>マイトシ</t>
    </rPh>
    <rPh sb="10" eb="12">
      <t>コウシン</t>
    </rPh>
    <rPh sb="12" eb="13">
      <t>ネン</t>
    </rPh>
    <rPh sb="14" eb="16">
      <t>ニュウリョク</t>
    </rPh>
    <rPh sb="18" eb="20">
      <t>コウシン</t>
    </rPh>
    <rPh sb="21" eb="22">
      <t>オコナ</t>
    </rPh>
    <phoneticPr fontId="2"/>
  </si>
  <si>
    <t>　また、ファイルを複写して、事業所ごとに１ファイルで管理することもできます。</t>
    <rPh sb="9" eb="11">
      <t>フクシャ</t>
    </rPh>
    <rPh sb="14" eb="17">
      <t>ジギョウショ</t>
    </rPh>
    <rPh sb="26" eb="28">
      <t>カンリ</t>
    </rPh>
    <phoneticPr fontId="2"/>
  </si>
  <si>
    <t>更新年入力</t>
    <rPh sb="0" eb="2">
      <t>コウシン</t>
    </rPh>
    <rPh sb="2" eb="3">
      <t>ネン</t>
    </rPh>
    <rPh sb="3" eb="5">
      <t>ニュウリョク</t>
    </rPh>
    <phoneticPr fontId="2"/>
  </si>
  <si>
    <t>自動でベース改定額を反映します！</t>
    <rPh sb="0" eb="2">
      <t>ジドウ</t>
    </rPh>
    <rPh sb="6" eb="8">
      <t>カイテイ</t>
    </rPh>
    <rPh sb="8" eb="9">
      <t>ガク</t>
    </rPh>
    <rPh sb="10" eb="12">
      <t>ハンエイ</t>
    </rPh>
    <phoneticPr fontId="2"/>
  </si>
  <si>
    <t>※当初は、標準「B」評価で２号俸昇給と設計しています。</t>
    <rPh sb="1" eb="3">
      <t>トウショ</t>
    </rPh>
    <rPh sb="5" eb="7">
      <t>ヒョウジュン</t>
    </rPh>
    <rPh sb="10" eb="12">
      <t>ヒョウカ</t>
    </rPh>
    <rPh sb="14" eb="16">
      <t>ゴウホウ</t>
    </rPh>
    <rPh sb="16" eb="18">
      <t>ショウキュウ</t>
    </rPh>
    <rPh sb="19" eb="21">
      <t>セッケイ</t>
    </rPh>
    <phoneticPr fontId="2"/>
  </si>
  <si>
    <t xml:space="preserve"> 　　所在地が同じ都道府県に属する事業所は、グループ化して時間給を設計します。</t>
    <rPh sb="3" eb="6">
      <t>ショザイチ</t>
    </rPh>
    <rPh sb="7" eb="8">
      <t>オナ</t>
    </rPh>
    <rPh sb="9" eb="13">
      <t>トドウフケン</t>
    </rPh>
    <rPh sb="14" eb="15">
      <t>ゾク</t>
    </rPh>
    <rPh sb="17" eb="20">
      <t>ジギョウショ</t>
    </rPh>
    <rPh sb="26" eb="27">
      <t>カ</t>
    </rPh>
    <rPh sb="29" eb="32">
      <t>ジカンキュウ</t>
    </rPh>
    <rPh sb="33" eb="35">
      <t>セッケイ</t>
    </rPh>
    <phoneticPr fontId="2"/>
  </si>
  <si>
    <t>　　 時間給（初号時間給）は、上記で算出した「指標時間給」も参考にしながら検討します。</t>
    <rPh sb="15" eb="17">
      <t>ジョウキ</t>
    </rPh>
    <rPh sb="18" eb="20">
      <t>サンシュツ</t>
    </rPh>
    <rPh sb="23" eb="25">
      <t>シヒョウ</t>
    </rPh>
    <rPh sb="25" eb="28">
      <t>ジカンキュウ</t>
    </rPh>
    <rPh sb="30" eb="32">
      <t>サンコウ</t>
    </rPh>
    <rPh sb="37" eb="39">
      <t>ケントウ</t>
    </rPh>
    <phoneticPr fontId="2"/>
  </si>
  <si>
    <t xml:space="preserve"> 　　各事業所の時間給は、各都道府県の最低賃金の推移を合わせながら、ベース改定を行い決定します。 ベース改定額は経営判断となります。</t>
    <rPh sb="3" eb="7">
      <t>カクジギョウショ</t>
    </rPh>
    <rPh sb="8" eb="11">
      <t>ジカンキュウ</t>
    </rPh>
    <rPh sb="13" eb="14">
      <t>カク</t>
    </rPh>
    <rPh sb="14" eb="18">
      <t>トドウフケン</t>
    </rPh>
    <rPh sb="19" eb="21">
      <t>サイテイ</t>
    </rPh>
    <rPh sb="21" eb="23">
      <t>チンギン</t>
    </rPh>
    <rPh sb="24" eb="26">
      <t>スイイ</t>
    </rPh>
    <rPh sb="27" eb="28">
      <t>ア</t>
    </rPh>
    <rPh sb="37" eb="39">
      <t>カイテイ</t>
    </rPh>
    <rPh sb="40" eb="41">
      <t>オコナ</t>
    </rPh>
    <rPh sb="42" eb="44">
      <t>ケッテイ</t>
    </rPh>
    <phoneticPr fontId="2"/>
  </si>
  <si>
    <t>　　　■最低賃金：所定内給与（基本給＋諸手当）※ただし、諸手当のうち、精皆勤手当、通勤手当、家族手当は除く</t>
    <rPh sb="4" eb="6">
      <t>サイテイ</t>
    </rPh>
    <rPh sb="6" eb="8">
      <t>チンギン</t>
    </rPh>
    <rPh sb="9" eb="12">
      <t>ショテイナイ</t>
    </rPh>
    <rPh sb="12" eb="14">
      <t>キュウヨ</t>
    </rPh>
    <rPh sb="15" eb="18">
      <t>キホンキュウ</t>
    </rPh>
    <rPh sb="19" eb="22">
      <t>ショテアテ</t>
    </rPh>
    <rPh sb="28" eb="31">
      <t>ショテアテ</t>
    </rPh>
    <rPh sb="35" eb="36">
      <t>セイ</t>
    </rPh>
    <rPh sb="36" eb="38">
      <t>カイキン</t>
    </rPh>
    <rPh sb="38" eb="40">
      <t>テアテ</t>
    </rPh>
    <rPh sb="41" eb="43">
      <t>ツウキン</t>
    </rPh>
    <rPh sb="43" eb="45">
      <t>テアテ</t>
    </rPh>
    <rPh sb="46" eb="48">
      <t>カゾク</t>
    </rPh>
    <rPh sb="48" eb="50">
      <t>テアテ</t>
    </rPh>
    <rPh sb="51" eb="52">
      <t>ノゾ</t>
    </rPh>
    <phoneticPr fontId="2"/>
  </si>
  <si>
    <t>（２） 最低賃金＆初号賃金の入力と経過一覧表</t>
    <rPh sb="4" eb="6">
      <t>サイテイ</t>
    </rPh>
    <rPh sb="6" eb="8">
      <t>チンギン</t>
    </rPh>
    <rPh sb="9" eb="11">
      <t>ショゴウ</t>
    </rPh>
    <rPh sb="11" eb="13">
      <t>チンギン</t>
    </rPh>
    <rPh sb="14" eb="16">
      <t>ニュウリョク</t>
    </rPh>
    <rPh sb="17" eb="19">
      <t>ケイカ</t>
    </rPh>
    <rPh sb="19" eb="21">
      <t>イチラン</t>
    </rPh>
    <rPh sb="21" eb="22">
      <t>ヒョウ</t>
    </rPh>
    <phoneticPr fontId="2"/>
  </si>
  <si>
    <t>　【最低賃金＆初号賃金の入力と経過一覧表】</t>
    <rPh sb="2" eb="4">
      <t>サイテイ</t>
    </rPh>
    <rPh sb="4" eb="6">
      <t>チンギン</t>
    </rPh>
    <rPh sb="7" eb="9">
      <t>ショゴウ</t>
    </rPh>
    <rPh sb="9" eb="11">
      <t>チンギン</t>
    </rPh>
    <rPh sb="12" eb="14">
      <t>ニュウリョク</t>
    </rPh>
    <rPh sb="15" eb="17">
      <t>ケイカ</t>
    </rPh>
    <rPh sb="17" eb="19">
      <t>イチラン</t>
    </rPh>
    <rPh sb="19" eb="20">
      <t>ヒョウ</t>
    </rPh>
    <phoneticPr fontId="2"/>
  </si>
  <si>
    <t>　④ ２年目以降は、代表事業所（本社）・各事業所共に必要に応じて、基準時間給をベース改定した決定します。</t>
    <rPh sb="4" eb="6">
      <t>ネンメ</t>
    </rPh>
    <rPh sb="6" eb="8">
      <t>イコウ</t>
    </rPh>
    <rPh sb="10" eb="12">
      <t>ダイヒョウ</t>
    </rPh>
    <rPh sb="12" eb="14">
      <t>ジギョウ</t>
    </rPh>
    <rPh sb="14" eb="15">
      <t>ショ</t>
    </rPh>
    <rPh sb="16" eb="18">
      <t>ホンシャ</t>
    </rPh>
    <rPh sb="20" eb="24">
      <t>カクジギョウショ</t>
    </rPh>
    <rPh sb="24" eb="25">
      <t>トモ</t>
    </rPh>
    <rPh sb="26" eb="28">
      <t>ヒツヨウ</t>
    </rPh>
    <rPh sb="29" eb="30">
      <t>オウ</t>
    </rPh>
    <rPh sb="33" eb="35">
      <t>キジュン</t>
    </rPh>
    <rPh sb="35" eb="38">
      <t>ジカンキュウ</t>
    </rPh>
    <rPh sb="42" eb="44">
      <t>カイテイ</t>
    </rPh>
    <rPh sb="46" eb="48">
      <t>ケッテイ</t>
    </rPh>
    <phoneticPr fontId="2"/>
  </si>
  <si>
    <t>　③ 他府県所在の各事業所の時間給は、上記基準時間給をベース改定をして決定します。金額は、雇用環境等も考慮して決定します。</t>
    <rPh sb="19" eb="21">
      <t>ジョウキ</t>
    </rPh>
    <rPh sb="21" eb="23">
      <t>キジュン</t>
    </rPh>
    <rPh sb="23" eb="26">
      <t>ジカンキュウ</t>
    </rPh>
    <rPh sb="35" eb="37">
      <t>ケッテイ</t>
    </rPh>
    <rPh sb="51" eb="53">
      <t>コウリョ</t>
    </rPh>
    <rPh sb="55" eb="57">
      <t>ケッテイ</t>
    </rPh>
    <phoneticPr fontId="2"/>
  </si>
  <si>
    <r>
      <t>　　</t>
    </r>
    <r>
      <rPr>
        <u/>
        <sz val="11"/>
        <rFont val="ＭＳ ゴシック"/>
        <family val="3"/>
        <charset val="128"/>
      </rPr>
      <t>以下の③・④は、「3.事業所別初号時間給の設計シート」で行います。</t>
    </r>
    <rPh sb="2" eb="4">
      <t>イカ</t>
    </rPh>
    <rPh sb="13" eb="16">
      <t>ジギョウショ</t>
    </rPh>
    <rPh sb="16" eb="17">
      <t>ベツ</t>
    </rPh>
    <rPh sb="17" eb="19">
      <t>ショゴウ</t>
    </rPh>
    <rPh sb="19" eb="22">
      <t>ジカンキュウ</t>
    </rPh>
    <rPh sb="23" eb="25">
      <t>セッケイ</t>
    </rPh>
    <rPh sb="30" eb="31">
      <t>オコナ</t>
    </rPh>
    <phoneticPr fontId="2"/>
  </si>
  <si>
    <r>
      <t>　　</t>
    </r>
    <r>
      <rPr>
        <b/>
        <u/>
        <sz val="11"/>
        <color rgb="FF0000CC"/>
        <rFont val="ＭＳ ゴシック"/>
        <family val="3"/>
        <charset val="128"/>
      </rPr>
      <t>青文字手入力</t>
    </r>
    <rPh sb="2" eb="3">
      <t>アオ</t>
    </rPh>
    <rPh sb="3" eb="5">
      <t>モジ</t>
    </rPh>
    <rPh sb="5" eb="6">
      <t>テ</t>
    </rPh>
    <rPh sb="6" eb="8">
      <t>ニュウリョク</t>
    </rPh>
    <phoneticPr fontId="2"/>
  </si>
  <si>
    <t>　① 資格等級数と資格の呼称を決まます。</t>
    <rPh sb="7" eb="8">
      <t>スウ</t>
    </rPh>
    <rPh sb="9" eb="11">
      <t>シカク</t>
    </rPh>
    <rPh sb="12" eb="14">
      <t>コショウ</t>
    </rPh>
    <rPh sb="15" eb="16">
      <t>キ</t>
    </rPh>
    <phoneticPr fontId="2"/>
  </si>
  <si>
    <t>　② 職務の内容と責任の程度を対応させます。正社員との違いを明確にします。</t>
    <rPh sb="3" eb="5">
      <t>ショクム</t>
    </rPh>
    <rPh sb="6" eb="8">
      <t>ナイヨウ</t>
    </rPh>
    <rPh sb="9" eb="11">
      <t>セキニン</t>
    </rPh>
    <rPh sb="12" eb="14">
      <t>テイド</t>
    </rPh>
    <rPh sb="15" eb="17">
      <t>タイオウ</t>
    </rPh>
    <rPh sb="22" eb="25">
      <t>セイシャイン</t>
    </rPh>
    <rPh sb="27" eb="28">
      <t>チガ</t>
    </rPh>
    <rPh sb="30" eb="32">
      <t>メイカク</t>
    </rPh>
    <phoneticPr fontId="2"/>
  </si>
  <si>
    <t>　③ 職務や配置の変更の範囲等を明確にします。正社員との違いを明確します。</t>
    <rPh sb="3" eb="5">
      <t>ショクム</t>
    </rPh>
    <rPh sb="6" eb="8">
      <t>ハイチ</t>
    </rPh>
    <rPh sb="9" eb="11">
      <t>ヘンコウ</t>
    </rPh>
    <rPh sb="12" eb="14">
      <t>ハンイ</t>
    </rPh>
    <rPh sb="14" eb="15">
      <t>トウ</t>
    </rPh>
    <rPh sb="16" eb="18">
      <t>メイカク</t>
    </rPh>
    <rPh sb="23" eb="26">
      <t>セイシャイン</t>
    </rPh>
    <rPh sb="28" eb="29">
      <t>チガ</t>
    </rPh>
    <rPh sb="31" eb="33">
      <t>メイカク</t>
    </rPh>
    <phoneticPr fontId="2"/>
  </si>
  <si>
    <t>　④ その他、残業の有無等を明確にします。正社員との違いを明確します。</t>
    <rPh sb="5" eb="6">
      <t>タ</t>
    </rPh>
    <rPh sb="7" eb="9">
      <t>ザンギョウ</t>
    </rPh>
    <rPh sb="10" eb="12">
      <t>ウム</t>
    </rPh>
    <rPh sb="12" eb="13">
      <t>トウ</t>
    </rPh>
    <rPh sb="14" eb="16">
      <t>メイカク</t>
    </rPh>
    <rPh sb="21" eb="24">
      <t>セイシャイン</t>
    </rPh>
    <rPh sb="26" eb="27">
      <t>チガ</t>
    </rPh>
    <rPh sb="29" eb="31">
      <t>メイカク</t>
    </rPh>
    <phoneticPr fontId="2"/>
  </si>
  <si>
    <t>　　　※詳細はパートタイマー就業規則等で規定します。</t>
    <phoneticPr fontId="2"/>
  </si>
  <si>
    <t>２．サラリースケールの設計シート</t>
    <rPh sb="11" eb="13">
      <t>セッケイ</t>
    </rPh>
    <phoneticPr fontId="2"/>
  </si>
  <si>
    <t>(1) 指標となる時間給を算出します。</t>
    <rPh sb="4" eb="6">
      <t>シヒョウ</t>
    </rPh>
    <rPh sb="9" eb="12">
      <t>ジカンキュウ</t>
    </rPh>
    <rPh sb="13" eb="15">
      <t>サンシュツ</t>
    </rPh>
    <phoneticPr fontId="2"/>
  </si>
  <si>
    <t>　③ 指標時間給＝初任給÷1ヵ月平均所定労働時間数</t>
    <rPh sb="7" eb="8">
      <t>キュウ</t>
    </rPh>
    <rPh sb="15" eb="16">
      <t>ゲツ</t>
    </rPh>
    <rPh sb="16" eb="18">
      <t>ヘイキン</t>
    </rPh>
    <phoneticPr fontId="2"/>
  </si>
  <si>
    <t>年所定
労働日数</t>
    <rPh sb="0" eb="1">
      <t>ネン</t>
    </rPh>
    <rPh sb="1" eb="3">
      <t>ショテイ</t>
    </rPh>
    <rPh sb="4" eb="6">
      <t>ロウドウ</t>
    </rPh>
    <rPh sb="6" eb="7">
      <t>ビ</t>
    </rPh>
    <rPh sb="7" eb="8">
      <t>スウ</t>
    </rPh>
    <phoneticPr fontId="2"/>
  </si>
  <si>
    <t>1日の所定
労働時間数</t>
    <rPh sb="1" eb="2">
      <t>ニチ</t>
    </rPh>
    <rPh sb="3" eb="5">
      <t>ショテイ</t>
    </rPh>
    <rPh sb="6" eb="8">
      <t>ロウドウ</t>
    </rPh>
    <rPh sb="8" eb="10">
      <t>ジカン</t>
    </rPh>
    <rPh sb="10" eb="11">
      <t>スウ</t>
    </rPh>
    <phoneticPr fontId="2"/>
  </si>
  <si>
    <t>年所定
労働時間数</t>
    <rPh sb="0" eb="1">
      <t>ネン</t>
    </rPh>
    <rPh sb="1" eb="3">
      <t>ショテイ</t>
    </rPh>
    <rPh sb="4" eb="6">
      <t>ロウドウ</t>
    </rPh>
    <rPh sb="6" eb="8">
      <t>ジカン</t>
    </rPh>
    <rPh sb="8" eb="9">
      <t>スウ</t>
    </rPh>
    <phoneticPr fontId="2"/>
  </si>
  <si>
    <t>１ヵ月平均
所定労働時間数</t>
    <rPh sb="2" eb="3">
      <t>ゲツ</t>
    </rPh>
    <rPh sb="3" eb="5">
      <t>ヘイキン</t>
    </rPh>
    <rPh sb="6" eb="8">
      <t>ショテイ</t>
    </rPh>
    <rPh sb="8" eb="10">
      <t>ロウドウ</t>
    </rPh>
    <rPh sb="10" eb="12">
      <t>ジカン</t>
    </rPh>
    <rPh sb="12" eb="13">
      <t>スウ</t>
    </rPh>
    <phoneticPr fontId="2"/>
  </si>
  <si>
    <t>　　　※指標時間給の額は、年間所定休日数（所定労働日数）によって大きく増減します。</t>
    <rPh sb="4" eb="6">
      <t>シヒョウ</t>
    </rPh>
    <rPh sb="6" eb="9">
      <t>ジカンキュウ</t>
    </rPh>
    <rPh sb="10" eb="11">
      <t>ガク</t>
    </rPh>
    <rPh sb="13" eb="15">
      <t>ネンカン</t>
    </rPh>
    <rPh sb="15" eb="17">
      <t>ショテイ</t>
    </rPh>
    <rPh sb="17" eb="19">
      <t>キュウジツ</t>
    </rPh>
    <rPh sb="19" eb="20">
      <t>スウ</t>
    </rPh>
    <rPh sb="21" eb="23">
      <t>ショテイ</t>
    </rPh>
    <rPh sb="23" eb="25">
      <t>ロウドウ</t>
    </rPh>
    <rPh sb="25" eb="26">
      <t>ビ</t>
    </rPh>
    <rPh sb="26" eb="27">
      <t>スウ</t>
    </rPh>
    <rPh sb="32" eb="33">
      <t>オオ</t>
    </rPh>
    <rPh sb="35" eb="37">
      <t>ゾウゲン</t>
    </rPh>
    <phoneticPr fontId="2"/>
  </si>
  <si>
    <t>(2) 初号時間給（１等級１号俸）を設計します。</t>
    <rPh sb="4" eb="6">
      <t>ショゴウ</t>
    </rPh>
    <rPh sb="6" eb="9">
      <t>ジカンキュウ</t>
    </rPh>
    <rPh sb="18" eb="20">
      <t>セッケイ</t>
    </rPh>
    <phoneticPr fontId="2"/>
  </si>
  <si>
    <t>(3) サラリースケールを設計します。</t>
    <rPh sb="13" eb="15">
      <t>セッケイ</t>
    </rPh>
    <phoneticPr fontId="2"/>
  </si>
  <si>
    <t>(4) 考課別標語と昇号数を設計します。</t>
    <rPh sb="4" eb="6">
      <t>コウカ</t>
    </rPh>
    <rPh sb="6" eb="7">
      <t>ベツ</t>
    </rPh>
    <rPh sb="7" eb="9">
      <t>ヒョウゴ</t>
    </rPh>
    <rPh sb="10" eb="11">
      <t>ノボル</t>
    </rPh>
    <rPh sb="11" eb="13">
      <t>ゴウスウ</t>
    </rPh>
    <rPh sb="14" eb="16">
      <t>セッケイ</t>
    </rPh>
    <phoneticPr fontId="2"/>
  </si>
  <si>
    <t>(5) 張り出し昇給支給率を設計します（習熟昇給額に対する割合）。</t>
    <rPh sb="4" eb="5">
      <t>ハ</t>
    </rPh>
    <rPh sb="6" eb="7">
      <t>ダ</t>
    </rPh>
    <rPh sb="8" eb="10">
      <t>ショウキュウ</t>
    </rPh>
    <rPh sb="10" eb="13">
      <t>シキュウリツ</t>
    </rPh>
    <rPh sb="14" eb="16">
      <t>セッケイ</t>
    </rPh>
    <rPh sb="20" eb="22">
      <t>シュウジュク</t>
    </rPh>
    <rPh sb="22" eb="24">
      <t>ショウキュウ</t>
    </rPh>
    <rPh sb="24" eb="25">
      <t>ガク</t>
    </rPh>
    <rPh sb="26" eb="27">
      <t>タイ</t>
    </rPh>
    <rPh sb="29" eb="31">
      <t>ワリアイ</t>
    </rPh>
    <phoneticPr fontId="2"/>
  </si>
  <si>
    <t>　　　パートタイマー在籍者全員の月間総労働時間×平均習熟昇給額×12カ月 ≒ 年間の人件費アップ額の見込み</t>
    <rPh sb="10" eb="13">
      <t>ザイセキシャ</t>
    </rPh>
    <rPh sb="13" eb="15">
      <t>ゼンイン</t>
    </rPh>
    <rPh sb="16" eb="18">
      <t>ゲッカン</t>
    </rPh>
    <rPh sb="18" eb="19">
      <t>ソウ</t>
    </rPh>
    <rPh sb="19" eb="21">
      <t>ロウドウ</t>
    </rPh>
    <rPh sb="21" eb="23">
      <t>ジカン</t>
    </rPh>
    <rPh sb="24" eb="26">
      <t>ヘイキン</t>
    </rPh>
    <rPh sb="26" eb="28">
      <t>シュウジュク</t>
    </rPh>
    <rPh sb="28" eb="30">
      <t>ショウキュウ</t>
    </rPh>
    <rPh sb="30" eb="31">
      <t>ガク</t>
    </rPh>
    <rPh sb="35" eb="36">
      <t>ゲツ</t>
    </rPh>
    <rPh sb="39" eb="41">
      <t>ネンカン</t>
    </rPh>
    <rPh sb="42" eb="45">
      <t>ジンケンヒ</t>
    </rPh>
    <rPh sb="48" eb="49">
      <t>ガク</t>
    </rPh>
    <rPh sb="50" eb="52">
      <t>ミコ</t>
    </rPh>
    <phoneticPr fontId="2"/>
  </si>
  <si>
    <t>　③ 習熟昇給額は、標準者の定期昇給額になりますので、毎年の人件費に影響してきます。</t>
    <rPh sb="3" eb="5">
      <t>シュウジュク</t>
    </rPh>
    <rPh sb="5" eb="7">
      <t>ショウキュウ</t>
    </rPh>
    <rPh sb="7" eb="8">
      <t>ガク</t>
    </rPh>
    <rPh sb="27" eb="29">
      <t>マイトシ</t>
    </rPh>
    <rPh sb="30" eb="33">
      <t>ジンケンヒ</t>
    </rPh>
    <rPh sb="34" eb="36">
      <t>エイキョウ</t>
    </rPh>
    <phoneticPr fontId="2"/>
  </si>
  <si>
    <t>　② 等級別の初号賃金（時間給）は、各等級間の職務の内容や責任の程度を考慮しながら一定の金額差を付けて決定します。</t>
    <rPh sb="3" eb="5">
      <t>トウキュウ</t>
    </rPh>
    <rPh sb="5" eb="6">
      <t>ベツ</t>
    </rPh>
    <rPh sb="7" eb="9">
      <t>ショゴウ</t>
    </rPh>
    <rPh sb="9" eb="11">
      <t>チンギン</t>
    </rPh>
    <rPh sb="12" eb="15">
      <t>ジカンキュウ</t>
    </rPh>
    <rPh sb="18" eb="19">
      <t>カク</t>
    </rPh>
    <rPh sb="19" eb="21">
      <t>トウキュウ</t>
    </rPh>
    <rPh sb="21" eb="22">
      <t>カン</t>
    </rPh>
    <rPh sb="23" eb="25">
      <t>ショクム</t>
    </rPh>
    <rPh sb="26" eb="28">
      <t>ナイヨウ</t>
    </rPh>
    <rPh sb="29" eb="31">
      <t>セキニン</t>
    </rPh>
    <rPh sb="32" eb="34">
      <t>テイド</t>
    </rPh>
    <rPh sb="35" eb="37">
      <t>コウリョ</t>
    </rPh>
    <rPh sb="41" eb="43">
      <t>イッテイ</t>
    </rPh>
    <rPh sb="44" eb="46">
      <t>キンガク</t>
    </rPh>
    <rPh sb="46" eb="47">
      <t>サ</t>
    </rPh>
    <rPh sb="48" eb="49">
      <t>ツ</t>
    </rPh>
    <rPh sb="51" eb="53">
      <t>ケッテイ</t>
    </rPh>
    <phoneticPr fontId="2"/>
  </si>
  <si>
    <t>　④ 上限年数と張り出し年数を決めます。</t>
    <rPh sb="3" eb="5">
      <t>ジョウゲン</t>
    </rPh>
    <rPh sb="5" eb="6">
      <t>ネン</t>
    </rPh>
    <rPh sb="6" eb="7">
      <t>スウ</t>
    </rPh>
    <rPh sb="8" eb="9">
      <t>ハ</t>
    </rPh>
    <rPh sb="10" eb="11">
      <t>ダ</t>
    </rPh>
    <rPh sb="12" eb="14">
      <t>ネンスウ</t>
    </rPh>
    <rPh sb="15" eb="16">
      <t>キ</t>
    </rPh>
    <phoneticPr fontId="2"/>
  </si>
  <si>
    <t>　　　昇給上限年数は、同一等級内で上限何年まで昇給させるのか、そのために、賃金表の等級別号数を何号俸まで設計するのかを決めます。</t>
    <phoneticPr fontId="2"/>
  </si>
  <si>
    <t>　　　張り出し昇給年数は、上記昇給上限年数に達したが上位等級に昇格できない者に対して、昇給額を抑制して更に何年か昇給できるように設計するものです。</t>
    <phoneticPr fontId="2"/>
  </si>
  <si>
    <t>　⑤ 昇格昇給は、昇格したときのインセンディブとして加算する額をいいます。昇格昇給を設計しないこともできます。</t>
    <rPh sb="3" eb="5">
      <t>ショウカク</t>
    </rPh>
    <rPh sb="5" eb="7">
      <t>ショウキュウ</t>
    </rPh>
    <rPh sb="37" eb="39">
      <t>ショウカク</t>
    </rPh>
    <rPh sb="39" eb="41">
      <t>ショウキュウ</t>
    </rPh>
    <rPh sb="42" eb="44">
      <t>セッケイ</t>
    </rPh>
    <phoneticPr fontId="2"/>
  </si>
  <si>
    <t>標語</t>
    <rPh sb="0" eb="2">
      <t>ヒョウゴ</t>
    </rPh>
    <phoneticPr fontId="2"/>
  </si>
  <si>
    <t>昇給号数</t>
    <rPh sb="0" eb="2">
      <t>ショウキュウ</t>
    </rPh>
    <rPh sb="2" eb="4">
      <t>ゴウスウ</t>
    </rPh>
    <phoneticPr fontId="2"/>
  </si>
  <si>
    <r>
      <t>※</t>
    </r>
    <r>
      <rPr>
        <u/>
        <sz val="11"/>
        <color rgb="FF0000CC"/>
        <rFont val="ＭＳ Ｐゴシック"/>
        <family val="3"/>
        <charset val="128"/>
      </rPr>
      <t>考課表の評語と評語に対応した昇号数を手入力。</t>
    </r>
    <phoneticPr fontId="2"/>
  </si>
  <si>
    <t>　① 考課表の評語と評語に対応した昇号数を手入力します。</t>
    <phoneticPr fontId="2"/>
  </si>
  <si>
    <t>　　　評価は３段階でよいと考えます。</t>
    <rPh sb="3" eb="5">
      <t>ヒョウカ</t>
    </rPh>
    <rPh sb="7" eb="9">
      <t>ダンカイ</t>
    </rPh>
    <rPh sb="13" eb="14">
      <t>カンガ</t>
    </rPh>
    <phoneticPr fontId="2"/>
  </si>
  <si>
    <t>　① 張り出し設計時には、張り出し号俸の昇給額の支給率を入力します。</t>
    <rPh sb="3" eb="4">
      <t>ハ</t>
    </rPh>
    <rPh sb="5" eb="6">
      <t>ダ</t>
    </rPh>
    <rPh sb="7" eb="9">
      <t>セッケイ</t>
    </rPh>
    <rPh sb="9" eb="10">
      <t>ジ</t>
    </rPh>
    <rPh sb="13" eb="14">
      <t>ハ</t>
    </rPh>
    <rPh sb="15" eb="16">
      <t>ダ</t>
    </rPh>
    <rPh sb="17" eb="19">
      <t>ゴウホウ</t>
    </rPh>
    <rPh sb="20" eb="22">
      <t>ショウキュウ</t>
    </rPh>
    <rPh sb="22" eb="23">
      <t>ガク</t>
    </rPh>
    <rPh sb="24" eb="26">
      <t>シキュウ</t>
    </rPh>
    <rPh sb="26" eb="27">
      <t>リツ</t>
    </rPh>
    <rPh sb="28" eb="30">
      <t>ニュウリョク</t>
    </rPh>
    <phoneticPr fontId="2"/>
  </si>
  <si>
    <t>３．事業所別初号時間給の設計シート</t>
    <rPh sb="2" eb="5">
      <t>ジギョウショ</t>
    </rPh>
    <rPh sb="5" eb="6">
      <t>ベツ</t>
    </rPh>
    <rPh sb="6" eb="8">
      <t>ショゴウ</t>
    </rPh>
    <rPh sb="8" eb="11">
      <t>ジカンキュウ</t>
    </rPh>
    <rPh sb="12" eb="14">
      <t>セッケイ</t>
    </rPh>
    <phoneticPr fontId="2"/>
  </si>
  <si>
    <t>４．事業所別サラリースケールシート</t>
    <rPh sb="2" eb="5">
      <t>ジギョウショ</t>
    </rPh>
    <rPh sb="5" eb="6">
      <t>ベツ</t>
    </rPh>
    <phoneticPr fontId="2"/>
  </si>
  <si>
    <t>５．事業所別賃金表（段階号俸表）シート</t>
    <rPh sb="2" eb="5">
      <t>ジギョウショ</t>
    </rPh>
    <rPh sb="5" eb="6">
      <t>ベツ</t>
    </rPh>
    <rPh sb="6" eb="8">
      <t>チンギン</t>
    </rPh>
    <rPh sb="8" eb="9">
      <t>ヒョウ</t>
    </rPh>
    <rPh sb="10" eb="12">
      <t>ダンカイ</t>
    </rPh>
    <rPh sb="12" eb="14">
      <t>ゴウホウ</t>
    </rPh>
    <rPh sb="14" eb="15">
      <t>ヒョウ</t>
    </rPh>
    <phoneticPr fontId="2"/>
  </si>
  <si>
    <t>６．賃金表の運用について</t>
    <rPh sb="2" eb="4">
      <t>チンギン</t>
    </rPh>
    <rPh sb="4" eb="5">
      <t>ヒョウ</t>
    </rPh>
    <rPh sb="6" eb="8">
      <t>ウンヨウ</t>
    </rPh>
    <phoneticPr fontId="2"/>
  </si>
  <si>
    <t>(3) 昇格昇給の運用</t>
    <rPh sb="4" eb="6">
      <t>ショウカク</t>
    </rPh>
    <rPh sb="6" eb="8">
      <t>ショウキュウ</t>
    </rPh>
    <rPh sb="9" eb="11">
      <t>ウンヨウ</t>
    </rPh>
    <phoneticPr fontId="2"/>
  </si>
  <si>
    <t>※以下の表に、毎年10月1日の昇給処理、または見直し処理に間に合うように、各事業所ごとに初号賃金を設計・入力します。</t>
    <rPh sb="1" eb="3">
      <t>イカ</t>
    </rPh>
    <rPh sb="4" eb="5">
      <t>ヒョウ</t>
    </rPh>
    <rPh sb="7" eb="9">
      <t>マイトシ</t>
    </rPh>
    <rPh sb="11" eb="12">
      <t>ガツ</t>
    </rPh>
    <rPh sb="13" eb="14">
      <t>ニチ</t>
    </rPh>
    <rPh sb="15" eb="17">
      <t>ショウキュウ</t>
    </rPh>
    <rPh sb="17" eb="19">
      <t>ショリ</t>
    </rPh>
    <rPh sb="23" eb="25">
      <t>ミナオ</t>
    </rPh>
    <rPh sb="26" eb="28">
      <t>ショリ</t>
    </rPh>
    <rPh sb="29" eb="30">
      <t>マ</t>
    </rPh>
    <rPh sb="31" eb="32">
      <t>ア</t>
    </rPh>
    <rPh sb="37" eb="38">
      <t>カク</t>
    </rPh>
    <rPh sb="38" eb="41">
      <t>ジギョウショ</t>
    </rPh>
    <rPh sb="44" eb="46">
      <t>ショゴウ</t>
    </rPh>
    <rPh sb="46" eb="48">
      <t>チンギン</t>
    </rPh>
    <rPh sb="49" eb="51">
      <t>セッケイ</t>
    </rPh>
    <rPh sb="52" eb="54">
      <t>ニュウリョク</t>
    </rPh>
    <phoneticPr fontId="2"/>
  </si>
  <si>
    <t>(2) 最低賃金＆初号賃金の入力と経過一覧表</t>
    <rPh sb="4" eb="6">
      <t>サイテイ</t>
    </rPh>
    <rPh sb="6" eb="8">
      <t>チンギン</t>
    </rPh>
    <rPh sb="9" eb="11">
      <t>ショゴウ</t>
    </rPh>
    <rPh sb="11" eb="13">
      <t>チンギン</t>
    </rPh>
    <rPh sb="14" eb="16">
      <t>ニュウリョク</t>
    </rPh>
    <rPh sb="17" eb="19">
      <t>ケイカ</t>
    </rPh>
    <rPh sb="19" eb="21">
      <t>イチラン</t>
    </rPh>
    <rPh sb="21" eb="22">
      <t>ヒョウ</t>
    </rPh>
    <phoneticPr fontId="2"/>
  </si>
  <si>
    <t>高卒初任給</t>
    <rPh sb="0" eb="2">
      <t>コウソツ</t>
    </rPh>
    <rPh sb="2" eb="5">
      <t>ショニンキュウ</t>
    </rPh>
    <phoneticPr fontId="2"/>
  </si>
  <si>
    <t>　① 毎年 データをチェックして、変更があれば更新して、該当年度の指標時間給の更新します。</t>
    <rPh sb="39" eb="41">
      <t>コウシン</t>
    </rPh>
    <phoneticPr fontId="2"/>
  </si>
  <si>
    <t>　① 毎年 データをチェックして、変更があれば更新して、該当年度の指標時間給の更新します。</t>
    <phoneticPr fontId="2"/>
  </si>
  <si>
    <t>　　※上記の指標時間給を参考にしながら、そして、地域の最低賃を下回らないように検討を加えます。</t>
    <rPh sb="3" eb="5">
      <t>ジョウキ</t>
    </rPh>
    <rPh sb="6" eb="8">
      <t>シヒョウ</t>
    </rPh>
    <rPh sb="8" eb="11">
      <t>ジカンキュウ</t>
    </rPh>
    <rPh sb="12" eb="14">
      <t>サンコウ</t>
    </rPh>
    <rPh sb="39" eb="41">
      <t>ケントウ</t>
    </rPh>
    <rPh sb="42" eb="43">
      <t>クワ</t>
    </rPh>
    <phoneticPr fontId="2"/>
  </si>
  <si>
    <t>　① ここで決定する事業所別初号賃金は、「4.事業所別サラリースケールシート」および「5.事業所別賃金表シート」にリンクします。</t>
    <rPh sb="6" eb="8">
      <t>ケッテイ</t>
    </rPh>
    <rPh sb="10" eb="13">
      <t>ジギョウショ</t>
    </rPh>
    <rPh sb="13" eb="14">
      <t>ベツ</t>
    </rPh>
    <rPh sb="14" eb="16">
      <t>ショゴウ</t>
    </rPh>
    <rPh sb="16" eb="18">
      <t>チンギン</t>
    </rPh>
    <rPh sb="23" eb="26">
      <t>ジギョウショ</t>
    </rPh>
    <rPh sb="26" eb="27">
      <t>ベツ</t>
    </rPh>
    <rPh sb="45" eb="48">
      <t>ジギョウショ</t>
    </rPh>
    <rPh sb="48" eb="49">
      <t>ベツ</t>
    </rPh>
    <rPh sb="49" eb="51">
      <t>チンギン</t>
    </rPh>
    <rPh sb="51" eb="52">
      <t>ヒョウ</t>
    </rPh>
    <phoneticPr fontId="2"/>
  </si>
  <si>
    <t>　　　各区分事業所ごとに初号賃金を決定し、設計初年度からここで入力します。</t>
    <rPh sb="17" eb="19">
      <t>ケッテイ</t>
    </rPh>
    <phoneticPr fontId="2"/>
  </si>
  <si>
    <t>　　総合判断して個々に決定します。</t>
    <phoneticPr fontId="2"/>
  </si>
  <si>
    <t>　② 毎年、10月に改訂される最低賃金を、下表の年度に対応して入力します。</t>
    <rPh sb="3" eb="5">
      <t>マイトシ</t>
    </rPh>
    <rPh sb="8" eb="9">
      <t>ガツ</t>
    </rPh>
    <rPh sb="10" eb="12">
      <t>カイテイ</t>
    </rPh>
    <rPh sb="15" eb="17">
      <t>サイテイ</t>
    </rPh>
    <rPh sb="17" eb="19">
      <t>チンギン</t>
    </rPh>
    <rPh sb="21" eb="23">
      <t>カヒョウ</t>
    </rPh>
    <rPh sb="24" eb="26">
      <t>ネンド</t>
    </rPh>
    <rPh sb="27" eb="29">
      <t>タイオウ</t>
    </rPh>
    <rPh sb="31" eb="33">
      <t>ニュウリョク</t>
    </rPh>
    <phoneticPr fontId="2"/>
  </si>
  <si>
    <t>　③ 代表事業所（本社）区分の初号賃金は、「2.サラリースケールシート」で決定しますが、代表事業所（本社）と異なる区分の事業所の初号賃金は、</t>
    <rPh sb="3" eb="5">
      <t>ダイヒョウ</t>
    </rPh>
    <rPh sb="5" eb="7">
      <t>ジギョウ</t>
    </rPh>
    <rPh sb="7" eb="8">
      <t>ショ</t>
    </rPh>
    <rPh sb="9" eb="11">
      <t>ホンシャ</t>
    </rPh>
    <rPh sb="12" eb="14">
      <t>クブン</t>
    </rPh>
    <rPh sb="15" eb="17">
      <t>ショゴウ</t>
    </rPh>
    <rPh sb="17" eb="19">
      <t>チンギン</t>
    </rPh>
    <rPh sb="37" eb="39">
      <t>ケッテイ</t>
    </rPh>
    <rPh sb="64" eb="66">
      <t>ショゴウ</t>
    </rPh>
    <rPh sb="66" eb="68">
      <t>チンギン</t>
    </rPh>
    <phoneticPr fontId="2"/>
  </si>
  <si>
    <t>　④ 毎年、事業場ごとの時間給（初号時間給）を決定し、下表の年度に対応して入力します。変更がなくても前年と同じ時間給を入力します。</t>
    <rPh sb="3" eb="5">
      <t>マイトシ</t>
    </rPh>
    <rPh sb="6" eb="9">
      <t>ジギョウジョウ</t>
    </rPh>
    <rPh sb="12" eb="15">
      <t>ジカンキュウ</t>
    </rPh>
    <rPh sb="16" eb="18">
      <t>ショゴウ</t>
    </rPh>
    <rPh sb="18" eb="21">
      <t>ジカンキュウ</t>
    </rPh>
    <rPh sb="23" eb="25">
      <t>ケッテイ</t>
    </rPh>
    <rPh sb="43" eb="45">
      <t>ヘンコウ</t>
    </rPh>
    <rPh sb="50" eb="52">
      <t>ゼンネン</t>
    </rPh>
    <rPh sb="53" eb="54">
      <t>オナ</t>
    </rPh>
    <rPh sb="55" eb="58">
      <t>ジカンキュウ</t>
    </rPh>
    <rPh sb="59" eb="61">
      <t>ニュウリョク</t>
    </rPh>
    <phoneticPr fontId="2"/>
  </si>
  <si>
    <t>　　※所在地が同じ都道府県に属する事業所は、グループ化して、原則として同一区分で時間給を設計します。</t>
    <rPh sb="3" eb="6">
      <t>ショザイチ</t>
    </rPh>
    <rPh sb="7" eb="8">
      <t>オナ</t>
    </rPh>
    <rPh sb="9" eb="13">
      <t>トドウフケン</t>
    </rPh>
    <rPh sb="14" eb="15">
      <t>ゾク</t>
    </rPh>
    <rPh sb="17" eb="20">
      <t>ジギョウショ</t>
    </rPh>
    <rPh sb="26" eb="27">
      <t>カ</t>
    </rPh>
    <rPh sb="30" eb="32">
      <t>ゲンソク</t>
    </rPh>
    <rPh sb="35" eb="37">
      <t>ドウイツ</t>
    </rPh>
    <rPh sb="37" eb="39">
      <t>クブン</t>
    </rPh>
    <rPh sb="40" eb="43">
      <t>ジカンキュウ</t>
    </rPh>
    <rPh sb="44" eb="46">
      <t>セッケイ</t>
    </rPh>
    <phoneticPr fontId="2"/>
  </si>
  <si>
    <t>　⑤ 見直しは、毎年10月の最低賃金見直し時期に行います。</t>
    <rPh sb="3" eb="5">
      <t>ミナオ</t>
    </rPh>
    <rPh sb="8" eb="10">
      <t>マイトシ</t>
    </rPh>
    <rPh sb="12" eb="13">
      <t>ガツ</t>
    </rPh>
    <rPh sb="14" eb="16">
      <t>サイテイ</t>
    </rPh>
    <rPh sb="16" eb="18">
      <t>チンギン</t>
    </rPh>
    <rPh sb="18" eb="20">
      <t>ミナオ</t>
    </rPh>
    <rPh sb="21" eb="23">
      <t>ジキ</t>
    </rPh>
    <rPh sb="24" eb="25">
      <t>オコナ</t>
    </rPh>
    <phoneticPr fontId="2"/>
  </si>
  <si>
    <t>　（最低賃金：所定内給与（基本給＋諸手当）※ただし、諸手当のうち、精皆勤手当、通勤手当、家族手当は除く）</t>
    <rPh sb="2" eb="4">
      <t>サイテイ</t>
    </rPh>
    <rPh sb="4" eb="6">
      <t>チンギン</t>
    </rPh>
    <rPh sb="7" eb="10">
      <t>ショテイナイ</t>
    </rPh>
    <rPh sb="10" eb="12">
      <t>キュウヨ</t>
    </rPh>
    <rPh sb="13" eb="16">
      <t>キホンキュウ</t>
    </rPh>
    <rPh sb="17" eb="20">
      <t>ショテアテ</t>
    </rPh>
    <rPh sb="26" eb="29">
      <t>ショテアテ</t>
    </rPh>
    <rPh sb="33" eb="34">
      <t>セイ</t>
    </rPh>
    <rPh sb="34" eb="36">
      <t>カイキン</t>
    </rPh>
    <rPh sb="36" eb="38">
      <t>テアテ</t>
    </rPh>
    <rPh sb="39" eb="41">
      <t>ツウキン</t>
    </rPh>
    <rPh sb="41" eb="43">
      <t>テアテ</t>
    </rPh>
    <rPh sb="44" eb="46">
      <t>カゾク</t>
    </rPh>
    <rPh sb="46" eb="48">
      <t>テアテ</t>
    </rPh>
    <rPh sb="49" eb="50">
      <t>ノゾ</t>
    </rPh>
    <phoneticPr fontId="2"/>
  </si>
  <si>
    <r>
      <rPr>
        <sz val="11"/>
        <color theme="1"/>
        <rFont val="ＭＳ Ｐゴシック"/>
        <family val="3"/>
        <charset val="128"/>
      </rPr>
      <t>　　※</t>
    </r>
    <r>
      <rPr>
        <u/>
        <sz val="11"/>
        <color theme="1"/>
        <rFont val="ＭＳ Ｐゴシック"/>
        <family val="3"/>
        <charset val="128"/>
      </rPr>
      <t>以下の表に、毎年10月1日の昇給処理、または調整処理に間に合うように、各事業所ごとに初号賃金を入力します。</t>
    </r>
    <rPh sb="3" eb="5">
      <t>イカ</t>
    </rPh>
    <rPh sb="6" eb="7">
      <t>ヒョウ</t>
    </rPh>
    <rPh sb="9" eb="11">
      <t>マイトシ</t>
    </rPh>
    <rPh sb="13" eb="14">
      <t>ガツ</t>
    </rPh>
    <rPh sb="15" eb="16">
      <t>ニチ</t>
    </rPh>
    <rPh sb="17" eb="19">
      <t>ショウキュウ</t>
    </rPh>
    <rPh sb="19" eb="21">
      <t>ショリ</t>
    </rPh>
    <rPh sb="25" eb="27">
      <t>チョウセイ</t>
    </rPh>
    <rPh sb="27" eb="29">
      <t>ショリ</t>
    </rPh>
    <rPh sb="30" eb="31">
      <t>マ</t>
    </rPh>
    <rPh sb="32" eb="33">
      <t>ア</t>
    </rPh>
    <rPh sb="38" eb="39">
      <t>カク</t>
    </rPh>
    <rPh sb="39" eb="42">
      <t>ジギョウショ</t>
    </rPh>
    <rPh sb="45" eb="47">
      <t>ショゴウ</t>
    </rPh>
    <rPh sb="47" eb="49">
      <t>チンギン</t>
    </rPh>
    <rPh sb="50" eb="52">
      <t>ニュウリョク</t>
    </rPh>
    <phoneticPr fontId="2"/>
  </si>
  <si>
    <r>
      <t>　「３.事業所別初号時間給の設計シート」の</t>
    </r>
    <r>
      <rPr>
        <b/>
        <sz val="11"/>
        <rFont val="ＭＳ Ｐゴシック"/>
        <family val="3"/>
        <charset val="128"/>
      </rPr>
      <t>事業所参照番号</t>
    </r>
    <r>
      <rPr>
        <sz val="11"/>
        <rFont val="ＭＳ Ｐゴシック"/>
        <family val="3"/>
        <charset val="128"/>
      </rPr>
      <t>および</t>
    </r>
    <r>
      <rPr>
        <b/>
        <sz val="11"/>
        <rFont val="ＭＳ Ｐゴシック"/>
        <family val="3"/>
        <charset val="128"/>
      </rPr>
      <t>最低賃金更新年</t>
    </r>
    <r>
      <rPr>
        <sz val="11"/>
        <rFont val="ＭＳ Ｐゴシック"/>
        <family val="3"/>
        <charset val="128"/>
      </rPr>
      <t>を入力します。</t>
    </r>
    <rPh sb="4" eb="7">
      <t>ジギョウショ</t>
    </rPh>
    <rPh sb="7" eb="8">
      <t>ベツ</t>
    </rPh>
    <rPh sb="8" eb="10">
      <t>ショゴウ</t>
    </rPh>
    <rPh sb="10" eb="13">
      <t>ジカンキュウ</t>
    </rPh>
    <rPh sb="14" eb="16">
      <t>セッケイ</t>
    </rPh>
    <rPh sb="21" eb="24">
      <t>ジギョウショ</t>
    </rPh>
    <rPh sb="24" eb="26">
      <t>サンショウ</t>
    </rPh>
    <rPh sb="26" eb="28">
      <t>バンゴウ</t>
    </rPh>
    <rPh sb="31" eb="33">
      <t>サイテイ</t>
    </rPh>
    <rPh sb="33" eb="35">
      <t>チンギン</t>
    </rPh>
    <rPh sb="35" eb="37">
      <t>コウシン</t>
    </rPh>
    <rPh sb="37" eb="38">
      <t>ネン</t>
    </rPh>
    <rPh sb="39" eb="41">
      <t>ニュウリョク</t>
    </rPh>
    <phoneticPr fontId="2"/>
  </si>
  <si>
    <t>　データの保存は、１事業所しかできませんが、事業場番号と更新年度を入力すればいつでも表示できます。</t>
    <rPh sb="5" eb="7">
      <t>ホゾン</t>
    </rPh>
    <rPh sb="10" eb="13">
      <t>ジギョウショ</t>
    </rPh>
    <rPh sb="28" eb="30">
      <t>コウシン</t>
    </rPh>
    <rPh sb="30" eb="31">
      <t>ネン</t>
    </rPh>
    <rPh sb="31" eb="32">
      <t>ド</t>
    </rPh>
    <phoneticPr fontId="2"/>
  </si>
  <si>
    <r>
      <t>　「３.事業所別初号時間給の設計シート」の</t>
    </r>
    <r>
      <rPr>
        <b/>
        <sz val="11"/>
        <rFont val="ＭＳ ゴシック"/>
        <family val="3"/>
        <charset val="128"/>
      </rPr>
      <t>事業所参照番号</t>
    </r>
    <r>
      <rPr>
        <sz val="11"/>
        <rFont val="ＭＳ ゴシック"/>
        <family val="3"/>
        <charset val="128"/>
      </rPr>
      <t>および</t>
    </r>
    <r>
      <rPr>
        <b/>
        <sz val="11"/>
        <rFont val="ＭＳ ゴシック"/>
        <family val="3"/>
        <charset val="128"/>
      </rPr>
      <t>最低賃金更新年</t>
    </r>
    <r>
      <rPr>
        <sz val="11"/>
        <rFont val="ＭＳ ゴシック"/>
        <family val="3"/>
        <charset val="128"/>
      </rPr>
      <t>を入力します。</t>
    </r>
    <rPh sb="4" eb="7">
      <t>ジギョウショ</t>
    </rPh>
    <rPh sb="7" eb="8">
      <t>ベツ</t>
    </rPh>
    <rPh sb="8" eb="10">
      <t>ショゴウ</t>
    </rPh>
    <rPh sb="10" eb="13">
      <t>ジカンキュウ</t>
    </rPh>
    <rPh sb="14" eb="16">
      <t>セッケイ</t>
    </rPh>
    <rPh sb="21" eb="24">
      <t>ジギョウショ</t>
    </rPh>
    <rPh sb="24" eb="26">
      <t>サンショウ</t>
    </rPh>
    <rPh sb="26" eb="28">
      <t>バンゴウ</t>
    </rPh>
    <rPh sb="31" eb="33">
      <t>サイテイ</t>
    </rPh>
    <rPh sb="33" eb="35">
      <t>チンギン</t>
    </rPh>
    <rPh sb="35" eb="37">
      <t>コウシン</t>
    </rPh>
    <rPh sb="37" eb="38">
      <t>ネン</t>
    </rPh>
    <rPh sb="39" eb="41">
      <t>ニュウリョク</t>
    </rPh>
    <phoneticPr fontId="2"/>
  </si>
  <si>
    <t>下表：賃金表の作成例抜粋</t>
    <rPh sb="0" eb="2">
      <t>カヒョウ</t>
    </rPh>
    <rPh sb="3" eb="5">
      <t>チンギン</t>
    </rPh>
    <rPh sb="5" eb="6">
      <t>ヒョウ</t>
    </rPh>
    <rPh sb="7" eb="9">
      <t>サクセイ</t>
    </rPh>
    <rPh sb="9" eb="10">
      <t>レイ</t>
    </rPh>
    <rPh sb="10" eb="12">
      <t>バッスイ</t>
    </rPh>
    <phoneticPr fontId="2"/>
  </si>
  <si>
    <t>(1) 定期昇給（改訂）の時期をいつにするか</t>
    <rPh sb="4" eb="6">
      <t>テイキ</t>
    </rPh>
    <rPh sb="6" eb="8">
      <t>ショウキュウ</t>
    </rPh>
    <rPh sb="9" eb="11">
      <t>カイテイ</t>
    </rPh>
    <rPh sb="13" eb="15">
      <t>ジキ</t>
    </rPh>
    <phoneticPr fontId="2"/>
  </si>
  <si>
    <t>　① ４月１日（春季）に実施するときの手順</t>
    <rPh sb="4" eb="5">
      <t>ガツ</t>
    </rPh>
    <rPh sb="6" eb="7">
      <t>ニチ</t>
    </rPh>
    <rPh sb="8" eb="10">
      <t>シュンキ</t>
    </rPh>
    <rPh sb="12" eb="14">
      <t>ジッシ</t>
    </rPh>
    <rPh sb="19" eb="21">
      <t>テジュン</t>
    </rPh>
    <phoneticPr fontId="2"/>
  </si>
  <si>
    <t>　② 10月１日に実施するときの手順</t>
    <rPh sb="5" eb="6">
      <t>ガツ</t>
    </rPh>
    <rPh sb="7" eb="8">
      <t>ニチ</t>
    </rPh>
    <rPh sb="9" eb="11">
      <t>ジッシ</t>
    </rPh>
    <rPh sb="16" eb="18">
      <t>テジュン</t>
    </rPh>
    <phoneticPr fontId="2"/>
  </si>
  <si>
    <t>　　　・最低賃金の改訂状況に合わせて、賃金表のベース改定を１０月１日付で行う。</t>
    <rPh sb="19" eb="21">
      <t>チンギン</t>
    </rPh>
    <rPh sb="21" eb="22">
      <t>ヒョウ</t>
    </rPh>
    <rPh sb="26" eb="28">
      <t>カイテイ</t>
    </rPh>
    <rPh sb="36" eb="37">
      <t>オコナ</t>
    </rPh>
    <phoneticPr fontId="2"/>
  </si>
  <si>
    <t>　　　・４月１日現在の賃金表で昇給処理を行う。</t>
    <rPh sb="5" eb="6">
      <t>ガツ</t>
    </rPh>
    <rPh sb="7" eb="10">
      <t>ニチゲンザイ</t>
    </rPh>
    <rPh sb="11" eb="13">
      <t>チンギン</t>
    </rPh>
    <rPh sb="13" eb="14">
      <t>ヒョウ</t>
    </rPh>
    <rPh sb="15" eb="17">
      <t>ショウキュウ</t>
    </rPh>
    <rPh sb="17" eb="19">
      <t>ショリ</t>
    </rPh>
    <rPh sb="20" eb="21">
      <t>オコナ</t>
    </rPh>
    <phoneticPr fontId="2"/>
  </si>
  <si>
    <t>(2) 習熟昇給（定期昇給）の運用方法</t>
    <rPh sb="4" eb="6">
      <t>シュウジュク</t>
    </rPh>
    <rPh sb="6" eb="8">
      <t>ショウキュウ</t>
    </rPh>
    <rPh sb="9" eb="11">
      <t>テイキ</t>
    </rPh>
    <rPh sb="11" eb="13">
      <t>ショウキュウ</t>
    </rPh>
    <rPh sb="15" eb="17">
      <t>ウンヨウ</t>
    </rPh>
    <rPh sb="17" eb="19">
      <t>ホウホウ</t>
    </rPh>
    <phoneticPr fontId="2"/>
  </si>
  <si>
    <t>　　　次に 昇格昇給額を加算して上位等級グレードの直近上位に格付けします。</t>
    <phoneticPr fontId="2"/>
  </si>
  <si>
    <t>　① 昇格昇給とは、昇格者に対し、先ず 旧資格グレードで上記(2)の習熟昇給をさせる。</t>
    <rPh sb="28" eb="30">
      <t>ジョウキ</t>
    </rPh>
    <phoneticPr fontId="2"/>
  </si>
  <si>
    <t>・１等級５号俸　1,010円</t>
    <rPh sb="2" eb="4">
      <t>トウキュウ</t>
    </rPh>
    <rPh sb="5" eb="7">
      <t>ゴウホウ</t>
    </rPh>
    <rPh sb="13" eb="14">
      <t>エン</t>
    </rPh>
    <phoneticPr fontId="2"/>
  </si>
  <si>
    <t>・１等級８号俸　1.040円</t>
    <rPh sb="2" eb="4">
      <t>トウキュウ</t>
    </rPh>
    <rPh sb="5" eb="7">
      <t>ゴウホウ</t>
    </rPh>
    <rPh sb="13" eb="14">
      <t>エン</t>
    </rPh>
    <phoneticPr fontId="2"/>
  </si>
  <si>
    <t>↓　同時に２等級に昇格　昇格加算　10円</t>
    <rPh sb="2" eb="4">
      <t>ドウジ</t>
    </rPh>
    <rPh sb="6" eb="8">
      <t>トウキュウ</t>
    </rPh>
    <rPh sb="9" eb="11">
      <t>ショウカク</t>
    </rPh>
    <rPh sb="12" eb="14">
      <t>ショウカク</t>
    </rPh>
    <rPh sb="14" eb="16">
      <t>カサン</t>
    </rPh>
    <rPh sb="19" eb="20">
      <t>エン</t>
    </rPh>
    <phoneticPr fontId="2"/>
  </si>
  <si>
    <t>　　1,040円＋10円＝1,050円</t>
    <rPh sb="7" eb="8">
      <t>エン</t>
    </rPh>
    <rPh sb="11" eb="12">
      <t>エン</t>
    </rPh>
    <rPh sb="18" eb="19">
      <t>エン</t>
    </rPh>
    <phoneticPr fontId="2"/>
  </si>
  <si>
    <t>↓　2等級で、10,50円の直近上位に格付け</t>
    <rPh sb="3" eb="5">
      <t>トウキュウ</t>
    </rPh>
    <rPh sb="12" eb="13">
      <t>エン</t>
    </rPh>
    <rPh sb="14" eb="16">
      <t>チョッキン</t>
    </rPh>
    <rPh sb="16" eb="18">
      <t>ジョウイ</t>
    </rPh>
    <rPh sb="19" eb="21">
      <t>カクヅ</t>
    </rPh>
    <phoneticPr fontId="2"/>
  </si>
  <si>
    <t>　　　　【昇格運用例：右図】</t>
    <rPh sb="7" eb="9">
      <t>ウンヨウ</t>
    </rPh>
    <rPh sb="9" eb="10">
      <t>レイ</t>
    </rPh>
    <rPh sb="11" eb="12">
      <t>ミギ</t>
    </rPh>
    <rPh sb="12" eb="13">
      <t>ズ</t>
    </rPh>
    <phoneticPr fontId="2"/>
  </si>
  <si>
    <t>↓　定期昇給（Ａ評価：３号俸昇給）</t>
    <rPh sb="2" eb="4">
      <t>テイキ</t>
    </rPh>
    <rPh sb="4" eb="6">
      <t>ショウキュウ</t>
    </rPh>
    <rPh sb="8" eb="10">
      <t>ヒョウカ</t>
    </rPh>
    <rPh sb="12" eb="14">
      <t>ゴウホウ</t>
    </rPh>
    <rPh sb="14" eb="16">
      <t>ショウキュウ</t>
    </rPh>
    <phoneticPr fontId="2"/>
  </si>
  <si>
    <t>・2等級４号俸　10,59円（昇格後の新賃金）</t>
    <rPh sb="2" eb="4">
      <t>トウキュウ</t>
    </rPh>
    <rPh sb="5" eb="7">
      <t>ゴウホウ</t>
    </rPh>
    <rPh sb="13" eb="14">
      <t>エン</t>
    </rPh>
    <rPh sb="15" eb="17">
      <t>ショウカク</t>
    </rPh>
    <rPh sb="17" eb="18">
      <t>ゴ</t>
    </rPh>
    <rPh sb="19" eb="22">
      <t>シンチンギン</t>
    </rPh>
    <phoneticPr fontId="2"/>
  </si>
  <si>
    <t>１等級初号
賃金を決定</t>
    <rPh sb="1" eb="3">
      <t>トウキュウ</t>
    </rPh>
    <rPh sb="3" eb="5">
      <t>ショゴウ</t>
    </rPh>
    <rPh sb="6" eb="8">
      <t>チンギン</t>
    </rPh>
    <rPh sb="9" eb="11">
      <t>ケッテイ</t>
    </rPh>
    <phoneticPr fontId="2"/>
  </si>
  <si>
    <t>　① 先ず、設計時の代表事業所（本社）の１等級初号時間給を決めます。初号賃金は経営判断となります。</t>
    <rPh sb="3" eb="4">
      <t>マ</t>
    </rPh>
    <rPh sb="6" eb="9">
      <t>セッケイジ</t>
    </rPh>
    <rPh sb="10" eb="12">
      <t>ダイヒョウ</t>
    </rPh>
    <rPh sb="12" eb="15">
      <t>ジギョウショ</t>
    </rPh>
    <rPh sb="16" eb="18">
      <t>ホンシャ</t>
    </rPh>
    <rPh sb="21" eb="23">
      <t>トウキュウ</t>
    </rPh>
    <rPh sb="23" eb="25">
      <t>ショゴウ</t>
    </rPh>
    <rPh sb="25" eb="28">
      <t>ジカンキュウ</t>
    </rPh>
    <rPh sb="29" eb="30">
      <t>キ</t>
    </rPh>
    <phoneticPr fontId="2"/>
  </si>
  <si>
    <t>以下、各グレードの初号時間給を決め、手入力します！　　　</t>
    <rPh sb="0" eb="2">
      <t>イカ</t>
    </rPh>
    <rPh sb="3" eb="4">
      <t>カク</t>
    </rPh>
    <rPh sb="9" eb="11">
      <t>ショゴウ</t>
    </rPh>
    <rPh sb="11" eb="14">
      <t>ジカンキュウ</t>
    </rPh>
    <rPh sb="15" eb="16">
      <t>キ</t>
    </rPh>
    <rPh sb="18" eb="19">
      <t>テ</t>
    </rPh>
    <rPh sb="19" eb="21">
      <t>ニュウリョク</t>
    </rPh>
    <phoneticPr fontId="2"/>
  </si>
  <si>
    <t>青文字手入力</t>
    <rPh sb="0" eb="1">
      <t>アオ</t>
    </rPh>
    <rPh sb="1" eb="3">
      <t>モジ</t>
    </rPh>
    <rPh sb="3" eb="4">
      <t>テ</t>
    </rPh>
    <rPh sb="4" eb="6">
      <t>ニュウリョク</t>
    </rPh>
    <phoneticPr fontId="2"/>
  </si>
  <si>
    <t>　　　※等級数は３～５が良いと考えますが、２～１でも設計は可能です。</t>
    <rPh sb="4" eb="6">
      <t>トウキュウ</t>
    </rPh>
    <rPh sb="6" eb="7">
      <t>スウ</t>
    </rPh>
    <rPh sb="12" eb="13">
      <t>ヨ</t>
    </rPh>
    <rPh sb="15" eb="16">
      <t>カンガ</t>
    </rPh>
    <rPh sb="26" eb="28">
      <t>セッケイ</t>
    </rPh>
    <rPh sb="29" eb="31">
      <t>カノウ</t>
    </rPh>
    <phoneticPr fontId="2"/>
  </si>
  <si>
    <t>　② ここで決める１等級初号時間給が設計上の基準時間給となります。</t>
    <rPh sb="6" eb="7">
      <t>キ</t>
    </rPh>
    <rPh sb="10" eb="12">
      <t>トウキュウ</t>
    </rPh>
    <rPh sb="12" eb="14">
      <t>ショゴウ</t>
    </rPh>
    <rPh sb="14" eb="17">
      <t>ジカンキュウ</t>
    </rPh>
    <rPh sb="18" eb="20">
      <t>セッケイ</t>
    </rPh>
    <rPh sb="20" eb="21">
      <t>ジョウ</t>
    </rPh>
    <rPh sb="22" eb="24">
      <t>キジュン</t>
    </rPh>
    <rPh sb="24" eb="27">
      <t>ジカンキュウ</t>
    </rPh>
    <phoneticPr fontId="2"/>
  </si>
  <si>
    <t>① 本社および各事業所の賃金表作成処理は、ここで行います。</t>
    <rPh sb="2" eb="4">
      <t>ホンシャ</t>
    </rPh>
    <rPh sb="7" eb="8">
      <t>カク</t>
    </rPh>
    <rPh sb="8" eb="11">
      <t>ジギョウショ</t>
    </rPh>
    <rPh sb="12" eb="14">
      <t>チンギン</t>
    </rPh>
    <rPh sb="14" eb="15">
      <t>ヒョウ</t>
    </rPh>
    <rPh sb="15" eb="17">
      <t>サクセイ</t>
    </rPh>
    <rPh sb="17" eb="19">
      <t>ショリ</t>
    </rPh>
    <rPh sb="24" eb="25">
      <t>オコナ</t>
    </rPh>
    <phoneticPr fontId="2"/>
  </si>
  <si>
    <t>　　 本社の初年度は入力済みになっていますので２年目から入力、各事業所は初年度から入力します。</t>
    <rPh sb="28" eb="30">
      <t>ニュウリョク</t>
    </rPh>
    <phoneticPr fontId="2"/>
  </si>
  <si>
    <t>　【参考資料】</t>
    <rPh sb="2" eb="4">
      <t>サンコウ</t>
    </rPh>
    <rPh sb="4" eb="6">
      <t>シリョウ</t>
    </rPh>
    <phoneticPr fontId="2"/>
  </si>
  <si>
    <t>0．同一労働同一賃金の義務化におけるパートタイマー（有期雇用社員）の人事管理</t>
    <rPh sb="2" eb="4">
      <t>ドウイツ</t>
    </rPh>
    <rPh sb="4" eb="6">
      <t>ロウドウ</t>
    </rPh>
    <rPh sb="6" eb="8">
      <t>ドウイツ</t>
    </rPh>
    <rPh sb="8" eb="10">
      <t>チンギン</t>
    </rPh>
    <rPh sb="11" eb="14">
      <t>ギムカ</t>
    </rPh>
    <rPh sb="26" eb="28">
      <t>ユウキ</t>
    </rPh>
    <rPh sb="28" eb="30">
      <t>コヨウ</t>
    </rPh>
    <rPh sb="30" eb="32">
      <t>シャイン</t>
    </rPh>
    <rPh sb="34" eb="36">
      <t>ジンジ</t>
    </rPh>
    <rPh sb="36" eb="38">
      <t>カンリ</t>
    </rPh>
    <phoneticPr fontId="2"/>
  </si>
  <si>
    <t>(1) 無期雇用社員職能資格等級制度人事フレームと有期雇用社員人事フレーム（イメージ）</t>
    <rPh sb="4" eb="6">
      <t>ムキ</t>
    </rPh>
    <rPh sb="6" eb="8">
      <t>コヨウ</t>
    </rPh>
    <rPh sb="8" eb="10">
      <t>シャイン</t>
    </rPh>
    <rPh sb="10" eb="11">
      <t>ショク</t>
    </rPh>
    <rPh sb="11" eb="12">
      <t>ノウ</t>
    </rPh>
    <rPh sb="12" eb="14">
      <t>シカク</t>
    </rPh>
    <rPh sb="14" eb="16">
      <t>トウキュウ</t>
    </rPh>
    <rPh sb="16" eb="18">
      <t>セイド</t>
    </rPh>
    <rPh sb="18" eb="20">
      <t>ジンジ</t>
    </rPh>
    <rPh sb="25" eb="27">
      <t>ユウキ</t>
    </rPh>
    <rPh sb="27" eb="29">
      <t>コヨウ</t>
    </rPh>
    <rPh sb="29" eb="31">
      <t>シャイン</t>
    </rPh>
    <rPh sb="31" eb="33">
      <t>ジンジ</t>
    </rPh>
    <rPh sb="37" eb="38">
      <t>ヒレイ</t>
    </rPh>
    <phoneticPr fontId="2"/>
  </si>
  <si>
    <t>(2) 無期雇用社員単線型職能資格等級制度の賃金制度設計と有期雇用社員の賃金制度設計（イメージ）</t>
    <rPh sb="4" eb="6">
      <t>ムキ</t>
    </rPh>
    <rPh sb="6" eb="8">
      <t>コヨウ</t>
    </rPh>
    <rPh sb="8" eb="10">
      <t>シャイン</t>
    </rPh>
    <rPh sb="10" eb="13">
      <t>タンセンガタ</t>
    </rPh>
    <rPh sb="13" eb="15">
      <t>ショクノウ</t>
    </rPh>
    <rPh sb="15" eb="17">
      <t>シカク</t>
    </rPh>
    <rPh sb="17" eb="19">
      <t>トウキュウ</t>
    </rPh>
    <rPh sb="19" eb="21">
      <t>セイド</t>
    </rPh>
    <rPh sb="22" eb="24">
      <t>チンギン</t>
    </rPh>
    <rPh sb="24" eb="26">
      <t>セイド</t>
    </rPh>
    <rPh sb="26" eb="28">
      <t>セッケイ</t>
    </rPh>
    <rPh sb="29" eb="31">
      <t>ユウキ</t>
    </rPh>
    <rPh sb="31" eb="33">
      <t>コヨウ</t>
    </rPh>
    <rPh sb="33" eb="35">
      <t>シャイン</t>
    </rPh>
    <rPh sb="36" eb="38">
      <t>チンギン</t>
    </rPh>
    <rPh sb="38" eb="40">
      <t>セイド</t>
    </rPh>
    <rPh sb="40" eb="42">
      <t>セッケイ</t>
    </rPh>
    <rPh sb="42" eb="43">
      <t>ヒレイ</t>
    </rPh>
    <phoneticPr fontId="2"/>
  </si>
  <si>
    <t>　① 先ず、設計時の代表事業所（本社）の1等級初号時間給を決めます。初号賃金の決定は経営判断となります。</t>
    <rPh sb="3" eb="4">
      <t>マ</t>
    </rPh>
    <rPh sb="6" eb="9">
      <t>セッケイジ</t>
    </rPh>
    <rPh sb="10" eb="12">
      <t>ダイヒョウ</t>
    </rPh>
    <rPh sb="12" eb="15">
      <t>ジギョウショ</t>
    </rPh>
    <rPh sb="16" eb="18">
      <t>ホンシャ</t>
    </rPh>
    <rPh sb="21" eb="23">
      <t>トウキュウ</t>
    </rPh>
    <rPh sb="23" eb="25">
      <t>ショゴウ</t>
    </rPh>
    <rPh sb="25" eb="28">
      <t>ジカンキュウ</t>
    </rPh>
    <rPh sb="29" eb="30">
      <t>キ</t>
    </rPh>
    <rPh sb="39" eb="41">
      <t>ケッテイ</t>
    </rPh>
    <phoneticPr fontId="2"/>
  </si>
  <si>
    <t>　　※上記の指標時間給を参考にしながら、そして、地域の最低賃を下回らないように検討してください。</t>
    <rPh sb="3" eb="5">
      <t>ジョウキ</t>
    </rPh>
    <rPh sb="6" eb="8">
      <t>シヒョウ</t>
    </rPh>
    <rPh sb="8" eb="11">
      <t>ジカンキュウ</t>
    </rPh>
    <rPh sb="12" eb="14">
      <t>サンコウ</t>
    </rPh>
    <rPh sb="39" eb="41">
      <t>ケントウ</t>
    </rPh>
    <phoneticPr fontId="2"/>
  </si>
  <si>
    <t>　① サラリースケールが、賃金表の骨格になります。</t>
    <rPh sb="13" eb="15">
      <t>チンギン</t>
    </rPh>
    <rPh sb="15" eb="16">
      <t>ヒョウ</t>
    </rPh>
    <rPh sb="17" eb="19">
      <t>コッカク</t>
    </rPh>
    <phoneticPr fontId="2"/>
  </si>
  <si>
    <t>　　　※等級「1」の上限年数・張り出し年数は、4年で等級「2」に昇格できないとき、雇止めにするような設計にするときは、等級「1」の上限年数および張り出し年数を</t>
    <rPh sb="4" eb="6">
      <t>トウキュウ</t>
    </rPh>
    <rPh sb="26" eb="28">
      <t>トウキュウ</t>
    </rPh>
    <rPh sb="50" eb="52">
      <t>セッケイ</t>
    </rPh>
    <phoneticPr fontId="2"/>
  </si>
  <si>
    <t>　　　　4～5年で設計する。</t>
    <phoneticPr fontId="2"/>
  </si>
  <si>
    <t>　　※該当事業所の初号賃金は、本社の設計時間給、該当事業所の最低賃金、上記で算出した「指標時間給」、および地域の雇用情勢等を</t>
    <phoneticPr fontId="2"/>
  </si>
  <si>
    <t>　　　本社の初年度は入力済みになっていますので２年目から入力し、各事業所は初年度から入力します。</t>
    <rPh sb="3" eb="5">
      <t>ホンシャ</t>
    </rPh>
    <rPh sb="6" eb="9">
      <t>ショネンド</t>
    </rPh>
    <rPh sb="10" eb="12">
      <t>ニュウリョク</t>
    </rPh>
    <rPh sb="12" eb="13">
      <t>ズ</t>
    </rPh>
    <rPh sb="24" eb="26">
      <t>ネンメ</t>
    </rPh>
    <rPh sb="28" eb="30">
      <t>ニュウリョク</t>
    </rPh>
    <rPh sb="32" eb="36">
      <t>カクジギョウショ</t>
    </rPh>
    <rPh sb="37" eb="40">
      <t>ショネンド</t>
    </rPh>
    <rPh sb="42" eb="44">
      <t>ニュウリョク</t>
    </rPh>
    <phoneticPr fontId="2"/>
  </si>
  <si>
    <t>　　　・毎年10月の最低賃金の改訂に合わせて見直したベース改定後の新賃金表により、10月１日付で調整を行なう。</t>
    <rPh sb="4" eb="6">
      <t>マイトシ</t>
    </rPh>
    <rPh sb="8" eb="9">
      <t>ガツ</t>
    </rPh>
    <rPh sb="22" eb="24">
      <t>ミナオ</t>
    </rPh>
    <rPh sb="29" eb="31">
      <t>カイテイ</t>
    </rPh>
    <rPh sb="31" eb="32">
      <t>ゴ</t>
    </rPh>
    <rPh sb="33" eb="36">
      <t>シンチンギン</t>
    </rPh>
    <rPh sb="36" eb="37">
      <t>ヒョウ</t>
    </rPh>
    <rPh sb="43" eb="44">
      <t>ガツ</t>
    </rPh>
    <rPh sb="45" eb="46">
      <t>ニチ</t>
    </rPh>
    <rPh sb="46" eb="47">
      <t>ヅケ</t>
    </rPh>
    <rPh sb="48" eb="50">
      <t>チョウセイ</t>
    </rPh>
    <rPh sb="51" eb="52">
      <t>オコナ</t>
    </rPh>
    <phoneticPr fontId="2"/>
  </si>
  <si>
    <t>　　　・ベース改定後の新賃金表で、10月１日付で賃金改定を行う。</t>
    <rPh sb="7" eb="9">
      <t>カイテイ</t>
    </rPh>
    <rPh sb="9" eb="10">
      <t>ゴ</t>
    </rPh>
    <rPh sb="11" eb="14">
      <t>シンチンギン</t>
    </rPh>
    <rPh sb="14" eb="15">
      <t>ヒョウ</t>
    </rPh>
    <rPh sb="22" eb="23">
      <t>ツ</t>
    </rPh>
    <rPh sb="24" eb="26">
      <t>チンギン</t>
    </rPh>
    <rPh sb="26" eb="28">
      <t>カイテイ</t>
    </rPh>
    <rPh sb="29" eb="30">
      <t>オコナ</t>
    </rPh>
    <phoneticPr fontId="2"/>
  </si>
  <si>
    <t>① シート１～シート４の設計を受けて自動的に段階号俸表が作成されます。</t>
    <rPh sb="12" eb="14">
      <t>セッケイ</t>
    </rPh>
    <rPh sb="15" eb="16">
      <t>ウ</t>
    </rPh>
    <rPh sb="18" eb="21">
      <t>ジドウテキ</t>
    </rPh>
    <rPh sb="22" eb="24">
      <t>ダンカイ</t>
    </rPh>
    <rPh sb="24" eb="26">
      <t>ゴウホウ</t>
    </rPh>
    <rPh sb="26" eb="27">
      <t>ヒョウ</t>
    </rPh>
    <rPh sb="28" eb="30">
      <t>サクセイ</t>
    </rPh>
    <phoneticPr fontId="4"/>
  </si>
  <si>
    <t>(1) 有期社員の資格等級制の基本フレームを作成します。</t>
    <rPh sb="4" eb="6">
      <t>ユウキ</t>
    </rPh>
    <rPh sb="6" eb="8">
      <t>シャイン</t>
    </rPh>
    <rPh sb="9" eb="11">
      <t>シカク</t>
    </rPh>
    <rPh sb="11" eb="13">
      <t>トウキュウ</t>
    </rPh>
    <rPh sb="13" eb="14">
      <t>セイ</t>
    </rPh>
    <rPh sb="15" eb="17">
      <t>キホン</t>
    </rPh>
    <rPh sb="22" eb="24">
      <t>サクセイ</t>
    </rPh>
    <phoneticPr fontId="2"/>
  </si>
  <si>
    <t>　　原則として、「2.サラリースケールの設計シート」の設計時のデータは変更しません。また、連動もさせません。</t>
    <rPh sb="2" eb="4">
      <t>ゲンソク</t>
    </rPh>
    <rPh sb="20" eb="22">
      <t>セッケイ</t>
    </rPh>
    <rPh sb="27" eb="30">
      <t>セッケイジ</t>
    </rPh>
    <rPh sb="35" eb="37">
      <t>ヘンコウ</t>
    </rPh>
    <rPh sb="45" eb="47">
      <t>レンドウ</t>
    </rPh>
    <phoneticPr fontId="2"/>
  </si>
  <si>
    <t>② 原則として、毎年の更新年を入力して更新を行います。</t>
    <rPh sb="2" eb="4">
      <t>ゲンソク</t>
    </rPh>
    <rPh sb="8" eb="10">
      <t>マイトシ</t>
    </rPh>
    <rPh sb="11" eb="13">
      <t>コウシン</t>
    </rPh>
    <rPh sb="13" eb="14">
      <t>ネン</t>
    </rPh>
    <rPh sb="15" eb="17">
      <t>ニュウリョク</t>
    </rPh>
    <rPh sb="19" eb="21">
      <t>コウシン</t>
    </rPh>
    <rPh sb="22" eb="23">
      <t>オコナ</t>
    </rPh>
    <phoneticPr fontId="2"/>
  </si>
  <si>
    <t>(1) 職能等級のフレーム設計</t>
    <rPh sb="4" eb="5">
      <t>ショク</t>
    </rPh>
    <rPh sb="5" eb="6">
      <t>ノウ</t>
    </rPh>
    <rPh sb="6" eb="8">
      <t>トウキュウ</t>
    </rPh>
    <rPh sb="13" eb="15">
      <t>セッケイ</t>
    </rPh>
    <phoneticPr fontId="2"/>
  </si>
  <si>
    <t>パートタイマー（有期雇用）設計ソフト</t>
    <rPh sb="8" eb="10">
      <t>ユウキ</t>
    </rPh>
    <rPh sb="10" eb="12">
      <t>コヨウ</t>
    </rPh>
    <rPh sb="13" eb="15">
      <t>セッケイ</t>
    </rPh>
    <phoneticPr fontId="2"/>
  </si>
  <si>
    <r>
      <t>※ベース改訂額とは、設計事業所（本部）の設計時金額との差額になります。</t>
    </r>
    <r>
      <rPr>
        <b/>
        <u/>
        <sz val="12"/>
        <color rgb="FFFF0000"/>
        <rFont val="ＭＳ ゴシック"/>
        <family val="3"/>
        <charset val="128"/>
      </rPr>
      <t>参照値です。</t>
    </r>
    <rPh sb="4" eb="6">
      <t>カイテイ</t>
    </rPh>
    <rPh sb="6" eb="7">
      <t>ガク</t>
    </rPh>
    <rPh sb="10" eb="12">
      <t>セッケイ</t>
    </rPh>
    <rPh sb="12" eb="15">
      <t>ジギョウショ</t>
    </rPh>
    <rPh sb="16" eb="18">
      <t>ホンブ</t>
    </rPh>
    <rPh sb="20" eb="22">
      <t>セッケイ</t>
    </rPh>
    <rPh sb="22" eb="23">
      <t>ジ</t>
    </rPh>
    <rPh sb="23" eb="25">
      <t>キンガク</t>
    </rPh>
    <rPh sb="27" eb="28">
      <t>サ</t>
    </rPh>
    <rPh sb="28" eb="29">
      <t>ガク</t>
    </rPh>
    <rPh sb="35" eb="37">
      <t>サンショウ</t>
    </rPh>
    <rPh sb="37" eb="38">
      <t>アタイ</t>
    </rPh>
    <phoneticPr fontId="2"/>
  </si>
  <si>
    <r>
      <t>ベース改定額</t>
    </r>
    <r>
      <rPr>
        <b/>
        <sz val="10"/>
        <color rgb="FFFF0000"/>
        <rFont val="ＭＳ ゴシック"/>
        <family val="3"/>
        <charset val="128"/>
      </rPr>
      <t>（参照値）</t>
    </r>
    <rPh sb="3" eb="5">
      <t>カイテイ</t>
    </rPh>
    <rPh sb="5" eb="6">
      <t>ガク</t>
    </rPh>
    <rPh sb="7" eb="9">
      <t>サンショウ</t>
    </rPh>
    <rPh sb="9" eb="10">
      <t>チ</t>
    </rPh>
    <phoneticPr fontId="2"/>
  </si>
  <si>
    <t>2022年度
高卒初任給</t>
    <rPh sb="4" eb="6">
      <t>ネンド</t>
    </rPh>
    <rPh sb="7" eb="9">
      <t>コウソツ</t>
    </rPh>
    <rPh sb="9" eb="12">
      <t>ショニンキュウ</t>
    </rPh>
    <phoneticPr fontId="2"/>
  </si>
  <si>
    <t>メニュー一覧</t>
    <rPh sb="4" eb="6">
      <t>イチラン</t>
    </rPh>
    <phoneticPr fontId="2"/>
  </si>
  <si>
    <t>操作説明</t>
    <rPh sb="0" eb="2">
      <t>ソウサ</t>
    </rPh>
    <rPh sb="2" eb="4">
      <t>セツメイ</t>
    </rPh>
    <phoneticPr fontId="56"/>
  </si>
  <si>
    <t>★ 事業所数が５を超えるときは、ファイルをコピーして別ファイルで作成します。</t>
  </si>
  <si>
    <t>※（事例）2024年大阪府</t>
    <rPh sb="2" eb="4">
      <t>ジレイ</t>
    </rPh>
    <rPh sb="9" eb="10">
      <t>ネン</t>
    </rPh>
    <rPh sb="10" eb="12">
      <t>オオサカ</t>
    </rPh>
    <rPh sb="12" eb="13">
      <t>フ</t>
    </rPh>
    <phoneticPr fontId="2"/>
  </si>
  <si>
    <t>　(1) 春季定昇処理の例</t>
    <rPh sb="5" eb="7">
      <t>シュンキ</t>
    </rPh>
    <rPh sb="7" eb="9">
      <t>テイショウ</t>
    </rPh>
    <rPh sb="9" eb="11">
      <t>ショリ</t>
    </rPh>
    <rPh sb="12" eb="13">
      <t>レイ</t>
    </rPh>
    <phoneticPr fontId="2"/>
  </si>
  <si>
    <t>　(2) 10月1日定昇処理の例（春季定昇なし）</t>
    <rPh sb="7" eb="8">
      <t>ガツ</t>
    </rPh>
    <rPh sb="8" eb="10">
      <t>ツイタチ</t>
    </rPh>
    <rPh sb="10" eb="12">
      <t>テイショウ</t>
    </rPh>
    <rPh sb="12" eb="14">
      <t>ショリ</t>
    </rPh>
    <rPh sb="15" eb="16">
      <t>レイ</t>
    </rPh>
    <rPh sb="17" eb="19">
      <t>シュンキ</t>
    </rPh>
    <rPh sb="19" eb="21">
      <t>テイショウ</t>
    </rPh>
    <phoneticPr fontId="2"/>
  </si>
  <si>
    <t>（４月：前年10月改訂賃金表で評価格付け・昇給処理　⇒　昇号俸処理）</t>
    <rPh sb="2" eb="3">
      <t>ガツ</t>
    </rPh>
    <rPh sb="4" eb="6">
      <t>ゼンネン</t>
    </rPh>
    <rPh sb="8" eb="9">
      <t>ガツ</t>
    </rPh>
    <rPh sb="9" eb="11">
      <t>カイテイ</t>
    </rPh>
    <rPh sb="11" eb="14">
      <t>チンギンヒョウ</t>
    </rPh>
    <rPh sb="15" eb="17">
      <t>ヒョウカ</t>
    </rPh>
    <rPh sb="17" eb="19">
      <t>カクヅ</t>
    </rPh>
    <rPh sb="21" eb="23">
      <t>ショウキュウ</t>
    </rPh>
    <rPh sb="23" eb="25">
      <t>ショリ</t>
    </rPh>
    <rPh sb="28" eb="29">
      <t>ノボル</t>
    </rPh>
    <rPh sb="29" eb="31">
      <t>ゴウホウ</t>
    </rPh>
    <rPh sb="31" eb="33">
      <t>ショリ</t>
    </rPh>
    <phoneticPr fontId="2"/>
  </si>
  <si>
    <t>（10月：４月昇給時の号俸により新改訂賃金表でベースアップ）</t>
    <rPh sb="3" eb="4">
      <t>ガツ</t>
    </rPh>
    <rPh sb="6" eb="7">
      <t>ガツ</t>
    </rPh>
    <rPh sb="7" eb="9">
      <t>ショウキュウ</t>
    </rPh>
    <rPh sb="9" eb="10">
      <t>ジ</t>
    </rPh>
    <rPh sb="11" eb="13">
      <t>ゴウホウ</t>
    </rPh>
    <rPh sb="16" eb="17">
      <t>シン</t>
    </rPh>
    <rPh sb="17" eb="19">
      <t>カイテイ</t>
    </rPh>
    <rPh sb="19" eb="22">
      <t>チンギンヒョウ</t>
    </rPh>
    <phoneticPr fontId="2"/>
  </si>
  <si>
    <t>　（令和６年賃金構造基本統計調査より）</t>
    <phoneticPr fontId="2"/>
  </si>
  <si>
    <r>
      <rPr>
        <sz val="11"/>
        <rFont val="ＭＳ ゴシック"/>
        <family val="3"/>
        <charset val="128"/>
      </rPr>
      <t xml:space="preserve"> </t>
    </r>
    <r>
      <rPr>
        <u/>
        <sz val="11"/>
        <rFont val="ＭＳ ゴシック"/>
        <family val="3"/>
        <charset val="128"/>
      </rPr>
      <t>※高卒初任給　2024(R6)年４月　大阪府平均</t>
    </r>
    <rPh sb="2" eb="4">
      <t>コウソツ</t>
    </rPh>
    <rPh sb="4" eb="7">
      <t>ショニンキュウ</t>
    </rPh>
    <rPh sb="16" eb="17">
      <t>ネン</t>
    </rPh>
    <rPh sb="18" eb="19">
      <t>ガツ</t>
    </rPh>
    <rPh sb="20" eb="23">
      <t>オオサカフ</t>
    </rPh>
    <rPh sb="23" eb="25">
      <t>ヘイキン</t>
    </rPh>
    <phoneticPr fontId="2"/>
  </si>
  <si>
    <r>
      <t xml:space="preserve"> </t>
    </r>
    <r>
      <rPr>
        <u/>
        <sz val="11"/>
        <rFont val="ＭＳ ゴシック"/>
        <family val="3"/>
        <charset val="128"/>
      </rPr>
      <t>※高卒初任給　2024(R6)年４月　奈良県平均</t>
    </r>
    <rPh sb="2" eb="4">
      <t>コウソツ</t>
    </rPh>
    <rPh sb="4" eb="7">
      <t>ショニンキュウ</t>
    </rPh>
    <rPh sb="16" eb="17">
      <t>ネン</t>
    </rPh>
    <rPh sb="18" eb="19">
      <t>ガツ</t>
    </rPh>
    <rPh sb="20" eb="23">
      <t>ナラケン</t>
    </rPh>
    <rPh sb="23" eb="25">
      <t>ヘイキン</t>
    </rPh>
    <phoneticPr fontId="2"/>
  </si>
  <si>
    <t>■ 有期社員職能等級設計-「賃金表」（Ver.1-4）の手順説明</t>
    <rPh sb="28" eb="30">
      <t>テジュン</t>
    </rPh>
    <rPh sb="30" eb="32">
      <t>セツメイ</t>
    </rPh>
    <phoneticPr fontId="5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</si>
</sst>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411]ggge&quot;年&quot;m&quot;月&quot;d&quot;日&quot;;@"/>
  </numFmts>
  <fonts count="84" x14ac:knownFonts="1">
    <font>
      <sz val="11"/>
      <name val="ＭＳ Ｐゴシック"/>
      <family val="3"/>
      <charset val="128"/>
    </font>
    <font>
      <sz val="11"/>
      <name val="ＭＳ Ｐゴシック"/>
      <family val="3"/>
      <charset val="128"/>
    </font>
    <font>
      <sz val="6"/>
      <name val="ＭＳ Ｐゴシック"/>
      <family val="3"/>
      <charset val="128"/>
    </font>
    <font>
      <b/>
      <sz val="16"/>
      <name val="ＭＳ ゴシック"/>
      <family val="3"/>
      <charset val="128"/>
    </font>
    <font>
      <sz val="11"/>
      <name val="ＭＳ ゴシック"/>
      <family val="3"/>
      <charset val="128"/>
    </font>
    <font>
      <sz val="11"/>
      <color indexed="12"/>
      <name val="ＭＳ ゴシック"/>
      <family val="3"/>
      <charset val="128"/>
    </font>
    <font>
      <b/>
      <sz val="11"/>
      <name val="ＭＳ ゴシック"/>
      <family val="3"/>
      <charset val="128"/>
    </font>
    <font>
      <sz val="11"/>
      <color indexed="8"/>
      <name val="ＭＳ ゴシック"/>
      <family val="3"/>
      <charset val="128"/>
    </font>
    <font>
      <sz val="12"/>
      <name val="ＭＳ ゴシック"/>
      <family val="3"/>
      <charset val="128"/>
    </font>
    <font>
      <b/>
      <sz val="14"/>
      <name val="ＭＳ ゴシック"/>
      <family val="3"/>
      <charset val="128"/>
    </font>
    <font>
      <sz val="10"/>
      <name val="ＭＳ ゴシック"/>
      <family val="3"/>
      <charset val="128"/>
    </font>
    <font>
      <b/>
      <sz val="16"/>
      <name val="ＭＳ Ｐゴシック"/>
      <family val="3"/>
      <charset val="128"/>
    </font>
    <font>
      <sz val="9"/>
      <name val="ＭＳ ゴシック"/>
      <family val="3"/>
      <charset val="128"/>
    </font>
    <font>
      <sz val="10.5"/>
      <color indexed="8"/>
      <name val="ＭＳ ゴシック"/>
      <family val="3"/>
      <charset val="128"/>
    </font>
    <font>
      <u/>
      <sz val="11"/>
      <name val="ＭＳ ゴシック"/>
      <family val="3"/>
      <charset val="128"/>
    </font>
    <font>
      <b/>
      <sz val="11"/>
      <color indexed="12"/>
      <name val="ＭＳ Ｐゴシック"/>
      <family val="3"/>
      <charset val="128"/>
    </font>
    <font>
      <b/>
      <u/>
      <sz val="12"/>
      <color indexed="10"/>
      <name val="ＭＳ Ｐゴシック"/>
      <family val="3"/>
      <charset val="128"/>
    </font>
    <font>
      <b/>
      <u/>
      <sz val="11"/>
      <color indexed="10"/>
      <name val="ＭＳ Ｐゴシック"/>
      <family val="3"/>
      <charset val="128"/>
    </font>
    <font>
      <sz val="10"/>
      <color indexed="8"/>
      <name val="ＭＳ ゴシック"/>
      <family val="3"/>
      <charset val="128"/>
    </font>
    <font>
      <u/>
      <sz val="12"/>
      <name val="ＭＳ ゴシック"/>
      <family val="3"/>
      <charset val="128"/>
    </font>
    <font>
      <b/>
      <sz val="10"/>
      <name val="ＭＳ ゴシック"/>
      <family val="3"/>
      <charset val="128"/>
    </font>
    <font>
      <b/>
      <sz val="12"/>
      <name val="ＭＳ ゴシック"/>
      <family val="3"/>
      <charset val="128"/>
    </font>
    <font>
      <u/>
      <sz val="10"/>
      <color theme="1"/>
      <name val="ＭＳ ゴシック"/>
      <family val="3"/>
      <charset val="128"/>
    </font>
    <font>
      <b/>
      <sz val="11"/>
      <color theme="1"/>
      <name val="ＭＳ Ｐゴシック"/>
      <family val="3"/>
      <charset val="128"/>
    </font>
    <font>
      <sz val="11"/>
      <color theme="1"/>
      <name val="ＭＳ Ｐゴシック"/>
      <family val="3"/>
      <charset val="128"/>
    </font>
    <font>
      <b/>
      <sz val="11"/>
      <color theme="1"/>
      <name val="ＭＳ ゴシック"/>
      <family val="3"/>
      <charset val="128"/>
    </font>
    <font>
      <sz val="11"/>
      <color theme="1"/>
      <name val="ＭＳ ゴシック"/>
      <family val="3"/>
      <charset val="128"/>
    </font>
    <font>
      <b/>
      <sz val="11"/>
      <color rgb="FF0000CC"/>
      <name val="ＭＳ ゴシック"/>
      <family val="3"/>
      <charset val="128"/>
    </font>
    <font>
      <u/>
      <sz val="11"/>
      <color theme="1"/>
      <name val="ＭＳ ゴシック"/>
      <family val="3"/>
      <charset val="128"/>
    </font>
    <font>
      <sz val="11"/>
      <color rgb="FF0000CC"/>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theme="1"/>
      <name val="ＭＳ Ｐゴシック"/>
      <family val="3"/>
      <charset val="128"/>
    </font>
    <font>
      <sz val="12"/>
      <color theme="1"/>
      <name val="ＭＳ ゴシック"/>
      <family val="3"/>
      <charset val="128"/>
    </font>
    <font>
      <b/>
      <sz val="12"/>
      <color rgb="FF0000CC"/>
      <name val="ＭＳ ゴシック"/>
      <family val="3"/>
      <charset val="128"/>
    </font>
    <font>
      <sz val="11"/>
      <color rgb="FF000000"/>
      <name val="ＭＳ Ｐゴシック"/>
      <family val="3"/>
      <charset val="128"/>
    </font>
    <font>
      <b/>
      <u/>
      <sz val="12"/>
      <name val="ＭＳ ゴシック"/>
      <family val="3"/>
      <charset val="128"/>
    </font>
    <font>
      <sz val="10.5"/>
      <color theme="1"/>
      <name val="ＭＳ ゴシック"/>
      <family val="3"/>
      <charset val="128"/>
    </font>
    <font>
      <sz val="9"/>
      <color theme="1"/>
      <name val="ＭＳ ゴシック"/>
      <family val="3"/>
      <charset val="128"/>
    </font>
    <font>
      <b/>
      <sz val="9"/>
      <name val="ＭＳ ゴシック"/>
      <family val="3"/>
      <charset val="128"/>
    </font>
    <font>
      <b/>
      <sz val="10"/>
      <color rgb="FF0000CC"/>
      <name val="ＭＳ ゴシック"/>
      <family val="3"/>
      <charset val="128"/>
    </font>
    <font>
      <sz val="11"/>
      <color rgb="FFFF0000"/>
      <name val="ＭＳ ゴシック"/>
      <family val="3"/>
      <charset val="128"/>
    </font>
    <font>
      <u/>
      <sz val="11"/>
      <color rgb="FFFF0000"/>
      <name val="ＭＳ ゴシック"/>
      <family val="3"/>
      <charset val="128"/>
    </font>
    <font>
      <sz val="10.5"/>
      <color rgb="FF0000CC"/>
      <name val="ＭＳ ゴシック"/>
      <family val="3"/>
      <charset val="128"/>
    </font>
    <font>
      <b/>
      <u/>
      <sz val="11"/>
      <color indexed="12"/>
      <name val="ＭＳ Ｐゴシック"/>
      <family val="3"/>
      <charset val="128"/>
    </font>
    <font>
      <u/>
      <sz val="11"/>
      <color indexed="10"/>
      <name val="ＭＳ ゴシック"/>
      <family val="3"/>
      <charset val="128"/>
    </font>
    <font>
      <sz val="10"/>
      <color theme="1"/>
      <name val="ＭＳ ゴシック"/>
      <family val="3"/>
      <charset val="128"/>
    </font>
    <font>
      <b/>
      <sz val="11"/>
      <color rgb="FF0000CC"/>
      <name val="ＭＳ Ｐゴシック"/>
      <family val="3"/>
      <charset val="128"/>
    </font>
    <font>
      <b/>
      <sz val="11"/>
      <name val="ＭＳ Ｐゴシック"/>
      <family val="3"/>
      <charset val="128"/>
    </font>
    <font>
      <b/>
      <sz val="12"/>
      <name val="ＭＳ Ｐゴシック"/>
      <family val="3"/>
      <charset val="128"/>
    </font>
    <font>
      <b/>
      <sz val="12"/>
      <color theme="1"/>
      <name val="ＭＳ ゴシック"/>
      <family val="3"/>
      <charset val="128"/>
    </font>
    <font>
      <b/>
      <sz val="12"/>
      <color rgb="FF0000CC"/>
      <name val="ＭＳ Ｐゴシック"/>
      <family val="3"/>
      <charset val="128"/>
    </font>
    <font>
      <b/>
      <sz val="12"/>
      <color theme="1"/>
      <name val="ＭＳ Ｐゴシック"/>
      <family val="3"/>
      <charset val="128"/>
    </font>
    <font>
      <sz val="12"/>
      <color theme="1"/>
      <name val="ＭＳ Ｐゴシック"/>
      <family val="3"/>
      <charset val="128"/>
    </font>
    <font>
      <b/>
      <sz val="14"/>
      <color rgb="FF0000CC"/>
      <name val="ＭＳ ゴシック"/>
      <family val="3"/>
      <charset val="128"/>
    </font>
    <font>
      <b/>
      <sz val="10"/>
      <color rgb="FF0000CC"/>
      <name val="ＭＳ Ｐゴシック"/>
      <family val="3"/>
      <charset val="128"/>
    </font>
    <font>
      <sz val="6"/>
      <name val="ＭＳ Ｐゴシック"/>
      <family val="2"/>
      <charset val="128"/>
      <scheme val="minor"/>
    </font>
    <font>
      <b/>
      <u/>
      <sz val="14"/>
      <color rgb="FF0000CC"/>
      <name val="ＭＳ Ｐゴシック"/>
      <family val="3"/>
      <charset val="128"/>
      <scheme val="minor"/>
    </font>
    <font>
      <b/>
      <sz val="11"/>
      <color theme="1"/>
      <name val="ＭＳ Ｐゴシック"/>
      <family val="3"/>
      <charset val="128"/>
      <scheme val="minor"/>
    </font>
    <font>
      <b/>
      <u/>
      <sz val="11"/>
      <color theme="1"/>
      <name val="ＭＳ ゴシック"/>
      <family val="3"/>
      <charset val="128"/>
    </font>
    <font>
      <b/>
      <sz val="12"/>
      <color indexed="12"/>
      <name val="ＭＳ ゴシック"/>
      <family val="3"/>
      <charset val="128"/>
    </font>
    <font>
      <u/>
      <sz val="10"/>
      <color indexed="10"/>
      <name val="ＭＳ ゴシック"/>
      <family val="3"/>
      <charset val="128"/>
    </font>
    <font>
      <sz val="10.5"/>
      <name val="ＭＳ 明朝"/>
      <family val="1"/>
      <charset val="128"/>
    </font>
    <font>
      <b/>
      <u/>
      <sz val="12"/>
      <color theme="1"/>
      <name val="ＭＳ ゴシック"/>
      <family val="3"/>
      <charset val="128"/>
    </font>
    <font>
      <u/>
      <sz val="11"/>
      <color rgb="FF0000CC"/>
      <name val="ＭＳ Ｐゴシック"/>
      <family val="3"/>
      <charset val="128"/>
    </font>
    <font>
      <b/>
      <u/>
      <sz val="11"/>
      <color rgb="FF0000CC"/>
      <name val="ＭＳ ゴシック"/>
      <family val="3"/>
      <charset val="128"/>
    </font>
    <font>
      <b/>
      <sz val="11"/>
      <color rgb="FFFF0000"/>
      <name val="ＭＳ ゴシック"/>
      <family val="3"/>
      <charset val="128"/>
    </font>
    <font>
      <b/>
      <sz val="11"/>
      <color rgb="FFFF0000"/>
      <name val="ＭＳ Ｐゴシック"/>
      <family val="3"/>
      <charset val="128"/>
    </font>
    <font>
      <sz val="11"/>
      <color theme="1"/>
      <name val="ＭＳ Ｐゴシック"/>
      <family val="3"/>
      <charset val="128"/>
      <scheme val="minor"/>
    </font>
    <font>
      <b/>
      <sz val="14"/>
      <color theme="1"/>
      <name val="ＭＳ ゴシック"/>
      <family val="3"/>
      <charset val="128"/>
    </font>
    <font>
      <b/>
      <u/>
      <sz val="14"/>
      <color theme="1"/>
      <name val="ＭＳ ゴシック"/>
      <family val="3"/>
      <charset val="128"/>
    </font>
    <font>
      <b/>
      <u/>
      <sz val="10"/>
      <color rgb="FF0000CC"/>
      <name val="ＭＳ ゴシック"/>
      <family val="3"/>
      <charset val="128"/>
    </font>
    <font>
      <u/>
      <sz val="10"/>
      <color rgb="FF0000CC"/>
      <name val="ＭＳ ゴシック"/>
      <family val="3"/>
      <charset val="128"/>
    </font>
    <font>
      <sz val="11"/>
      <color rgb="FF0000CC"/>
      <name val="ＭＳ ゴシック"/>
      <family val="3"/>
      <charset val="128"/>
    </font>
    <font>
      <b/>
      <u/>
      <sz val="12"/>
      <color theme="1"/>
      <name val="ＭＳ Ｐゴシック"/>
      <family val="3"/>
      <charset val="128"/>
      <scheme val="minor"/>
    </font>
    <font>
      <b/>
      <u/>
      <sz val="12"/>
      <color rgb="FFFF0000"/>
      <name val="ＭＳ ゴシック"/>
      <family val="3"/>
      <charset val="128"/>
    </font>
    <font>
      <b/>
      <sz val="10"/>
      <color rgb="FFFF0000"/>
      <name val="ＭＳ ゴシック"/>
      <family val="3"/>
      <charset val="128"/>
    </font>
    <font>
      <b/>
      <u/>
      <sz val="16"/>
      <color theme="1"/>
      <name val="ＭＳ Ｐゴシック"/>
      <family val="3"/>
      <charset val="128"/>
      <scheme val="minor"/>
    </font>
    <font>
      <u/>
      <sz val="16"/>
      <name val="ＭＳ Ｐゴシック"/>
      <family val="3"/>
      <charset val="128"/>
    </font>
    <font>
      <b/>
      <u/>
      <sz val="14"/>
      <color theme="0"/>
      <name val="ＭＳ Ｐゴシック"/>
      <family val="3"/>
      <charset val="128"/>
    </font>
    <font>
      <sz val="16"/>
      <name val="ＭＳ Ｐゴシック"/>
      <family val="3"/>
      <charset val="128"/>
    </font>
    <font>
      <b/>
      <u/>
      <sz val="10"/>
      <color theme="1"/>
      <name val="ＭＳ Ｐゴシック"/>
      <family val="3"/>
      <charset val="128"/>
    </font>
    <font>
      <sz val="16"/>
      <color rgb="FF000000"/>
      <name val="ＭＳ Ｐゴシック"/>
      <family val="3"/>
      <charset val="128"/>
    </font>
    <font>
      <sz val="10"/>
      <name val="ＭＳ Ｐ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0000CC"/>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dotted">
        <color indexed="64"/>
      </bottom>
      <diagonal/>
    </border>
    <border>
      <left style="medium">
        <color indexed="64"/>
      </left>
      <right/>
      <top style="medium">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cellStyleXfs>
  <cellXfs count="334">
    <xf numFmtId="0" fontId="0" fillId="0" borderId="0" xfId="0">
      <alignment vertical="center"/>
    </xf>
    <xf numFmtId="0" fontId="4" fillId="0" borderId="0" xfId="0" applyFont="1" applyAlignment="1" applyProtection="1">
      <alignment horizontal="center" vertical="center"/>
      <protection hidden="1"/>
    </xf>
    <xf numFmtId="0" fontId="4" fillId="0" borderId="0" xfId="0" applyFont="1" applyProtection="1">
      <alignment vertical="center"/>
      <protection hidden="1"/>
    </xf>
    <xf numFmtId="0" fontId="9" fillId="0" borderId="0" xfId="0" applyFont="1" applyProtection="1">
      <alignment vertical="center"/>
      <protection hidden="1"/>
    </xf>
    <xf numFmtId="0" fontId="0" fillId="0" borderId="0" xfId="0" applyProtection="1">
      <alignment vertical="center"/>
      <protection hidden="1"/>
    </xf>
    <xf numFmtId="38" fontId="4" fillId="0" borderId="0" xfId="2" applyFont="1" applyProtection="1">
      <alignment vertical="center"/>
      <protection hidden="1"/>
    </xf>
    <xf numFmtId="0" fontId="15" fillId="0" borderId="0" xfId="0" applyFont="1" applyAlignment="1" applyProtection="1">
      <alignment horizontal="left"/>
      <protection hidden="1"/>
    </xf>
    <xf numFmtId="0" fontId="12" fillId="0" borderId="0" xfId="0" applyFont="1" applyAlignment="1" applyProtection="1">
      <alignment horizontal="center" vertical="center"/>
      <protection hidden="1"/>
    </xf>
    <xf numFmtId="0" fontId="4" fillId="0" borderId="0" xfId="3" applyFont="1" applyAlignment="1" applyProtection="1">
      <alignment horizontal="left"/>
      <protection hidden="1"/>
    </xf>
    <xf numFmtId="0" fontId="4" fillId="0" borderId="0" xfId="3" applyFont="1" applyAlignment="1" applyProtection="1">
      <alignment horizontal="center" vertical="center"/>
      <protection hidden="1"/>
    </xf>
    <xf numFmtId="0" fontId="4" fillId="0" borderId="0" xfId="0" applyFont="1" applyAlignment="1" applyProtection="1">
      <alignment horizontal="center"/>
      <protection hidden="1"/>
    </xf>
    <xf numFmtId="0" fontId="4" fillId="0" borderId="0" xfId="0" applyFont="1" applyAlignment="1" applyProtection="1">
      <alignment horizontal="left" vertical="center"/>
      <protection hidden="1"/>
    </xf>
    <xf numFmtId="0" fontId="4" fillId="0" borderId="0" xfId="0" quotePrefix="1" applyFont="1" applyAlignment="1" applyProtection="1">
      <alignment horizontal="left"/>
      <protection hidden="1"/>
    </xf>
    <xf numFmtId="55" fontId="0" fillId="0" borderId="0" xfId="0" applyNumberFormat="1" applyProtection="1">
      <alignment vertical="center"/>
      <protection hidden="1"/>
    </xf>
    <xf numFmtId="0" fontId="4" fillId="0" borderId="0" xfId="3" applyFont="1" applyAlignment="1" applyProtection="1">
      <alignment horizontal="center"/>
      <protection hidden="1"/>
    </xf>
    <xf numFmtId="0" fontId="22" fillId="0" borderId="0" xfId="0" applyFont="1" applyAlignment="1" applyProtection="1">
      <alignment horizontal="center" vertical="center"/>
      <protection hidden="1"/>
    </xf>
    <xf numFmtId="38" fontId="22" fillId="0" borderId="0" xfId="2" applyFont="1" applyAlignment="1" applyProtection="1">
      <alignment horizontal="center" vertical="center"/>
      <protection hidden="1"/>
    </xf>
    <xf numFmtId="0" fontId="24" fillId="0" borderId="0" xfId="0" applyFont="1" applyProtection="1">
      <alignment vertical="center"/>
      <protection hidden="1"/>
    </xf>
    <xf numFmtId="0" fontId="5" fillId="0" borderId="0" xfId="3"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0" fontId="35" fillId="0" borderId="0" xfId="0" applyFont="1" applyAlignment="1">
      <alignment horizontal="left" vertical="center"/>
    </xf>
    <xf numFmtId="0" fontId="23" fillId="7" borderId="0" xfId="0" applyFont="1" applyFill="1" applyProtection="1">
      <alignment vertical="center"/>
      <protection hidden="1"/>
    </xf>
    <xf numFmtId="0" fontId="4" fillId="0" borderId="0" xfId="0" applyFont="1" applyAlignment="1" applyProtection="1">
      <alignment horizontal="center" vertical="center" wrapText="1"/>
      <protection hidden="1"/>
    </xf>
    <xf numFmtId="177" fontId="13" fillId="0" borderId="0" xfId="1" applyNumberFormat="1" applyFont="1" applyFill="1" applyBorder="1" applyAlignment="1" applyProtection="1">
      <alignment horizontal="center" vertical="center" wrapText="1"/>
      <protection hidden="1"/>
    </xf>
    <xf numFmtId="0" fontId="19" fillId="0" borderId="0" xfId="0" applyFont="1" applyAlignment="1" applyProtection="1">
      <alignment horizontal="left" vertical="center"/>
      <protection hidden="1"/>
    </xf>
    <xf numFmtId="0" fontId="10" fillId="4" borderId="10" xfId="0" applyFont="1" applyFill="1" applyBorder="1" applyAlignment="1" applyProtection="1">
      <alignment horizontal="center" vertical="center" wrapText="1"/>
      <protection hidden="1"/>
    </xf>
    <xf numFmtId="0" fontId="18" fillId="4" borderId="10" xfId="0" applyFont="1" applyFill="1" applyBorder="1" applyAlignment="1" applyProtection="1">
      <alignment horizontal="center" vertical="center" wrapText="1"/>
      <protection hidden="1"/>
    </xf>
    <xf numFmtId="0" fontId="26" fillId="0" borderId="0" xfId="0" applyFont="1" applyProtection="1">
      <alignment vertical="center"/>
      <protection hidden="1"/>
    </xf>
    <xf numFmtId="0" fontId="33" fillId="0" borderId="0" xfId="0" applyFont="1" applyAlignment="1" applyProtection="1">
      <alignment horizontal="center" vertical="center"/>
      <protection hidden="1"/>
    </xf>
    <xf numFmtId="0" fontId="4" fillId="0" borderId="0" xfId="0" applyFont="1" applyAlignment="1" applyProtection="1">
      <alignment horizontal="left" vertical="center" wrapText="1"/>
      <protection hidden="1"/>
    </xf>
    <xf numFmtId="38" fontId="37" fillId="3" borderId="29" xfId="2" applyFont="1" applyFill="1" applyBorder="1" applyAlignment="1" applyProtection="1">
      <alignment horizontal="center" vertical="center" wrapText="1"/>
      <protection hidden="1"/>
    </xf>
    <xf numFmtId="38" fontId="37" fillId="3" borderId="38" xfId="2" applyFont="1" applyFill="1" applyBorder="1" applyAlignment="1" applyProtection="1">
      <alignment horizontal="center" vertical="center" wrapText="1"/>
      <protection hidden="1"/>
    </xf>
    <xf numFmtId="0" fontId="20" fillId="4" borderId="10" xfId="0" applyFont="1" applyFill="1" applyBorder="1" applyAlignment="1" applyProtection="1">
      <alignment horizontal="center" vertical="center" wrapText="1"/>
      <protection hidden="1"/>
    </xf>
    <xf numFmtId="38" fontId="37" fillId="3" borderId="44" xfId="2" applyFont="1" applyFill="1" applyBorder="1" applyAlignment="1" applyProtection="1">
      <alignment horizontal="center" vertical="center" wrapText="1"/>
      <protection hidden="1"/>
    </xf>
    <xf numFmtId="38" fontId="37" fillId="3" borderId="30" xfId="2" applyFont="1" applyFill="1" applyBorder="1" applyAlignment="1" applyProtection="1">
      <alignment horizontal="center" vertical="center" wrapText="1"/>
      <protection hidden="1"/>
    </xf>
    <xf numFmtId="38" fontId="21" fillId="3" borderId="12" xfId="2" applyFont="1" applyFill="1" applyBorder="1" applyAlignment="1" applyProtection="1">
      <alignment horizontal="center" vertical="center"/>
      <protection hidden="1"/>
    </xf>
    <xf numFmtId="0" fontId="26" fillId="6" borderId="14" xfId="3" applyFont="1" applyFill="1" applyBorder="1" applyAlignment="1" applyProtection="1">
      <alignment horizontal="center" vertical="center"/>
      <protection hidden="1"/>
    </xf>
    <xf numFmtId="0" fontId="10" fillId="6" borderId="16" xfId="0" applyFont="1" applyFill="1" applyBorder="1" applyAlignment="1" applyProtection="1">
      <alignment horizontal="center" vertical="center" wrapText="1"/>
      <protection hidden="1"/>
    </xf>
    <xf numFmtId="0" fontId="10" fillId="6" borderId="21" xfId="0" applyFont="1" applyFill="1" applyBorder="1" applyAlignment="1" applyProtection="1">
      <alignment horizontal="center" vertical="center" wrapText="1"/>
      <protection hidden="1"/>
    </xf>
    <xf numFmtId="0" fontId="18" fillId="6" borderId="21" xfId="0" applyFont="1" applyFill="1" applyBorder="1" applyAlignment="1" applyProtection="1">
      <alignment horizontal="center" vertical="center" wrapText="1"/>
      <protection hidden="1"/>
    </xf>
    <xf numFmtId="0" fontId="10" fillId="6" borderId="17" xfId="0" applyFont="1" applyFill="1" applyBorder="1" applyAlignment="1" applyProtection="1">
      <alignment horizontal="center" vertical="center" wrapText="1"/>
      <protection hidden="1"/>
    </xf>
    <xf numFmtId="0" fontId="6" fillId="0" borderId="0" xfId="0" applyFont="1" applyProtection="1">
      <alignment vertical="center"/>
      <protection hidden="1"/>
    </xf>
    <xf numFmtId="0" fontId="27" fillId="2" borderId="1" xfId="0" applyFont="1" applyFill="1" applyBorder="1" applyAlignment="1" applyProtection="1">
      <alignment horizontal="center" vertical="center" wrapText="1"/>
      <protection hidden="1"/>
    </xf>
    <xf numFmtId="0" fontId="27" fillId="2" borderId="10" xfId="0" applyFont="1" applyFill="1" applyBorder="1" applyAlignment="1" applyProtection="1">
      <alignment horizontal="center" vertical="center" wrapText="1"/>
      <protection hidden="1"/>
    </xf>
    <xf numFmtId="0" fontId="41" fillId="0" borderId="0" xfId="0" applyFont="1" applyAlignment="1" applyProtection="1">
      <alignment horizontal="center" vertical="center"/>
      <protection hidden="1"/>
    </xf>
    <xf numFmtId="0" fontId="44" fillId="0" borderId="0" xfId="0" applyFont="1" applyAlignment="1" applyProtection="1">
      <alignment horizontal="left"/>
      <protection hidden="1"/>
    </xf>
    <xf numFmtId="0" fontId="0" fillId="0" borderId="0" xfId="0" applyAlignment="1" applyProtection="1">
      <alignment horizontal="left" vertical="top"/>
      <protection hidden="1"/>
    </xf>
    <xf numFmtId="0" fontId="45" fillId="0" borderId="0" xfId="0" applyFont="1" applyProtection="1">
      <alignment vertical="center"/>
      <protection hidden="1"/>
    </xf>
    <xf numFmtId="0" fontId="25" fillId="2" borderId="1" xfId="0" applyFont="1" applyFill="1" applyBorder="1" applyAlignment="1" applyProtection="1">
      <alignment horizontal="center" vertical="center" wrapText="1"/>
      <protection hidden="1"/>
    </xf>
    <xf numFmtId="0" fontId="41" fillId="0" borderId="0" xfId="0" applyFont="1" applyAlignment="1" applyProtection="1">
      <alignment horizontal="left" vertical="center"/>
      <protection hidden="1"/>
    </xf>
    <xf numFmtId="0" fontId="50" fillId="3" borderId="11" xfId="0" applyFont="1" applyFill="1" applyBorder="1" applyAlignment="1" applyProtection="1">
      <alignment horizontal="center" vertical="center"/>
      <protection hidden="1"/>
    </xf>
    <xf numFmtId="0" fontId="25" fillId="3" borderId="13" xfId="0" applyFont="1" applyFill="1" applyBorder="1" applyAlignment="1" applyProtection="1">
      <alignment horizontal="center" vertical="center"/>
      <protection hidden="1"/>
    </xf>
    <xf numFmtId="0" fontId="28" fillId="0" borderId="0" xfId="0" applyFont="1" applyAlignment="1" applyProtection="1">
      <alignment horizontal="left" vertical="center"/>
      <protection hidden="1"/>
    </xf>
    <xf numFmtId="0" fontId="26" fillId="0" borderId="0" xfId="0" applyFont="1" applyAlignment="1" applyProtection="1">
      <alignment horizontal="center" vertical="center"/>
      <protection hidden="1"/>
    </xf>
    <xf numFmtId="0" fontId="26" fillId="0" borderId="0" xfId="0" applyFont="1" applyAlignment="1" applyProtection="1">
      <alignment horizontal="center" vertical="center" wrapText="1"/>
      <protection hidden="1"/>
    </xf>
    <xf numFmtId="0" fontId="14" fillId="0" borderId="0" xfId="0" applyFont="1" applyAlignment="1" applyProtection="1">
      <alignment horizontal="left" vertical="center"/>
      <protection hidden="1"/>
    </xf>
    <xf numFmtId="38" fontId="42" fillId="0" borderId="0" xfId="2" applyFont="1" applyBorder="1" applyAlignment="1" applyProtection="1">
      <alignment vertical="center"/>
      <protection hidden="1"/>
    </xf>
    <xf numFmtId="0" fontId="6" fillId="3" borderId="15" xfId="0" applyFont="1" applyFill="1" applyBorder="1" applyAlignment="1" applyProtection="1">
      <alignment horizontal="center" vertical="center" wrapText="1"/>
      <protection hidden="1"/>
    </xf>
    <xf numFmtId="38" fontId="28" fillId="0" borderId="0" xfId="2" applyFont="1" applyFill="1" applyBorder="1" applyAlignment="1" applyProtection="1">
      <protection hidden="1"/>
    </xf>
    <xf numFmtId="0" fontId="0" fillId="0" borderId="0" xfId="0"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8" fillId="0" borderId="0" xfId="0" applyFont="1">
      <alignment vertical="center"/>
    </xf>
    <xf numFmtId="0" fontId="0" fillId="7" borderId="0" xfId="0" applyFill="1">
      <alignment vertical="center"/>
    </xf>
    <xf numFmtId="38" fontId="21" fillId="3" borderId="1" xfId="2" applyFont="1" applyFill="1" applyBorder="1" applyAlignment="1" applyProtection="1">
      <alignment horizontal="center" vertical="center"/>
      <protection hidden="1"/>
    </xf>
    <xf numFmtId="176" fontId="21" fillId="3" borderId="15" xfId="0" applyNumberFormat="1" applyFont="1" applyFill="1" applyBorder="1" applyAlignment="1" applyProtection="1">
      <alignment horizontal="center" vertical="center"/>
      <protection hidden="1"/>
    </xf>
    <xf numFmtId="0" fontId="4" fillId="0" borderId="0" xfId="0" applyFont="1" applyAlignment="1" applyProtection="1">
      <alignment horizontal="left"/>
      <protection hidden="1"/>
    </xf>
    <xf numFmtId="0" fontId="4" fillId="0" borderId="0" xfId="0" applyFont="1" applyAlignment="1" applyProtection="1">
      <protection hidden="1"/>
    </xf>
    <xf numFmtId="0" fontId="38" fillId="2" borderId="60" xfId="0" applyFont="1" applyFill="1" applyBorder="1" applyAlignment="1" applyProtection="1">
      <alignment horizontal="center" vertical="center" wrapText="1"/>
      <protection hidden="1"/>
    </xf>
    <xf numFmtId="0" fontId="38" fillId="2" borderId="18" xfId="0" applyFont="1" applyFill="1" applyBorder="1" applyAlignment="1" applyProtection="1">
      <alignment horizontal="center" vertical="center" wrapText="1"/>
      <protection hidden="1"/>
    </xf>
    <xf numFmtId="0" fontId="39" fillId="2" borderId="21" xfId="0" applyFont="1" applyFill="1" applyBorder="1" applyAlignment="1" applyProtection="1">
      <alignment horizontal="center" vertical="center" wrapText="1"/>
      <protection hidden="1"/>
    </xf>
    <xf numFmtId="0" fontId="10" fillId="2" borderId="21" xfId="0" applyFont="1" applyFill="1" applyBorder="1" applyAlignment="1" applyProtection="1">
      <alignment horizontal="center" vertical="center" wrapText="1"/>
      <protection hidden="1"/>
    </xf>
    <xf numFmtId="38" fontId="33" fillId="3" borderId="25" xfId="2" applyFont="1" applyFill="1" applyBorder="1" applyAlignment="1" applyProtection="1">
      <alignment horizontal="center" vertical="center" wrapText="1"/>
      <protection hidden="1"/>
    </xf>
    <xf numFmtId="38" fontId="33" fillId="3" borderId="52" xfId="2" applyFont="1" applyFill="1" applyBorder="1" applyAlignment="1" applyProtection="1">
      <alignment horizontal="center" vertical="center" wrapText="1"/>
      <protection hidden="1"/>
    </xf>
    <xf numFmtId="38" fontId="33" fillId="3" borderId="29" xfId="2" applyFont="1" applyFill="1" applyBorder="1" applyAlignment="1" applyProtection="1">
      <alignment horizontal="center" vertical="center" wrapText="1"/>
      <protection hidden="1"/>
    </xf>
    <xf numFmtId="38" fontId="33" fillId="3" borderId="36" xfId="2" applyFont="1" applyFill="1" applyBorder="1" applyAlignment="1" applyProtection="1">
      <alignment horizontal="center" vertical="center" wrapText="1"/>
      <protection hidden="1"/>
    </xf>
    <xf numFmtId="38" fontId="33" fillId="3" borderId="38" xfId="2" applyFont="1" applyFill="1" applyBorder="1" applyAlignment="1" applyProtection="1">
      <alignment horizontal="center" vertical="center" wrapText="1"/>
      <protection hidden="1"/>
    </xf>
    <xf numFmtId="38" fontId="33" fillId="3" borderId="39" xfId="2" applyFont="1" applyFill="1" applyBorder="1" applyAlignment="1" applyProtection="1">
      <alignment horizontal="center" vertical="center" wrapText="1"/>
      <protection hidden="1"/>
    </xf>
    <xf numFmtId="38" fontId="33" fillId="3" borderId="32" xfId="2" applyFont="1" applyFill="1" applyBorder="1" applyAlignment="1" applyProtection="1">
      <alignment horizontal="center" vertical="center" wrapText="1"/>
      <protection hidden="1"/>
    </xf>
    <xf numFmtId="38" fontId="33" fillId="3" borderId="35" xfId="2" applyFont="1" applyFill="1" applyBorder="1" applyAlignment="1" applyProtection="1">
      <alignment horizontal="center" vertical="center" wrapText="1"/>
      <protection hidden="1"/>
    </xf>
    <xf numFmtId="38" fontId="33" fillId="3" borderId="37" xfId="2" applyFont="1" applyFill="1" applyBorder="1" applyAlignment="1" applyProtection="1">
      <alignment horizontal="center" vertical="center" wrapText="1"/>
      <protection hidden="1"/>
    </xf>
    <xf numFmtId="38" fontId="33" fillId="3" borderId="33" xfId="2" applyFont="1" applyFill="1" applyBorder="1" applyAlignment="1" applyProtection="1">
      <alignment horizontal="center" vertical="center" wrapText="1"/>
      <protection hidden="1"/>
    </xf>
    <xf numFmtId="38" fontId="33" fillId="5" borderId="45" xfId="2" applyFont="1" applyFill="1" applyBorder="1" applyAlignment="1" applyProtection="1">
      <alignment horizontal="center" vertical="center" wrapText="1"/>
      <protection hidden="1"/>
    </xf>
    <xf numFmtId="38" fontId="33" fillId="5" borderId="33" xfId="2" applyFont="1" applyFill="1" applyBorder="1" applyAlignment="1" applyProtection="1">
      <alignment horizontal="center" vertical="center" wrapText="1"/>
      <protection hidden="1"/>
    </xf>
    <xf numFmtId="38" fontId="33" fillId="3" borderId="34" xfId="2" applyFont="1" applyFill="1" applyBorder="1" applyAlignment="1" applyProtection="1">
      <alignment horizontal="center" vertical="center" wrapText="1"/>
      <protection hidden="1"/>
    </xf>
    <xf numFmtId="38" fontId="33" fillId="5" borderId="31" xfId="2" applyFont="1" applyFill="1" applyBorder="1" applyAlignment="1" applyProtection="1">
      <alignment horizontal="center" vertical="center" wrapText="1"/>
      <protection hidden="1"/>
    </xf>
    <xf numFmtId="38" fontId="33" fillId="3" borderId="31" xfId="2" applyFont="1" applyFill="1" applyBorder="1" applyAlignment="1" applyProtection="1">
      <alignment horizontal="center" vertical="center" wrapText="1"/>
      <protection hidden="1"/>
    </xf>
    <xf numFmtId="38" fontId="33" fillId="5" borderId="29" xfId="2" applyFont="1" applyFill="1" applyBorder="1" applyAlignment="1" applyProtection="1">
      <alignment horizontal="center" vertical="center" wrapText="1"/>
      <protection hidden="1"/>
    </xf>
    <xf numFmtId="38" fontId="33" fillId="5" borderId="38" xfId="2" applyFont="1" applyFill="1" applyBorder="1" applyAlignment="1" applyProtection="1">
      <alignment horizontal="center" vertical="center" wrapText="1"/>
      <protection hidden="1"/>
    </xf>
    <xf numFmtId="0" fontId="33" fillId="3" borderId="38" xfId="0" applyFont="1" applyFill="1" applyBorder="1" applyAlignment="1" applyProtection="1">
      <alignment horizontal="center" vertical="center"/>
      <protection hidden="1"/>
    </xf>
    <xf numFmtId="0" fontId="33" fillId="3" borderId="19" xfId="3" applyFont="1" applyFill="1" applyBorder="1" applyAlignment="1" applyProtection="1">
      <alignment horizontal="center" vertical="center"/>
      <protection hidden="1"/>
    </xf>
    <xf numFmtId="0" fontId="66" fillId="0" borderId="0" xfId="0" applyFont="1" applyAlignment="1" applyProtection="1">
      <alignment horizontal="left" vertical="center"/>
      <protection hidden="1"/>
    </xf>
    <xf numFmtId="38" fontId="33" fillId="3" borderId="60" xfId="2" applyFont="1" applyFill="1" applyBorder="1" applyAlignment="1" applyProtection="1">
      <alignment horizontal="right" vertical="center"/>
      <protection hidden="1"/>
    </xf>
    <xf numFmtId="38" fontId="33" fillId="3" borderId="71" xfId="2" applyFont="1" applyFill="1" applyBorder="1" applyAlignment="1" applyProtection="1">
      <alignment vertical="center"/>
      <protection hidden="1"/>
    </xf>
    <xf numFmtId="38" fontId="33" fillId="3" borderId="11" xfId="2" applyFont="1" applyFill="1" applyBorder="1" applyAlignment="1" applyProtection="1">
      <alignment horizontal="right" vertical="center"/>
      <protection hidden="1"/>
    </xf>
    <xf numFmtId="38" fontId="33" fillId="3" borderId="11" xfId="2" applyFont="1" applyFill="1" applyBorder="1" applyAlignment="1" applyProtection="1">
      <alignment vertical="center"/>
      <protection hidden="1"/>
    </xf>
    <xf numFmtId="38" fontId="33" fillId="3" borderId="18" xfId="2" applyFont="1" applyFill="1" applyBorder="1" applyAlignment="1" applyProtection="1">
      <alignment horizontal="right" vertical="center"/>
      <protection hidden="1"/>
    </xf>
    <xf numFmtId="38" fontId="33" fillId="3" borderId="41" xfId="2" applyFont="1" applyFill="1" applyBorder="1" applyAlignment="1" applyProtection="1">
      <alignment vertical="center"/>
      <protection hidden="1"/>
    </xf>
    <xf numFmtId="38" fontId="33" fillId="3" borderId="40" xfId="2" applyFont="1" applyFill="1" applyBorder="1" applyAlignment="1" applyProtection="1">
      <alignment horizontal="right" vertical="center"/>
      <protection hidden="1"/>
    </xf>
    <xf numFmtId="38" fontId="33" fillId="3" borderId="40" xfId="2" applyFont="1" applyFill="1" applyBorder="1" applyAlignment="1" applyProtection="1">
      <alignment vertical="center"/>
      <protection hidden="1"/>
    </xf>
    <xf numFmtId="38" fontId="21" fillId="0" borderId="72" xfId="2" applyFont="1" applyFill="1" applyBorder="1" applyAlignment="1" applyProtection="1">
      <alignment vertical="center"/>
      <protection hidden="1"/>
    </xf>
    <xf numFmtId="38" fontId="8" fillId="0" borderId="73" xfId="2" applyFont="1" applyFill="1" applyBorder="1" applyAlignment="1" applyProtection="1">
      <alignment vertical="center"/>
      <protection hidden="1"/>
    </xf>
    <xf numFmtId="38" fontId="21" fillId="0" borderId="28" xfId="2" applyFont="1" applyFill="1" applyBorder="1" applyAlignment="1" applyProtection="1">
      <alignment vertical="center"/>
      <protection hidden="1"/>
    </xf>
    <xf numFmtId="38" fontId="8" fillId="0" borderId="83" xfId="2" applyFont="1" applyFill="1" applyBorder="1" applyAlignment="1" applyProtection="1">
      <alignment vertical="center"/>
      <protection hidden="1"/>
    </xf>
    <xf numFmtId="38" fontId="8" fillId="0" borderId="27" xfId="2" applyFont="1" applyFill="1" applyBorder="1" applyAlignment="1" applyProtection="1">
      <alignment vertical="center"/>
      <protection hidden="1"/>
    </xf>
    <xf numFmtId="38" fontId="8" fillId="0" borderId="74" xfId="2" applyFont="1" applyFill="1" applyBorder="1" applyAlignment="1" applyProtection="1">
      <alignment vertical="center"/>
      <protection hidden="1"/>
    </xf>
    <xf numFmtId="38" fontId="8" fillId="0" borderId="75" xfId="2" applyFont="1" applyFill="1" applyBorder="1" applyAlignment="1" applyProtection="1">
      <alignment vertical="center"/>
      <protection hidden="1"/>
    </xf>
    <xf numFmtId="38" fontId="8" fillId="0" borderId="28" xfId="2" applyFont="1" applyFill="1" applyBorder="1" applyAlignment="1" applyProtection="1">
      <alignment vertical="center"/>
      <protection hidden="1"/>
    </xf>
    <xf numFmtId="38" fontId="8" fillId="0" borderId="84" xfId="2" applyFont="1" applyFill="1" applyBorder="1" applyAlignment="1" applyProtection="1">
      <alignment vertical="center"/>
      <protection hidden="1"/>
    </xf>
    <xf numFmtId="38" fontId="8" fillId="0" borderId="81" xfId="2" applyFont="1" applyFill="1" applyBorder="1" applyAlignment="1" applyProtection="1">
      <alignment vertical="center"/>
      <protection hidden="1"/>
    </xf>
    <xf numFmtId="38" fontId="8" fillId="0" borderId="81" xfId="2" applyFont="1" applyFill="1" applyBorder="1" applyProtection="1">
      <alignment vertical="center"/>
      <protection hidden="1"/>
    </xf>
    <xf numFmtId="38" fontId="8" fillId="0" borderId="84" xfId="2" applyFont="1" applyFill="1" applyBorder="1" applyProtection="1">
      <alignment vertical="center"/>
      <protection hidden="1"/>
    </xf>
    <xf numFmtId="38" fontId="8" fillId="0" borderId="74" xfId="2" applyFont="1" applyFill="1" applyBorder="1" applyProtection="1">
      <alignment vertical="center"/>
      <protection hidden="1"/>
    </xf>
    <xf numFmtId="38" fontId="8" fillId="0" borderId="75" xfId="2" applyFont="1" applyFill="1" applyBorder="1" applyProtection="1">
      <alignment vertical="center"/>
      <protection hidden="1"/>
    </xf>
    <xf numFmtId="38" fontId="8" fillId="0" borderId="76" xfId="2" applyFont="1" applyFill="1" applyBorder="1" applyProtection="1">
      <alignment vertical="center"/>
      <protection hidden="1"/>
    </xf>
    <xf numFmtId="38" fontId="8" fillId="0" borderId="77" xfId="2" applyFont="1" applyFill="1" applyBorder="1" applyProtection="1">
      <alignment vertical="center"/>
      <protection hidden="1"/>
    </xf>
    <xf numFmtId="38" fontId="8" fillId="0" borderId="82" xfId="2" applyFont="1" applyFill="1" applyBorder="1" applyProtection="1">
      <alignment vertical="center"/>
      <protection hidden="1"/>
    </xf>
    <xf numFmtId="38" fontId="8" fillId="0" borderId="85" xfId="2" applyFont="1" applyFill="1" applyBorder="1" applyProtection="1">
      <alignment vertical="center"/>
      <protection hidden="1"/>
    </xf>
    <xf numFmtId="0" fontId="8" fillId="2" borderId="78" xfId="0" applyFont="1" applyFill="1" applyBorder="1" applyAlignment="1" applyProtection="1">
      <alignment horizontal="center" vertical="center"/>
      <protection hidden="1"/>
    </xf>
    <xf numFmtId="0" fontId="8" fillId="2" borderId="79" xfId="0" applyFont="1" applyFill="1" applyBorder="1" applyAlignment="1" applyProtection="1">
      <alignment horizontal="center" vertical="center"/>
      <protection hidden="1"/>
    </xf>
    <xf numFmtId="0" fontId="8" fillId="2" borderId="80" xfId="0" applyFont="1" applyFill="1" applyBorder="1" applyAlignment="1" applyProtection="1">
      <alignment horizontal="center" vertical="center"/>
      <protection hidden="1"/>
    </xf>
    <xf numFmtId="38" fontId="26" fillId="3" borderId="23" xfId="2" applyFont="1" applyFill="1" applyBorder="1" applyAlignment="1" applyProtection="1">
      <alignment horizontal="center" vertical="center" wrapText="1"/>
      <protection hidden="1"/>
    </xf>
    <xf numFmtId="38" fontId="26" fillId="2" borderId="1" xfId="2" applyFont="1" applyFill="1" applyBorder="1" applyAlignment="1" applyProtection="1">
      <alignment horizontal="center" vertical="center" wrapText="1"/>
      <protection hidden="1"/>
    </xf>
    <xf numFmtId="38" fontId="26" fillId="3" borderId="1" xfId="2" applyFont="1" applyFill="1" applyBorder="1" applyAlignment="1" applyProtection="1">
      <alignment horizontal="center" vertical="center" wrapText="1"/>
      <protection hidden="1"/>
    </xf>
    <xf numFmtId="38" fontId="26" fillId="3" borderId="55" xfId="2" applyFont="1" applyFill="1" applyBorder="1" applyAlignment="1" applyProtection="1">
      <alignment horizontal="center" vertical="center" wrapText="1"/>
      <protection hidden="1"/>
    </xf>
    <xf numFmtId="38" fontId="26" fillId="3" borderId="46" xfId="2" applyFont="1" applyFill="1" applyBorder="1" applyAlignment="1" applyProtection="1">
      <alignment horizontal="center" vertical="center" wrapText="1"/>
      <protection hidden="1"/>
    </xf>
    <xf numFmtId="38" fontId="26" fillId="2" borderId="20" xfId="2" applyFont="1" applyFill="1" applyBorder="1" applyAlignment="1" applyProtection="1">
      <alignment horizontal="center" vertical="center" wrapText="1"/>
      <protection hidden="1"/>
    </xf>
    <xf numFmtId="38" fontId="26" fillId="3" borderId="20" xfId="2" applyFont="1" applyFill="1" applyBorder="1" applyAlignment="1" applyProtection="1">
      <alignment horizontal="center" vertical="center" wrapText="1"/>
      <protection hidden="1"/>
    </xf>
    <xf numFmtId="38" fontId="26" fillId="3" borderId="22" xfId="2" applyFont="1" applyFill="1" applyBorder="1" applyAlignment="1" applyProtection="1">
      <alignment horizontal="center" vertical="center" wrapText="1"/>
      <protection hidden="1"/>
    </xf>
    <xf numFmtId="0" fontId="25" fillId="2" borderId="10" xfId="0" applyFont="1" applyFill="1" applyBorder="1" applyAlignment="1" applyProtection="1">
      <alignment horizontal="center" vertical="center" wrapText="1"/>
      <protection hidden="1"/>
    </xf>
    <xf numFmtId="0" fontId="23" fillId="0" borderId="0" xfId="0" applyFont="1" applyProtection="1">
      <alignment vertical="center"/>
      <protection hidden="1"/>
    </xf>
    <xf numFmtId="0" fontId="0" fillId="0" borderId="0" xfId="0" applyAlignment="1" applyProtection="1">
      <alignment horizontal="left" vertical="center"/>
      <protection hidden="1"/>
    </xf>
    <xf numFmtId="0" fontId="48" fillId="0" borderId="0" xfId="0" applyFont="1" applyAlignment="1" applyProtection="1">
      <alignment horizontal="left" vertical="center"/>
      <protection hidden="1"/>
    </xf>
    <xf numFmtId="0" fontId="10" fillId="0" borderId="0" xfId="0" applyFont="1" applyAlignment="1" applyProtection="1">
      <alignment horizontal="left" vertical="center"/>
      <protection hidden="1"/>
    </xf>
    <xf numFmtId="0" fontId="23" fillId="0" borderId="0" xfId="0" applyFont="1" applyAlignment="1">
      <alignment horizontal="center" vertical="center"/>
    </xf>
    <xf numFmtId="0" fontId="24" fillId="0" borderId="0" xfId="0" applyFont="1">
      <alignment vertical="center"/>
    </xf>
    <xf numFmtId="0" fontId="67" fillId="0" borderId="0" xfId="0" applyFont="1">
      <alignment vertical="center"/>
    </xf>
    <xf numFmtId="0" fontId="48" fillId="0" borderId="0" xfId="0" applyFont="1" applyAlignment="1">
      <alignment horizontal="left" vertical="center"/>
    </xf>
    <xf numFmtId="0" fontId="31" fillId="0" borderId="0" xfId="0" applyFont="1">
      <alignment vertical="center"/>
    </xf>
    <xf numFmtId="0" fontId="24" fillId="0" borderId="0" xfId="0" applyFont="1" applyAlignment="1" applyProtection="1">
      <alignment horizontal="left" vertical="center"/>
      <protection hidden="1"/>
    </xf>
    <xf numFmtId="0" fontId="32" fillId="0" borderId="0" xfId="0" applyFont="1" applyProtection="1">
      <alignment vertical="center"/>
      <protection hidden="1"/>
    </xf>
    <xf numFmtId="0" fontId="68" fillId="0" borderId="0" xfId="0" applyFont="1" applyAlignment="1">
      <alignment horizontal="center" vertical="center"/>
    </xf>
    <xf numFmtId="0" fontId="6" fillId="2" borderId="87" xfId="0" applyFont="1" applyFill="1" applyBorder="1" applyAlignment="1" applyProtection="1">
      <alignment horizontal="center" vertical="center"/>
      <protection hidden="1"/>
    </xf>
    <xf numFmtId="0" fontId="21" fillId="2" borderId="87" xfId="0" applyFont="1" applyFill="1" applyBorder="1" applyProtection="1">
      <alignment vertical="center"/>
      <protection hidden="1"/>
    </xf>
    <xf numFmtId="0" fontId="6" fillId="2" borderId="88" xfId="0" applyFont="1" applyFill="1" applyBorder="1" applyProtection="1">
      <alignment vertical="center"/>
      <protection hidden="1"/>
    </xf>
    <xf numFmtId="0" fontId="21" fillId="2" borderId="86" xfId="0" applyFont="1" applyFill="1" applyBorder="1" applyProtection="1">
      <alignment vertical="center"/>
      <protection hidden="1"/>
    </xf>
    <xf numFmtId="0" fontId="6" fillId="2" borderId="86" xfId="0" applyFont="1" applyFill="1" applyBorder="1" applyProtection="1">
      <alignment vertical="center"/>
      <protection hidden="1"/>
    </xf>
    <xf numFmtId="0" fontId="70" fillId="0" borderId="0" xfId="3" applyFont="1" applyProtection="1">
      <protection hidden="1"/>
    </xf>
    <xf numFmtId="0" fontId="50" fillId="0" borderId="0" xfId="0" applyFont="1" applyProtection="1">
      <alignment vertical="center"/>
      <protection hidden="1"/>
    </xf>
    <xf numFmtId="38" fontId="27" fillId="0" borderId="1" xfId="2" applyFont="1" applyFill="1" applyBorder="1" applyAlignment="1" applyProtection="1">
      <alignment horizontal="center" vertical="center" wrapText="1"/>
      <protection hidden="1"/>
    </xf>
    <xf numFmtId="38" fontId="73" fillId="0" borderId="1" xfId="2" applyFont="1" applyFill="1" applyBorder="1" applyAlignment="1" applyProtection="1">
      <alignment horizontal="center" vertical="center" wrapText="1"/>
      <protection hidden="1"/>
    </xf>
    <xf numFmtId="0" fontId="23" fillId="7" borderId="0" xfId="0" applyFont="1" applyFill="1" applyAlignment="1" applyProtection="1">
      <alignment horizontal="left" vertical="center"/>
      <protection hidden="1"/>
    </xf>
    <xf numFmtId="38" fontId="7" fillId="0" borderId="0" xfId="0" applyNumberFormat="1" applyFont="1" applyAlignment="1" applyProtection="1">
      <alignment horizontal="center" vertical="center"/>
      <protection hidden="1"/>
    </xf>
    <xf numFmtId="38" fontId="4" fillId="0" borderId="0" xfId="2" applyFont="1" applyFill="1" applyBorder="1" applyAlignment="1" applyProtection="1">
      <alignment vertical="center"/>
      <protection hidden="1"/>
    </xf>
    <xf numFmtId="38" fontId="7" fillId="0" borderId="0" xfId="2" applyFont="1" applyFill="1" applyBorder="1" applyAlignment="1" applyProtection="1">
      <alignment vertical="center"/>
      <protection hidden="1"/>
    </xf>
    <xf numFmtId="0" fontId="12" fillId="0" borderId="0" xfId="0" applyFont="1" applyAlignment="1" applyProtection="1">
      <alignment horizontal="center" vertical="center" wrapText="1"/>
      <protection locked="0"/>
    </xf>
    <xf numFmtId="0" fontId="4" fillId="0" borderId="0" xfId="0" applyFont="1" applyProtection="1">
      <alignment vertical="center"/>
      <protection locked="0"/>
    </xf>
    <xf numFmtId="0" fontId="9" fillId="0" borderId="0" xfId="0" applyFont="1" applyProtection="1">
      <alignment vertical="center"/>
      <protection locked="0"/>
    </xf>
    <xf numFmtId="0" fontId="21" fillId="0" borderId="0" xfId="0" applyFont="1" applyAlignment="1" applyProtection="1">
      <alignment horizontal="left" vertical="center"/>
      <protection locked="0"/>
    </xf>
    <xf numFmtId="0" fontId="30"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6" fillId="0" borderId="0" xfId="0" applyFont="1" applyProtection="1">
      <alignment vertical="center"/>
      <protection locked="0"/>
    </xf>
    <xf numFmtId="0" fontId="27" fillId="2" borderId="10"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34" fillId="0" borderId="13" xfId="0" applyFont="1" applyBorder="1" applyAlignment="1" applyProtection="1">
      <alignment horizontal="center" vertical="center"/>
      <protection locked="0"/>
    </xf>
    <xf numFmtId="38" fontId="34" fillId="0" borderId="13" xfId="2" applyFont="1" applyBorder="1" applyAlignment="1" applyProtection="1">
      <alignment horizontal="center" vertical="center"/>
      <protection locked="0"/>
    </xf>
    <xf numFmtId="0" fontId="34"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14" fillId="0" borderId="0" xfId="0" applyFont="1" applyAlignment="1" applyProtection="1">
      <alignment horizontal="left" vertical="center"/>
      <protection locked="0"/>
    </xf>
    <xf numFmtId="38" fontId="34" fillId="0" borderId="0" xfId="2" applyFont="1" applyFill="1" applyBorder="1" applyAlignment="1" applyProtection="1">
      <alignment horizontal="center" vertical="center"/>
      <protection locked="0"/>
    </xf>
    <xf numFmtId="38" fontId="21" fillId="0" borderId="0" xfId="2" applyFont="1" applyFill="1" applyBorder="1" applyAlignment="1" applyProtection="1">
      <alignment horizontal="center" vertical="center"/>
      <protection locked="0"/>
    </xf>
    <xf numFmtId="0" fontId="65"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49"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8" fillId="0" borderId="0" xfId="0" applyFont="1" applyAlignment="1" applyProtection="1">
      <alignment horizontal="left" vertical="center"/>
      <protection locked="0"/>
    </xf>
    <xf numFmtId="0" fontId="51" fillId="0" borderId="0" xfId="0" applyFont="1" applyAlignment="1" applyProtection="1">
      <alignment horizontal="left" vertical="center"/>
      <protection locked="0"/>
    </xf>
    <xf numFmtId="0" fontId="47" fillId="2" borderId="26" xfId="0" applyFont="1" applyFill="1" applyBorder="1" applyAlignment="1" applyProtection="1">
      <alignment horizontal="center" vertical="center"/>
      <protection locked="0"/>
    </xf>
    <xf numFmtId="0" fontId="47" fillId="2" borderId="60" xfId="0" applyFont="1" applyFill="1" applyBorder="1" applyAlignment="1" applyProtection="1">
      <alignment horizontal="center" vertical="center" wrapText="1"/>
      <protection locked="0"/>
    </xf>
    <xf numFmtId="0" fontId="52" fillId="2" borderId="23" xfId="0" applyFont="1" applyFill="1" applyBorder="1" applyAlignment="1" applyProtection="1">
      <alignment horizontal="center" vertical="center"/>
      <protection locked="0"/>
    </xf>
    <xf numFmtId="0" fontId="51" fillId="0" borderId="55" xfId="0" applyFont="1" applyBorder="1" applyAlignment="1" applyProtection="1">
      <alignment horizontal="center" vertical="center"/>
      <protection locked="0"/>
    </xf>
    <xf numFmtId="0" fontId="51" fillId="0" borderId="15" xfId="0" applyFont="1" applyBorder="1" applyAlignment="1" applyProtection="1">
      <alignment horizontal="center" vertical="center"/>
      <protection locked="0"/>
    </xf>
    <xf numFmtId="0" fontId="52" fillId="2" borderId="12" xfId="0" applyFont="1" applyFill="1" applyBorder="1" applyAlignment="1" applyProtection="1">
      <alignment horizontal="center" vertical="center"/>
      <protection locked="0"/>
    </xf>
    <xf numFmtId="0" fontId="47" fillId="2" borderId="56" xfId="0" applyFont="1" applyFill="1" applyBorder="1" applyAlignment="1" applyProtection="1">
      <alignment horizontal="center" vertical="center" wrapText="1"/>
      <protection locked="0"/>
    </xf>
    <xf numFmtId="0" fontId="27" fillId="2" borderId="57" xfId="0" applyFont="1" applyFill="1" applyBorder="1" applyAlignment="1" applyProtection="1">
      <alignment horizontal="center" vertical="center" wrapText="1"/>
      <protection locked="0"/>
    </xf>
    <xf numFmtId="38" fontId="34" fillId="0" borderId="23" xfId="2" applyFont="1" applyFill="1" applyBorder="1" applyAlignment="1" applyProtection="1">
      <alignment horizontal="center" vertical="center"/>
      <protection locked="0"/>
    </xf>
    <xf numFmtId="38" fontId="34" fillId="0" borderId="55" xfId="2" applyFont="1" applyFill="1" applyBorder="1" applyAlignment="1" applyProtection="1">
      <alignment horizontal="center" vertical="center"/>
      <protection locked="0"/>
    </xf>
    <xf numFmtId="38" fontId="51" fillId="0" borderId="23" xfId="2" applyFont="1" applyFill="1" applyBorder="1" applyAlignment="1" applyProtection="1">
      <alignment horizontal="center" vertical="center"/>
      <protection locked="0"/>
    </xf>
    <xf numFmtId="38" fontId="51" fillId="0" borderId="55" xfId="2" applyFont="1" applyFill="1" applyBorder="1" applyAlignment="1" applyProtection="1">
      <alignment horizontal="center" vertical="center"/>
      <protection locked="0"/>
    </xf>
    <xf numFmtId="38" fontId="51" fillId="0" borderId="12" xfId="2" applyFont="1" applyFill="1" applyBorder="1" applyAlignment="1" applyProtection="1">
      <alignment horizontal="center" vertical="center"/>
      <protection locked="0"/>
    </xf>
    <xf numFmtId="38" fontId="51" fillId="0" borderId="15" xfId="2" applyFont="1" applyFill="1" applyBorder="1" applyAlignment="1" applyProtection="1">
      <alignment horizontal="center" vertical="center"/>
      <protection locked="0"/>
    </xf>
    <xf numFmtId="38" fontId="51" fillId="0" borderId="24" xfId="2" applyFont="1" applyFill="1" applyBorder="1" applyAlignment="1" applyProtection="1">
      <alignment horizontal="center" vertical="center"/>
      <protection locked="0"/>
    </xf>
    <xf numFmtId="38" fontId="51" fillId="0" borderId="22" xfId="2" applyFont="1" applyFill="1" applyBorder="1" applyAlignment="1" applyProtection="1">
      <alignment horizontal="center" vertical="center"/>
      <protection locked="0"/>
    </xf>
    <xf numFmtId="38" fontId="51" fillId="0" borderId="61" xfId="2" applyFont="1" applyFill="1" applyBorder="1" applyAlignment="1" applyProtection="1">
      <alignment horizontal="center" vertical="center"/>
      <protection locked="0"/>
    </xf>
    <xf numFmtId="38" fontId="51" fillId="0" borderId="62" xfId="2" applyFont="1" applyFill="1" applyBorder="1" applyAlignment="1" applyProtection="1">
      <alignment horizontal="center" vertical="center"/>
      <protection locked="0"/>
    </xf>
    <xf numFmtId="0" fontId="24" fillId="0" borderId="0" xfId="0" applyFont="1" applyAlignment="1" applyProtection="1">
      <alignment horizontal="center" vertical="center" wrapText="1"/>
      <protection hidden="1"/>
    </xf>
    <xf numFmtId="0" fontId="53" fillId="0" borderId="0" xfId="0" applyFont="1" applyAlignment="1" applyProtection="1">
      <alignment horizontal="center" vertical="center"/>
      <protection hidden="1"/>
    </xf>
    <xf numFmtId="0" fontId="47" fillId="2" borderId="11" xfId="0" applyFont="1" applyFill="1" applyBorder="1" applyAlignment="1" applyProtection="1">
      <alignment horizontal="center" vertical="center" wrapText="1"/>
      <protection hidden="1"/>
    </xf>
    <xf numFmtId="0" fontId="54" fillId="0" borderId="13" xfId="0" applyFont="1" applyBorder="1" applyAlignment="1" applyProtection="1">
      <alignment horizontal="center" vertical="center" wrapText="1"/>
      <protection locked="0"/>
    </xf>
    <xf numFmtId="0" fontId="22" fillId="0" borderId="0" xfId="0" applyFont="1" applyProtection="1">
      <alignment vertical="center"/>
      <protection hidden="1"/>
    </xf>
    <xf numFmtId="0" fontId="10" fillId="0" borderId="0" xfId="0" applyFont="1" applyAlignment="1" applyProtection="1">
      <alignment vertical="center" wrapText="1"/>
      <protection hidden="1"/>
    </xf>
    <xf numFmtId="0" fontId="21" fillId="0" borderId="0" xfId="0" applyFont="1" applyAlignment="1" applyProtection="1">
      <alignment horizontal="left" vertical="center"/>
      <protection hidden="1"/>
    </xf>
    <xf numFmtId="0" fontId="30" fillId="0" borderId="0" xfId="0" applyFont="1" applyAlignment="1" applyProtection="1">
      <alignment horizontal="left" vertical="center"/>
      <protection hidden="1"/>
    </xf>
    <xf numFmtId="0" fontId="4" fillId="2" borderId="1" xfId="0" applyFont="1" applyFill="1" applyBorder="1" applyAlignment="1" applyProtection="1">
      <alignment horizontal="center" vertical="center" wrapText="1"/>
      <protection hidden="1"/>
    </xf>
    <xf numFmtId="0" fontId="34" fillId="0" borderId="0" xfId="0" applyFont="1" applyAlignment="1" applyProtection="1">
      <alignment horizontal="center" vertical="center"/>
      <protection hidden="1"/>
    </xf>
    <xf numFmtId="176" fontId="8" fillId="0" borderId="0" xfId="0" applyNumberFormat="1" applyFont="1" applyAlignment="1" applyProtection="1">
      <alignment horizontal="center" vertical="center"/>
      <protection hidden="1"/>
    </xf>
    <xf numFmtId="38" fontId="34" fillId="0" borderId="0" xfId="2" applyFont="1" applyFill="1" applyBorder="1" applyAlignment="1" applyProtection="1">
      <alignment horizontal="center" vertical="center"/>
      <protection hidden="1"/>
    </xf>
    <xf numFmtId="38" fontId="21" fillId="0" borderId="0" xfId="2" applyFont="1" applyFill="1" applyBorder="1" applyAlignment="1" applyProtection="1">
      <alignment horizontal="center" vertical="center"/>
      <protection hidden="1"/>
    </xf>
    <xf numFmtId="0" fontId="41" fillId="0" borderId="0" xfId="0" applyFont="1" applyProtection="1">
      <alignment vertical="center"/>
      <protection hidden="1"/>
    </xf>
    <xf numFmtId="0" fontId="4" fillId="0" borderId="0" xfId="0" applyFont="1" applyAlignment="1" applyProtection="1">
      <alignment vertical="center" wrapText="1"/>
      <protection hidden="1"/>
    </xf>
    <xf numFmtId="0" fontId="27" fillId="0" borderId="0" xfId="0" applyFont="1" applyProtection="1">
      <alignment vertical="center"/>
      <protection hidden="1"/>
    </xf>
    <xf numFmtId="38" fontId="8" fillId="0" borderId="0" xfId="2" applyFont="1" applyAlignment="1" applyProtection="1">
      <alignment horizontal="center" vertical="center"/>
      <protection hidden="1"/>
    </xf>
    <xf numFmtId="38" fontId="21" fillId="0" borderId="0" xfId="2" applyFont="1" applyAlignment="1" applyProtection="1">
      <alignment horizontal="center" vertical="center"/>
      <protection hidden="1"/>
    </xf>
    <xf numFmtId="0" fontId="26" fillId="0" borderId="0" xfId="0" applyFont="1" applyAlignment="1" applyProtection="1">
      <alignment horizontal="left" vertical="center"/>
      <protection hidden="1"/>
    </xf>
    <xf numFmtId="0" fontId="14" fillId="0" borderId="0" xfId="0" applyFont="1" applyAlignment="1" applyProtection="1">
      <alignment horizontal="center" vertical="center" wrapText="1"/>
      <protection hidden="1"/>
    </xf>
    <xf numFmtId="0" fontId="72" fillId="0" borderId="0" xfId="0" applyFont="1" applyAlignment="1" applyProtection="1">
      <alignment horizontal="right" vertical="center"/>
      <protection hidden="1"/>
    </xf>
    <xf numFmtId="0" fontId="65" fillId="0" borderId="0" xfId="0" applyFont="1" applyProtection="1">
      <alignment vertical="center"/>
      <protection hidden="1"/>
    </xf>
    <xf numFmtId="0" fontId="72" fillId="0" borderId="0" xfId="0" applyFont="1" applyAlignment="1" applyProtection="1">
      <alignment horizontal="left" vertical="center"/>
      <protection hidden="1"/>
    </xf>
    <xf numFmtId="0" fontId="22" fillId="0" borderId="0" xfId="0" applyFont="1" applyAlignment="1" applyProtection="1">
      <alignment horizontal="right" vertical="center"/>
      <protection hidden="1"/>
    </xf>
    <xf numFmtId="0" fontId="72" fillId="0" borderId="0" xfId="0" applyFont="1" applyAlignment="1" applyProtection="1">
      <alignment horizontal="center" vertical="center"/>
      <protection hidden="1"/>
    </xf>
    <xf numFmtId="0" fontId="71" fillId="0" borderId="0" xfId="0" applyFont="1" applyAlignment="1" applyProtection="1">
      <alignment horizontal="right" vertical="center"/>
      <protection hidden="1"/>
    </xf>
    <xf numFmtId="0" fontId="73" fillId="0" borderId="0" xfId="0" applyFont="1" applyAlignment="1" applyProtection="1">
      <alignment horizontal="center" vertical="center"/>
      <protection hidden="1"/>
    </xf>
    <xf numFmtId="0" fontId="40" fillId="4" borderId="66" xfId="0" applyFont="1" applyFill="1" applyBorder="1" applyAlignment="1" applyProtection="1">
      <alignment horizontal="center" vertical="center" wrapText="1"/>
      <protection hidden="1"/>
    </xf>
    <xf numFmtId="0" fontId="40" fillId="4" borderId="67" xfId="0" applyFont="1" applyFill="1" applyBorder="1" applyAlignment="1" applyProtection="1">
      <alignment horizontal="center" vertical="center" wrapText="1"/>
      <protection hidden="1"/>
    </xf>
    <xf numFmtId="0" fontId="10" fillId="4" borderId="67" xfId="0" applyFont="1" applyFill="1" applyBorder="1" applyAlignment="1" applyProtection="1">
      <alignment horizontal="center" vertical="center" wrapText="1"/>
      <protection hidden="1"/>
    </xf>
    <xf numFmtId="0" fontId="18" fillId="4" borderId="67" xfId="0" applyFont="1" applyFill="1" applyBorder="1" applyAlignment="1" applyProtection="1">
      <alignment horizontal="center" vertical="center" wrapText="1"/>
      <protection hidden="1"/>
    </xf>
    <xf numFmtId="0" fontId="10" fillId="4" borderId="68" xfId="0" applyFont="1" applyFill="1" applyBorder="1" applyAlignment="1" applyProtection="1">
      <alignment horizontal="center" vertical="center" wrapText="1"/>
      <protection hidden="1"/>
    </xf>
    <xf numFmtId="0" fontId="22" fillId="0" borderId="0" xfId="0" applyFont="1" applyAlignment="1" applyProtection="1">
      <alignment horizontal="left" vertical="center"/>
      <protection hidden="1"/>
    </xf>
    <xf numFmtId="0" fontId="36" fillId="0" borderId="0" xfId="3" applyFont="1" applyProtection="1">
      <protection hidden="1"/>
    </xf>
    <xf numFmtId="0" fontId="63" fillId="0" borderId="0" xfId="0" applyFont="1" applyProtection="1">
      <alignment vertical="center"/>
      <protection hidden="1"/>
    </xf>
    <xf numFmtId="38" fontId="22" fillId="0" borderId="0" xfId="2" applyFont="1" applyAlignment="1" applyProtection="1">
      <alignment horizontal="left" vertical="center"/>
      <protection hidden="1"/>
    </xf>
    <xf numFmtId="0" fontId="25" fillId="0" borderId="0" xfId="3" applyFont="1" applyAlignment="1" applyProtection="1">
      <alignment horizontal="center"/>
      <protection hidden="1"/>
    </xf>
    <xf numFmtId="0" fontId="61" fillId="0" borderId="0" xfId="0" applyFont="1" applyAlignment="1" applyProtection="1">
      <alignment horizontal="center" vertical="center"/>
      <protection hidden="1"/>
    </xf>
    <xf numFmtId="0" fontId="4" fillId="0" borderId="0" xfId="3" applyFont="1" applyProtection="1">
      <protection hidden="1"/>
    </xf>
    <xf numFmtId="0" fontId="6" fillId="3" borderId="15" xfId="0" applyFont="1" applyFill="1" applyBorder="1" applyAlignment="1" applyProtection="1">
      <alignment horizontal="center" vertical="center"/>
      <protection hidden="1"/>
    </xf>
    <xf numFmtId="0" fontId="29" fillId="0" borderId="0" xfId="0" applyFont="1" applyAlignment="1" applyProtection="1">
      <alignment horizontal="left" vertical="center"/>
      <protection hidden="1"/>
    </xf>
    <xf numFmtId="0" fontId="46" fillId="0" borderId="0" xfId="0" applyFont="1" applyProtection="1">
      <alignment vertical="center"/>
      <protection hidden="1"/>
    </xf>
    <xf numFmtId="0" fontId="28" fillId="0" borderId="0" xfId="0" applyFont="1" applyAlignment="1" applyProtection="1">
      <alignment horizontal="center" vertical="center"/>
      <protection hidden="1"/>
    </xf>
    <xf numFmtId="0" fontId="62" fillId="0" borderId="0" xfId="0" applyFont="1" applyAlignment="1" applyProtection="1">
      <alignment horizontal="justify" vertical="center"/>
      <protection hidden="1"/>
    </xf>
    <xf numFmtId="0" fontId="59" fillId="0" borderId="0" xfId="0" applyFont="1" applyProtection="1">
      <alignment vertical="center"/>
      <protection hidden="1"/>
    </xf>
    <xf numFmtId="38" fontId="26" fillId="0" borderId="0" xfId="2" applyFont="1" applyBorder="1" applyProtection="1">
      <alignment vertical="center"/>
      <protection hidden="1"/>
    </xf>
    <xf numFmtId="177" fontId="25" fillId="0" borderId="0" xfId="1" applyNumberFormat="1" applyFont="1" applyFill="1" applyBorder="1" applyAlignment="1" applyProtection="1">
      <alignment vertical="center" wrapText="1"/>
      <protection hidden="1"/>
    </xf>
    <xf numFmtId="0" fontId="74" fillId="0" borderId="0" xfId="0" applyFont="1" applyAlignment="1">
      <alignment horizontal="left" vertical="center"/>
    </xf>
    <xf numFmtId="38" fontId="52" fillId="3" borderId="60" xfId="2" applyFont="1" applyFill="1" applyBorder="1" applyAlignment="1" applyProtection="1">
      <alignment horizontal="center" vertical="center"/>
    </xf>
    <xf numFmtId="38" fontId="52" fillId="3" borderId="18" xfId="2" applyFont="1" applyFill="1" applyBorder="1" applyAlignment="1" applyProtection="1">
      <alignment horizontal="center" vertical="center"/>
    </xf>
    <xf numFmtId="38" fontId="50" fillId="3" borderId="23" xfId="2" applyFont="1" applyFill="1" applyBorder="1" applyAlignment="1" applyProtection="1">
      <alignment horizontal="center" vertical="center"/>
    </xf>
    <xf numFmtId="0" fontId="63" fillId="0" borderId="0" xfId="0" applyFont="1" applyAlignment="1" applyProtection="1">
      <alignment horizontal="left" vertical="center"/>
      <protection hidden="1"/>
    </xf>
    <xf numFmtId="38" fontId="51" fillId="0" borderId="58" xfId="2" applyFont="1" applyFill="1" applyBorder="1" applyAlignment="1" applyProtection="1">
      <alignment horizontal="center" vertical="center"/>
      <protection locked="0"/>
    </xf>
    <xf numFmtId="38" fontId="51" fillId="0" borderId="59" xfId="2" applyFont="1" applyFill="1" applyBorder="1" applyAlignment="1" applyProtection="1">
      <alignment horizontal="center" vertical="center"/>
      <protection locked="0"/>
    </xf>
    <xf numFmtId="0" fontId="16" fillId="2" borderId="0" xfId="0" applyFont="1" applyFill="1" applyProtection="1">
      <alignment vertical="center"/>
      <protection hidden="1"/>
    </xf>
    <xf numFmtId="0" fontId="17" fillId="2" borderId="0" xfId="0" applyFont="1" applyFill="1" applyProtection="1">
      <alignment vertical="center"/>
      <protection hidden="1"/>
    </xf>
    <xf numFmtId="0" fontId="48" fillId="2" borderId="2" xfId="0" applyFont="1" applyFill="1" applyBorder="1" applyProtection="1">
      <alignment vertical="center"/>
      <protection hidden="1"/>
    </xf>
    <xf numFmtId="0" fontId="6" fillId="2" borderId="3" xfId="0" applyFont="1" applyFill="1" applyBorder="1" applyProtection="1">
      <alignment vertical="center"/>
      <protection hidden="1"/>
    </xf>
    <xf numFmtId="0" fontId="48" fillId="2" borderId="4" xfId="0" applyFont="1" applyFill="1" applyBorder="1" applyProtection="1">
      <alignment vertical="center"/>
      <protection hidden="1"/>
    </xf>
    <xf numFmtId="0" fontId="48" fillId="2" borderId="5" xfId="0" applyFont="1" applyFill="1" applyBorder="1" applyProtection="1">
      <alignment vertical="center"/>
      <protection hidden="1"/>
    </xf>
    <xf numFmtId="0" fontId="6" fillId="2" borderId="0" xfId="0" applyFont="1" applyFill="1" applyProtection="1">
      <alignment vertical="center"/>
      <protection hidden="1"/>
    </xf>
    <xf numFmtId="0" fontId="48" fillId="2" borderId="6" xfId="0" applyFont="1" applyFill="1" applyBorder="1" applyProtection="1">
      <alignment vertical="center"/>
      <protection hidden="1"/>
    </xf>
    <xf numFmtId="0" fontId="48" fillId="2" borderId="7" xfId="0" applyFont="1" applyFill="1" applyBorder="1" applyProtection="1">
      <alignment vertical="center"/>
      <protection hidden="1"/>
    </xf>
    <xf numFmtId="0" fontId="6" fillId="2" borderId="8" xfId="0" applyFont="1" applyFill="1" applyBorder="1" applyProtection="1">
      <alignment vertical="center"/>
      <protection hidden="1"/>
    </xf>
    <xf numFmtId="0" fontId="48" fillId="2" borderId="9" xfId="0" applyFont="1" applyFill="1" applyBorder="1" applyProtection="1">
      <alignment vertical="center"/>
      <protection hidden="1"/>
    </xf>
    <xf numFmtId="0" fontId="77" fillId="0" borderId="0" xfId="0" applyFont="1" applyAlignment="1" applyProtection="1">
      <alignment horizontal="left" vertical="center"/>
      <protection hidden="1"/>
    </xf>
    <xf numFmtId="0" fontId="78" fillId="0" borderId="0" xfId="0" applyFont="1" applyProtection="1">
      <alignment vertical="center"/>
      <protection hidden="1"/>
    </xf>
    <xf numFmtId="0" fontId="57" fillId="0" borderId="0" xfId="0" applyFont="1" applyAlignment="1" applyProtection="1">
      <alignment horizontal="left" vertical="center"/>
      <protection hidden="1"/>
    </xf>
    <xf numFmtId="0" fontId="80" fillId="0" borderId="0" xfId="0" applyFont="1" applyProtection="1">
      <alignment vertical="center"/>
      <protection hidden="1"/>
    </xf>
    <xf numFmtId="0" fontId="81" fillId="0" borderId="0" xfId="0" applyFont="1" applyAlignment="1" applyProtection="1">
      <alignment horizontal="left" vertical="center"/>
      <protection hidden="1"/>
    </xf>
    <xf numFmtId="0" fontId="58" fillId="0" borderId="0" xfId="0" applyFont="1" applyAlignment="1" applyProtection="1">
      <alignment horizontal="center" vertical="center"/>
      <protection hidden="1"/>
    </xf>
    <xf numFmtId="0" fontId="77" fillId="7" borderId="0" xfId="0" applyFont="1" applyFill="1" applyAlignment="1" applyProtection="1">
      <alignment horizontal="left" vertical="center"/>
      <protection hidden="1"/>
    </xf>
    <xf numFmtId="0" fontId="0" fillId="7" borderId="0" xfId="0" applyFill="1" applyProtection="1">
      <alignment vertical="center"/>
      <protection hidden="1"/>
    </xf>
    <xf numFmtId="0" fontId="82" fillId="0" borderId="0" xfId="0" applyFont="1" applyAlignment="1">
      <alignment horizontal="left" vertical="center"/>
    </xf>
    <xf numFmtId="0" fontId="83" fillId="0" borderId="0" xfId="0" applyFont="1" applyAlignment="1" applyProtection="1">
      <alignment horizontal="left" vertical="center"/>
      <protection locked="0"/>
    </xf>
    <xf numFmtId="38" fontId="50" fillId="3" borderId="13" xfId="2" applyFont="1" applyFill="1" applyBorder="1" applyAlignment="1" applyProtection="1">
      <alignment horizontal="center" vertical="center"/>
      <protection hidden="1"/>
    </xf>
    <xf numFmtId="0" fontId="27" fillId="0" borderId="15" xfId="0" applyFont="1" applyBorder="1" applyAlignment="1" applyProtection="1">
      <alignment horizontal="center" vertical="center" wrapText="1"/>
      <protection locked="0"/>
    </xf>
    <xf numFmtId="0" fontId="51" fillId="0" borderId="1" xfId="0" applyFont="1" applyBorder="1" applyAlignment="1" applyProtection="1">
      <alignment horizontal="center" vertical="center"/>
      <protection locked="0"/>
    </xf>
    <xf numFmtId="38" fontId="34" fillId="0" borderId="15" xfId="2" applyFont="1" applyBorder="1" applyAlignment="1" applyProtection="1">
      <alignment horizontal="center" vertical="center"/>
      <protection locked="0"/>
    </xf>
    <xf numFmtId="38" fontId="34" fillId="0" borderId="63" xfId="2" applyFont="1" applyFill="1" applyBorder="1" applyAlignment="1" applyProtection="1">
      <alignment horizontal="center" vertical="center" wrapText="1"/>
      <protection locked="0"/>
    </xf>
    <xf numFmtId="38" fontId="34" fillId="0" borderId="35" xfId="2" applyFont="1" applyFill="1" applyBorder="1" applyAlignment="1" applyProtection="1">
      <alignment horizontal="center" vertical="center" wrapText="1"/>
      <protection locked="0"/>
    </xf>
    <xf numFmtId="38" fontId="34" fillId="0" borderId="37" xfId="2" applyFont="1" applyFill="1" applyBorder="1" applyAlignment="1" applyProtection="1">
      <alignment horizontal="center" vertical="center" wrapText="1"/>
      <protection locked="0"/>
    </xf>
    <xf numFmtId="38" fontId="43" fillId="0" borderId="64" xfId="2" applyFont="1" applyFill="1" applyBorder="1" applyAlignment="1" applyProtection="1">
      <alignment horizontal="center" vertical="center" wrapText="1"/>
      <protection locked="0"/>
    </xf>
    <xf numFmtId="38" fontId="43" fillId="0" borderId="30" xfId="2" applyFont="1" applyFill="1" applyBorder="1" applyAlignment="1" applyProtection="1">
      <alignment horizontal="center" vertical="center" wrapText="1"/>
      <protection locked="0"/>
    </xf>
    <xf numFmtId="38" fontId="43" fillId="0" borderId="29" xfId="2" applyFont="1" applyFill="1" applyBorder="1" applyAlignment="1" applyProtection="1">
      <alignment horizontal="center" vertical="center" wrapText="1"/>
      <protection locked="0"/>
    </xf>
    <xf numFmtId="38" fontId="43" fillId="0" borderId="38" xfId="2" applyFont="1" applyFill="1" applyBorder="1" applyAlignment="1" applyProtection="1">
      <alignment horizontal="center" vertical="center" wrapText="1"/>
      <protection locked="0"/>
    </xf>
    <xf numFmtId="38" fontId="34" fillId="0" borderId="25" xfId="2" applyFont="1" applyFill="1" applyBorder="1" applyAlignment="1" applyProtection="1">
      <alignment horizontal="center" vertical="center" wrapText="1"/>
      <protection locked="0"/>
    </xf>
    <xf numFmtId="38" fontId="34" fillId="0" borderId="29" xfId="2" applyFont="1" applyFill="1" applyBorder="1" applyAlignment="1" applyProtection="1">
      <alignment horizontal="center" vertical="center" wrapText="1"/>
      <protection locked="0"/>
    </xf>
    <xf numFmtId="38" fontId="34" fillId="0" borderId="38" xfId="2" applyFont="1" applyFill="1" applyBorder="1" applyAlignment="1" applyProtection="1">
      <alignment horizontal="center" vertical="center" wrapText="1"/>
      <protection locked="0"/>
    </xf>
    <xf numFmtId="38" fontId="34" fillId="0" borderId="65" xfId="2" applyFont="1" applyFill="1" applyBorder="1" applyAlignment="1" applyProtection="1">
      <alignment horizontal="center" vertical="center" wrapText="1"/>
      <protection locked="0"/>
    </xf>
    <xf numFmtId="38" fontId="34" fillId="0" borderId="31" xfId="2" applyFont="1" applyFill="1" applyBorder="1" applyAlignment="1" applyProtection="1">
      <alignment horizontal="center" vertical="center" wrapText="1"/>
      <protection locked="0"/>
    </xf>
    <xf numFmtId="0" fontId="34" fillId="0" borderId="25"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38" xfId="0" applyFont="1" applyBorder="1" applyAlignment="1" applyProtection="1">
      <alignment horizontal="center" vertical="center"/>
      <protection locked="0"/>
    </xf>
    <xf numFmtId="38" fontId="34" fillId="0" borderId="25" xfId="2" applyFont="1" applyBorder="1" applyAlignment="1" applyProtection="1">
      <alignment horizontal="center" vertical="center" wrapText="1"/>
      <protection locked="0"/>
    </xf>
    <xf numFmtId="38" fontId="34" fillId="0" borderId="29" xfId="2" applyFont="1" applyBorder="1" applyAlignment="1" applyProtection="1">
      <alignment horizontal="center" vertical="center" wrapText="1"/>
      <protection locked="0"/>
    </xf>
    <xf numFmtId="38" fontId="34" fillId="0" borderId="38" xfId="2" applyFont="1" applyBorder="1" applyAlignment="1" applyProtection="1">
      <alignment horizontal="center" vertical="center" wrapText="1"/>
      <protection locked="0"/>
    </xf>
    <xf numFmtId="177" fontId="34" fillId="0" borderId="68" xfId="1" applyNumberFormat="1" applyFont="1" applyFill="1" applyBorder="1" applyAlignment="1" applyProtection="1">
      <alignment horizontal="center" vertical="center" wrapText="1"/>
      <protection locked="0"/>
    </xf>
    <xf numFmtId="0" fontId="60" fillId="0" borderId="14" xfId="3" applyFont="1" applyBorder="1" applyAlignment="1" applyProtection="1">
      <alignment horizontal="center" vertical="center"/>
      <protection locked="0"/>
    </xf>
    <xf numFmtId="0" fontId="60" fillId="8" borderId="43" xfId="3" applyFont="1" applyFill="1" applyBorder="1" applyAlignment="1" applyProtection="1">
      <alignment horizontal="center" vertical="center"/>
      <protection locked="0"/>
    </xf>
    <xf numFmtId="0" fontId="60" fillId="0" borderId="19" xfId="3" applyFont="1" applyBorder="1" applyAlignment="1" applyProtection="1">
      <alignment horizontal="center" vertical="center"/>
      <protection locked="0"/>
    </xf>
    <xf numFmtId="0" fontId="60" fillId="0" borderId="41" xfId="3" applyFont="1" applyBorder="1" applyAlignment="1" applyProtection="1">
      <alignment horizontal="center" vertical="center"/>
      <protection locked="0"/>
    </xf>
    <xf numFmtId="0" fontId="34" fillId="0" borderId="14" xfId="3" applyFont="1" applyBorder="1" applyAlignment="1" applyProtection="1">
      <alignment horizontal="center" vertical="center"/>
      <protection locked="0"/>
    </xf>
    <xf numFmtId="0" fontId="34" fillId="0" borderId="19" xfId="3" applyFont="1" applyBorder="1" applyAlignment="1" applyProtection="1">
      <alignment horizontal="center" vertical="center"/>
      <protection locked="0"/>
    </xf>
    <xf numFmtId="0" fontId="79" fillId="9" borderId="0" xfId="0" applyFont="1" applyFill="1" applyAlignment="1" applyProtection="1">
      <alignment horizontal="center" vertical="center"/>
      <protection hidden="1"/>
    </xf>
    <xf numFmtId="0" fontId="29" fillId="0" borderId="48" xfId="0" quotePrefix="1" applyFont="1" applyBorder="1" applyAlignment="1" applyProtection="1">
      <alignment horizontal="left" vertical="center" wrapText="1"/>
      <protection hidden="1"/>
    </xf>
    <xf numFmtId="0" fontId="29" fillId="0" borderId="50" xfId="0" quotePrefix="1" applyFont="1" applyBorder="1" applyAlignment="1" applyProtection="1">
      <alignment horizontal="left" vertical="center" wrapText="1"/>
      <protection hidden="1"/>
    </xf>
    <xf numFmtId="0" fontId="29" fillId="0" borderId="47" xfId="0" quotePrefix="1" applyFont="1" applyBorder="1" applyAlignment="1" applyProtection="1">
      <alignment horizontal="left" vertical="center" wrapText="1"/>
      <protection hidden="1"/>
    </xf>
    <xf numFmtId="0" fontId="73" fillId="0" borderId="49" xfId="0" quotePrefix="1" applyFont="1" applyBorder="1" applyAlignment="1" applyProtection="1">
      <alignment horizontal="left" vertical="center" wrapText="1"/>
      <protection hidden="1"/>
    </xf>
    <xf numFmtId="0" fontId="73" fillId="0" borderId="51" xfId="0" quotePrefix="1" applyFont="1" applyBorder="1" applyAlignment="1" applyProtection="1">
      <alignment horizontal="left" vertical="center" wrapText="1"/>
      <protection hidden="1"/>
    </xf>
    <xf numFmtId="0" fontId="73" fillId="0" borderId="52" xfId="0" quotePrefix="1" applyFont="1" applyBorder="1" applyAlignment="1" applyProtection="1">
      <alignment horizontal="left" vertical="center" wrapText="1"/>
      <protection hidden="1"/>
    </xf>
    <xf numFmtId="0" fontId="73" fillId="0" borderId="53" xfId="0" quotePrefix="1" applyFont="1" applyBorder="1" applyAlignment="1" applyProtection="1">
      <alignment horizontal="left" vertical="center" wrapText="1"/>
      <protection hidden="1"/>
    </xf>
    <xf numFmtId="0" fontId="73" fillId="0" borderId="54" xfId="0" quotePrefix="1" applyFont="1" applyBorder="1" applyAlignment="1" applyProtection="1">
      <alignment horizontal="left" vertical="center" wrapText="1"/>
      <protection hidden="1"/>
    </xf>
    <xf numFmtId="0" fontId="27" fillId="5" borderId="69" xfId="0" applyFont="1" applyFill="1" applyBorder="1" applyAlignment="1" applyProtection="1">
      <alignment horizontal="center" vertical="center" wrapText="1"/>
      <protection hidden="1"/>
    </xf>
    <xf numFmtId="0" fontId="27" fillId="5" borderId="70" xfId="0" applyFont="1" applyFill="1" applyBorder="1" applyAlignment="1" applyProtection="1">
      <alignment horizontal="center" vertical="center" wrapText="1"/>
      <protection hidden="1"/>
    </xf>
    <xf numFmtId="0" fontId="47" fillId="0" borderId="26" xfId="0" applyFont="1" applyBorder="1" applyAlignment="1" applyProtection="1">
      <alignment horizontal="center" vertical="center"/>
      <protection locked="0"/>
    </xf>
    <xf numFmtId="0" fontId="47" fillId="0" borderId="43" xfId="0" applyFont="1" applyBorder="1" applyAlignment="1" applyProtection="1">
      <alignment horizontal="center" vertical="center"/>
      <protection locked="0"/>
    </xf>
    <xf numFmtId="0" fontId="47" fillId="0" borderId="42" xfId="0" applyFont="1" applyBorder="1" applyAlignment="1" applyProtection="1">
      <alignment horizontal="center" vertical="center"/>
      <protection locked="0"/>
    </xf>
    <xf numFmtId="0" fontId="26" fillId="6" borderId="26" xfId="0" applyFont="1" applyFill="1" applyBorder="1" applyAlignment="1" applyProtection="1">
      <alignment horizontal="center" vertical="center" wrapText="1"/>
      <protection hidden="1"/>
    </xf>
    <xf numFmtId="0" fontId="26" fillId="6" borderId="42" xfId="0" applyFont="1" applyFill="1" applyBorder="1" applyAlignment="1" applyProtection="1">
      <alignment horizontal="center" vertical="center" wrapText="1"/>
      <protection hidden="1"/>
    </xf>
    <xf numFmtId="0" fontId="26" fillId="6" borderId="43" xfId="0" applyFont="1" applyFill="1" applyBorder="1" applyAlignment="1" applyProtection="1">
      <alignment horizontal="center" vertical="center" wrapText="1"/>
      <protection hidden="1"/>
    </xf>
    <xf numFmtId="177" fontId="33" fillId="3" borderId="18" xfId="1" applyNumberFormat="1" applyFont="1" applyFill="1" applyBorder="1" applyAlignment="1" applyProtection="1">
      <alignment horizontal="center" vertical="center" wrapText="1"/>
      <protection hidden="1"/>
    </xf>
    <xf numFmtId="177" fontId="33" fillId="3" borderId="40" xfId="1" applyNumberFormat="1" applyFont="1" applyFill="1" applyBorder="1" applyAlignment="1" applyProtection="1">
      <alignment horizontal="center" vertical="center" wrapText="1"/>
      <protection hidden="1"/>
    </xf>
    <xf numFmtId="177" fontId="33" fillId="3" borderId="41" xfId="1" applyNumberFormat="1" applyFont="1" applyFill="1" applyBorder="1" applyAlignment="1" applyProtection="1">
      <alignment horizontal="center" vertical="center" wrapText="1"/>
      <protection hidden="1"/>
    </xf>
    <xf numFmtId="38" fontId="69" fillId="2" borderId="2" xfId="2" applyFont="1" applyFill="1" applyBorder="1" applyAlignment="1" applyProtection="1">
      <alignment horizontal="center" vertical="center"/>
      <protection hidden="1"/>
    </xf>
    <xf numFmtId="38" fontId="69" fillId="2" borderId="3" xfId="2" applyFont="1" applyFill="1" applyBorder="1" applyAlignment="1" applyProtection="1">
      <alignment horizontal="center" vertical="center"/>
      <protection hidden="1"/>
    </xf>
    <xf numFmtId="38" fontId="69" fillId="2" borderId="7" xfId="2" applyFont="1" applyFill="1" applyBorder="1" applyAlignment="1" applyProtection="1">
      <alignment horizontal="center" vertical="center"/>
      <protection hidden="1"/>
    </xf>
    <xf numFmtId="38" fontId="69" fillId="2" borderId="8" xfId="2" applyFont="1" applyFill="1" applyBorder="1" applyAlignment="1" applyProtection="1">
      <alignment horizontal="center" vertical="center"/>
      <protection hidden="1"/>
    </xf>
    <xf numFmtId="38" fontId="69" fillId="2" borderId="4" xfId="2" applyFont="1" applyFill="1" applyBorder="1" applyAlignment="1" applyProtection="1">
      <alignment horizontal="center" vertical="center"/>
      <protection hidden="1"/>
    </xf>
    <xf numFmtId="38" fontId="69" fillId="2" borderId="9" xfId="2" applyFont="1" applyFill="1" applyBorder="1" applyAlignment="1" applyProtection="1">
      <alignment horizontal="center" vertical="center"/>
      <protection hidden="1"/>
    </xf>
    <xf numFmtId="0" fontId="4" fillId="6" borderId="16" xfId="0" applyFont="1" applyFill="1" applyBorder="1" applyAlignment="1" applyProtection="1">
      <alignment horizontal="center" vertical="center" wrapText="1"/>
      <protection hidden="1"/>
    </xf>
    <xf numFmtId="0" fontId="4" fillId="6" borderId="21" xfId="0" applyFont="1" applyFill="1" applyBorder="1" applyAlignment="1" applyProtection="1">
      <alignment horizontal="center" vertical="center" wrapText="1"/>
      <protection hidden="1"/>
    </xf>
    <xf numFmtId="0" fontId="4" fillId="6" borderId="17" xfId="0" applyFont="1" applyFill="1" applyBorder="1" applyAlignment="1" applyProtection="1">
      <alignment horizontal="center" vertical="center" wrapText="1"/>
      <protection hidden="1"/>
    </xf>
    <xf numFmtId="0" fontId="8" fillId="3" borderId="24" xfId="0" applyFont="1" applyFill="1" applyBorder="1" applyAlignment="1" applyProtection="1">
      <alignment horizontal="center" vertical="center" wrapText="1"/>
      <protection hidden="1"/>
    </xf>
    <xf numFmtId="0" fontId="8" fillId="3" borderId="20" xfId="0" applyFont="1" applyFill="1" applyBorder="1" applyAlignment="1" applyProtection="1">
      <alignment horizontal="center" vertical="center" wrapText="1"/>
      <protection hidden="1"/>
    </xf>
    <xf numFmtId="0" fontId="8" fillId="3" borderId="22" xfId="0" applyFont="1" applyFill="1" applyBorder="1" applyAlignment="1" applyProtection="1">
      <alignment horizontal="center" vertical="center" wrapText="1"/>
      <protection hidden="1"/>
    </xf>
    <xf numFmtId="178" fontId="6" fillId="2" borderId="0" xfId="0" applyNumberFormat="1" applyFont="1" applyFill="1" applyAlignment="1" applyProtection="1">
      <alignment horizontal="center" vertical="center"/>
      <protection hidden="1"/>
    </xf>
  </cellXfs>
  <cellStyles count="5">
    <cellStyle name="パーセント" xfId="1" builtinId="5"/>
    <cellStyle name="桁区切り" xfId="2" builtinId="6"/>
    <cellStyle name="標準" xfId="0" builtinId="0"/>
    <cellStyle name="標準 10" xfId="4" xr:uid="{1E541021-2EA3-4B44-826B-93C0F2C20F45}"/>
    <cellStyle name="標準_Sheet1" xfId="3" xr:uid="{00000000-0005-0000-0000-000003000000}"/>
  </cellStyles>
  <dxfs count="0"/>
  <tableStyles count="0" defaultTableStyle="TableStyleMedium9" defaultPivotStyle="PivotStyleLight16"/>
  <colors>
    <mruColors>
      <color rgb="FF00FFFF"/>
      <color rgb="FF00FF00"/>
      <color rgb="FF0000CC"/>
      <color rgb="FF00CC00"/>
      <color rgb="FFFF9933"/>
      <color rgb="FFCC9900"/>
      <color rgb="FFFFCC00"/>
      <color rgb="FF4F81BD"/>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18" Type="http://schemas.openxmlformats.org/officeDocument/2006/relationships/hyperlink" Target="#'1.&#21046;&#24230;&#12398;&#12501;&#12524;&#12540;&#12512;&#35373;&#35336;'!A1"/><Relationship Id="rId26" Type="http://schemas.openxmlformats.org/officeDocument/2006/relationships/hyperlink" Target="#'5.&#20107;&#26989;&#25152;&#65288;&#65299;&#65289;&#36035;&#37329;&#34920; '!A1"/><Relationship Id="rId3" Type="http://schemas.openxmlformats.org/officeDocument/2006/relationships/image" Target="../media/image3.emf"/><Relationship Id="rId21" Type="http://schemas.openxmlformats.org/officeDocument/2006/relationships/hyperlink" Target="#'4.&#20107;&#26989;&#25152;&#65288;&#65298;&#65289;'!A1"/><Relationship Id="rId7" Type="http://schemas.openxmlformats.org/officeDocument/2006/relationships/image" Target="../media/image7.emf"/><Relationship Id="rId12" Type="http://schemas.openxmlformats.org/officeDocument/2006/relationships/image" Target="../media/image12.emf"/><Relationship Id="rId17" Type="http://schemas.openxmlformats.org/officeDocument/2006/relationships/hyperlink" Target="#'2.&#12469;&#12521;&#12522;&#12540;&#12473;&#12465;&#12540;&#12523;&#12398;&#35373;&#35336;'!A1"/><Relationship Id="rId25" Type="http://schemas.openxmlformats.org/officeDocument/2006/relationships/hyperlink" Target="#'5.&#20107;&#26989;&#25152;&#65288;&#65298;&#65289;&#36035;&#37329;&#34920; '!A1"/><Relationship Id="rId2" Type="http://schemas.openxmlformats.org/officeDocument/2006/relationships/image" Target="../media/image2.emf"/><Relationship Id="rId16" Type="http://schemas.openxmlformats.org/officeDocument/2006/relationships/hyperlink" Target="#&#20351;&#29992;&#19978;&#12398;&#27880;&#24847;!A1"/><Relationship Id="rId20" Type="http://schemas.openxmlformats.org/officeDocument/2006/relationships/hyperlink" Target="#'3.&#20107;&#26989;&#25152;&#21029;&#21021;&#21495;&#26178;&#38291;&#32102;&#12398;&#35373;&#35336;'!A1"/><Relationship Id="rId29" Type="http://schemas.openxmlformats.org/officeDocument/2006/relationships/hyperlink" Target="#'5.&#20107;&#26989;&#25152;&#65288;&#65297;&#65289;&#36035;&#37329;&#34920;'!A1"/><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24" Type="http://schemas.openxmlformats.org/officeDocument/2006/relationships/hyperlink" Target="#'4.&#20107;&#26989;&#25152;&#65288;&#65300;&#65289;'!A1"/><Relationship Id="rId5" Type="http://schemas.openxmlformats.org/officeDocument/2006/relationships/image" Target="../media/image5.emf"/><Relationship Id="rId15" Type="http://schemas.openxmlformats.org/officeDocument/2006/relationships/image" Target="../media/image15.emf"/><Relationship Id="rId23" Type="http://schemas.openxmlformats.org/officeDocument/2006/relationships/hyperlink" Target="#'4.&#20107;&#26989;&#25152;&#65288;&#65301;&#65289;'!A1"/><Relationship Id="rId28" Type="http://schemas.openxmlformats.org/officeDocument/2006/relationships/hyperlink" Target="#'5.&#20107;&#26989;&#25152;&#65288;&#65300;&#65289;&#36035;&#37329;&#34920;'!A1"/><Relationship Id="rId10" Type="http://schemas.openxmlformats.org/officeDocument/2006/relationships/image" Target="../media/image10.emf"/><Relationship Id="rId19" Type="http://schemas.openxmlformats.org/officeDocument/2006/relationships/hyperlink" Target="#'4.&#20107;&#26989;&#25152;&#65288;&#65297;&#65289;&#12469;&#12521;&#12522;&#12540;&#12473;&#12465;&#12540;&#12523;'!A1"/><Relationship Id="rId4" Type="http://schemas.openxmlformats.org/officeDocument/2006/relationships/image" Target="../media/image4.emf"/><Relationship Id="rId9" Type="http://schemas.openxmlformats.org/officeDocument/2006/relationships/image" Target="../media/image9.emf"/><Relationship Id="rId14" Type="http://schemas.openxmlformats.org/officeDocument/2006/relationships/image" Target="../media/image14.png"/><Relationship Id="rId22" Type="http://schemas.openxmlformats.org/officeDocument/2006/relationships/hyperlink" Target="#'4.&#20107;&#26989;&#25152;&#65288;&#65299;&#65289;'!A1"/><Relationship Id="rId27" Type="http://schemas.openxmlformats.org/officeDocument/2006/relationships/hyperlink" Target="#'5.&#20107;&#26989;&#25152;&#65288;&#65301;&#65289;&#36035;&#37329;&#34920; '!A1"/></Relationships>
</file>

<file path=xl/drawings/_rels/drawing10.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1.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2.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3.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4.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15.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2.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3.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4.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5.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6.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7.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8.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_rels/drawing9.xml.rels><?xml version="1.0" encoding="UTF-8" standalone="yes"?>
<Relationships xmlns="http://schemas.openxmlformats.org/package/2006/relationships"><Relationship Id="rId1" Type="http://schemas.openxmlformats.org/officeDocument/2006/relationships/hyperlink" Target="#&#23566;&#20837;&#25163;&#38918;&#12398;&#35500;&#26126;!A1"/></Relationships>
</file>

<file path=xl/drawings/drawing1.xml><?xml version="1.0" encoding="utf-8"?>
<xdr:wsDr xmlns:xdr="http://schemas.openxmlformats.org/drawingml/2006/spreadsheetDrawing" xmlns:a="http://schemas.openxmlformats.org/drawingml/2006/main">
  <xdr:twoCellAnchor>
    <xdr:from>
      <xdr:col>3</xdr:col>
      <xdr:colOff>561975</xdr:colOff>
      <xdr:row>75</xdr:row>
      <xdr:rowOff>9525</xdr:rowOff>
    </xdr:from>
    <xdr:to>
      <xdr:col>16</xdr:col>
      <xdr:colOff>323850</xdr:colOff>
      <xdr:row>87</xdr:row>
      <xdr:rowOff>61008</xdr:rowOff>
    </xdr:to>
    <xdr:grpSp>
      <xdr:nvGrpSpPr>
        <xdr:cNvPr id="137" name="グループ化 136">
          <a:extLst>
            <a:ext uri="{FF2B5EF4-FFF2-40B4-BE49-F238E27FC236}">
              <a16:creationId xmlns:a16="http://schemas.microsoft.com/office/drawing/2014/main" id="{49162232-3733-4245-9C48-C232E9021F00}"/>
            </a:ext>
          </a:extLst>
        </xdr:cNvPr>
        <xdr:cNvGrpSpPr/>
      </xdr:nvGrpSpPr>
      <xdr:grpSpPr>
        <a:xfrm>
          <a:off x="1069975" y="19173825"/>
          <a:ext cx="7686675" cy="3099483"/>
          <a:chOff x="1076325" y="1438275"/>
          <a:chExt cx="8677275" cy="3023283"/>
        </a:xfrm>
      </xdr:grpSpPr>
      <xdr:grpSp>
        <xdr:nvGrpSpPr>
          <xdr:cNvPr id="131" name="グループ化 130">
            <a:extLst>
              <a:ext uri="{FF2B5EF4-FFF2-40B4-BE49-F238E27FC236}">
                <a16:creationId xmlns:a16="http://schemas.microsoft.com/office/drawing/2014/main" id="{85B97C1D-23B1-40B0-9D4E-1F421F7F061D}"/>
              </a:ext>
            </a:extLst>
          </xdr:cNvPr>
          <xdr:cNvGrpSpPr/>
        </xdr:nvGrpSpPr>
        <xdr:grpSpPr>
          <a:xfrm>
            <a:off x="2647951" y="2495550"/>
            <a:ext cx="5734049" cy="1966008"/>
            <a:chOff x="2495551" y="2562225"/>
            <a:chExt cx="5734049" cy="1966008"/>
          </a:xfrm>
        </xdr:grpSpPr>
        <xdr:pic>
          <xdr:nvPicPr>
            <xdr:cNvPr id="114" name="図 113">
              <a:extLst>
                <a:ext uri="{FF2B5EF4-FFF2-40B4-BE49-F238E27FC236}">
                  <a16:creationId xmlns:a16="http://schemas.microsoft.com/office/drawing/2014/main" id="{8168E940-28FE-4D4F-8985-8506D61165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2600325"/>
              <a:ext cx="5399405" cy="1668780"/>
            </a:xfrm>
            <a:prstGeom prst="rect">
              <a:avLst/>
            </a:prstGeom>
            <a:noFill/>
            <a:ln>
              <a:noFill/>
            </a:ln>
          </xdr:spPr>
        </xdr:pic>
        <xdr:sp macro="" textlink="">
          <xdr:nvSpPr>
            <xdr:cNvPr id="127" name="楕円 126">
              <a:extLst>
                <a:ext uri="{FF2B5EF4-FFF2-40B4-BE49-F238E27FC236}">
                  <a16:creationId xmlns:a16="http://schemas.microsoft.com/office/drawing/2014/main" id="{639D9F56-6311-4219-8320-50DF64EAC3A0}"/>
                </a:ext>
              </a:extLst>
            </xdr:cNvPr>
            <xdr:cNvSpPr/>
          </xdr:nvSpPr>
          <xdr:spPr>
            <a:xfrm>
              <a:off x="2495551" y="2714624"/>
              <a:ext cx="799732" cy="1581151"/>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8" name="楕円 127">
              <a:extLst>
                <a:ext uri="{FF2B5EF4-FFF2-40B4-BE49-F238E27FC236}">
                  <a16:creationId xmlns:a16="http://schemas.microsoft.com/office/drawing/2014/main" id="{2DE19766-94F9-4905-9DCE-C080DFB8CFF2}"/>
                </a:ext>
              </a:extLst>
            </xdr:cNvPr>
            <xdr:cNvSpPr/>
          </xdr:nvSpPr>
          <xdr:spPr>
            <a:xfrm>
              <a:off x="3305175" y="2686049"/>
              <a:ext cx="1228357" cy="17621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9" name="楕円 128">
              <a:extLst>
                <a:ext uri="{FF2B5EF4-FFF2-40B4-BE49-F238E27FC236}">
                  <a16:creationId xmlns:a16="http://schemas.microsoft.com/office/drawing/2014/main" id="{EE4BEDCA-1009-4903-9C7E-21F0CB846B99}"/>
                </a:ext>
              </a:extLst>
            </xdr:cNvPr>
            <xdr:cNvSpPr/>
          </xdr:nvSpPr>
          <xdr:spPr>
            <a:xfrm>
              <a:off x="4524375" y="2562225"/>
              <a:ext cx="1981200" cy="19660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30" name="楕円 129">
              <a:extLst>
                <a:ext uri="{FF2B5EF4-FFF2-40B4-BE49-F238E27FC236}">
                  <a16:creationId xmlns:a16="http://schemas.microsoft.com/office/drawing/2014/main" id="{F9A0D604-3AA6-4445-841B-E333C80DF61C}"/>
                </a:ext>
              </a:extLst>
            </xdr:cNvPr>
            <xdr:cNvSpPr/>
          </xdr:nvSpPr>
          <xdr:spPr>
            <a:xfrm>
              <a:off x="6457950" y="2638424"/>
              <a:ext cx="1771650" cy="18383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32" name="吹き出し: 折線 (枠付き、強調線付き) 131">
            <a:extLst>
              <a:ext uri="{FF2B5EF4-FFF2-40B4-BE49-F238E27FC236}">
                <a16:creationId xmlns:a16="http://schemas.microsoft.com/office/drawing/2014/main" id="{18550BC8-9C63-4CD6-A933-C6A5323A3742}"/>
              </a:ext>
            </a:extLst>
          </xdr:cNvPr>
          <xdr:cNvSpPr/>
        </xdr:nvSpPr>
        <xdr:spPr>
          <a:xfrm>
            <a:off x="8924926" y="3028949"/>
            <a:ext cx="828674" cy="1038225"/>
          </a:xfrm>
          <a:prstGeom prst="accentBorderCallout2">
            <a:avLst>
              <a:gd name="adj1" fmla="val 23629"/>
              <a:gd name="adj2" fmla="val -14349"/>
              <a:gd name="adj3" fmla="val 50847"/>
              <a:gd name="adj4" fmla="val -37138"/>
              <a:gd name="adj5" fmla="val 50836"/>
              <a:gd name="adj6" fmla="val -6320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残業の有無等も明確にします。</a:t>
            </a:r>
            <a:endParaRPr kumimoji="1" lang="ja-JP" altLang="en-US" sz="1100"/>
          </a:p>
        </xdr:txBody>
      </xdr:sp>
      <xdr:sp macro="" textlink="">
        <xdr:nvSpPr>
          <xdr:cNvPr id="133" name="吹き出し: 折線 (枠付き、強調線付き) 132">
            <a:extLst>
              <a:ext uri="{FF2B5EF4-FFF2-40B4-BE49-F238E27FC236}">
                <a16:creationId xmlns:a16="http://schemas.microsoft.com/office/drawing/2014/main" id="{7E5A510C-1235-4A02-A54B-F5D96BD16918}"/>
              </a:ext>
            </a:extLst>
          </xdr:cNvPr>
          <xdr:cNvSpPr/>
        </xdr:nvSpPr>
        <xdr:spPr>
          <a:xfrm>
            <a:off x="1076325" y="2686050"/>
            <a:ext cx="1223765" cy="1104900"/>
          </a:xfrm>
          <a:prstGeom prst="accentBorderCallout2">
            <a:avLst>
              <a:gd name="adj1" fmla="val 47224"/>
              <a:gd name="adj2" fmla="val 106071"/>
              <a:gd name="adj3" fmla="val 13244"/>
              <a:gd name="adj4" fmla="val 123667"/>
              <a:gd name="adj5" fmla="val 11254"/>
              <a:gd name="adj6" fmla="val 14090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等級数と資格呼称を入力します。資格数は、３～５でよいと考えます。</a:t>
            </a:r>
            <a:endParaRPr kumimoji="1" lang="ja-JP" altLang="en-US" sz="1100"/>
          </a:p>
        </xdr:txBody>
      </xdr:sp>
      <xdr:sp macro="" textlink="">
        <xdr:nvSpPr>
          <xdr:cNvPr id="134" name="吹き出し: 折線 (枠付き、強調線付き) 133">
            <a:extLst>
              <a:ext uri="{FF2B5EF4-FFF2-40B4-BE49-F238E27FC236}">
                <a16:creationId xmlns:a16="http://schemas.microsoft.com/office/drawing/2014/main" id="{C0F18C13-4940-49F5-909A-C42447BBEF78}"/>
              </a:ext>
            </a:extLst>
          </xdr:cNvPr>
          <xdr:cNvSpPr/>
        </xdr:nvSpPr>
        <xdr:spPr>
          <a:xfrm>
            <a:off x="8115300" y="1809750"/>
            <a:ext cx="1123950" cy="790575"/>
          </a:xfrm>
          <a:prstGeom prst="accentBorderCallout2">
            <a:avLst>
              <a:gd name="adj1" fmla="val 29449"/>
              <a:gd name="adj2" fmla="val -5349"/>
              <a:gd name="adj3" fmla="val 67184"/>
              <a:gd name="adj4" fmla="val -51275"/>
              <a:gd name="adj5" fmla="val 99083"/>
              <a:gd name="adj6" fmla="val -18070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職務や配置の変更の範囲等を明確にします。</a:t>
            </a:r>
            <a:endParaRPr kumimoji="1" lang="ja-JP" altLang="en-US" sz="1100"/>
          </a:p>
        </xdr:txBody>
      </xdr:sp>
      <xdr:sp macro="" textlink="">
        <xdr:nvSpPr>
          <xdr:cNvPr id="135" name="吹き出し: 折線 (枠付き、強調線付き) 134">
            <a:extLst>
              <a:ext uri="{FF2B5EF4-FFF2-40B4-BE49-F238E27FC236}">
                <a16:creationId xmlns:a16="http://schemas.microsoft.com/office/drawing/2014/main" id="{AFF63EE5-FE40-4DB2-989B-A1B598D41EFC}"/>
              </a:ext>
            </a:extLst>
          </xdr:cNvPr>
          <xdr:cNvSpPr/>
        </xdr:nvSpPr>
        <xdr:spPr>
          <a:xfrm>
            <a:off x="5800725" y="1438275"/>
            <a:ext cx="1223765" cy="904875"/>
          </a:xfrm>
          <a:prstGeom prst="accentBorderCallout2">
            <a:avLst>
              <a:gd name="adj1" fmla="val 59856"/>
              <a:gd name="adj2" fmla="val -4453"/>
              <a:gd name="adj3" fmla="val 119560"/>
              <a:gd name="adj4" fmla="val -72473"/>
              <a:gd name="adj5" fmla="val 135192"/>
              <a:gd name="adj6" fmla="val -12995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各等級ランクに対応する職務の内容、難易度等を明確にします。</a:t>
            </a:r>
            <a:endParaRPr kumimoji="1" lang="ja-JP" altLang="en-US" sz="1100"/>
          </a:p>
        </xdr:txBody>
      </xdr:sp>
    </xdr:grpSp>
    <xdr:clientData/>
  </xdr:twoCellAnchor>
  <xdr:twoCellAnchor>
    <xdr:from>
      <xdr:col>3</xdr:col>
      <xdr:colOff>285750</xdr:colOff>
      <xdr:row>104</xdr:row>
      <xdr:rowOff>209549</xdr:rowOff>
    </xdr:from>
    <xdr:to>
      <xdr:col>16</xdr:col>
      <xdr:colOff>223640</xdr:colOff>
      <xdr:row>112</xdr:row>
      <xdr:rowOff>9525</xdr:rowOff>
    </xdr:to>
    <xdr:grpSp>
      <xdr:nvGrpSpPr>
        <xdr:cNvPr id="159" name="グループ化 158">
          <a:extLst>
            <a:ext uri="{FF2B5EF4-FFF2-40B4-BE49-F238E27FC236}">
              <a16:creationId xmlns:a16="http://schemas.microsoft.com/office/drawing/2014/main" id="{50BD4EE0-BEAD-4EA7-99CC-7B01400DEF49}"/>
            </a:ext>
          </a:extLst>
        </xdr:cNvPr>
        <xdr:cNvGrpSpPr/>
      </xdr:nvGrpSpPr>
      <xdr:grpSpPr>
        <a:xfrm>
          <a:off x="793750" y="26739849"/>
          <a:ext cx="7862690" cy="1831976"/>
          <a:chOff x="1219200" y="7610474"/>
          <a:chExt cx="8853290" cy="1781176"/>
        </a:xfrm>
      </xdr:grpSpPr>
      <xdr:grpSp>
        <xdr:nvGrpSpPr>
          <xdr:cNvPr id="154" name="グループ化 153">
            <a:extLst>
              <a:ext uri="{FF2B5EF4-FFF2-40B4-BE49-F238E27FC236}">
                <a16:creationId xmlns:a16="http://schemas.microsoft.com/office/drawing/2014/main" id="{F399E1CF-CDED-4A5A-9503-B5D7CAC7970A}"/>
              </a:ext>
            </a:extLst>
          </xdr:cNvPr>
          <xdr:cNvGrpSpPr/>
        </xdr:nvGrpSpPr>
        <xdr:grpSpPr>
          <a:xfrm>
            <a:off x="2733675" y="8486775"/>
            <a:ext cx="5543550" cy="842058"/>
            <a:chOff x="2733675" y="8486775"/>
            <a:chExt cx="5543550" cy="842058"/>
          </a:xfrm>
        </xdr:grpSpPr>
        <xdr:pic>
          <xdr:nvPicPr>
            <xdr:cNvPr id="149" name="図 148">
              <a:extLst>
                <a:ext uri="{FF2B5EF4-FFF2-40B4-BE49-F238E27FC236}">
                  <a16:creationId xmlns:a16="http://schemas.microsoft.com/office/drawing/2014/main" id="{66D6013A-174C-44A8-A7FE-03676C6D6E7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76550" y="8543925"/>
              <a:ext cx="5399405" cy="695325"/>
            </a:xfrm>
            <a:prstGeom prst="rect">
              <a:avLst/>
            </a:prstGeom>
            <a:noFill/>
            <a:ln>
              <a:noFill/>
            </a:ln>
          </xdr:spPr>
        </xdr:pic>
        <xdr:sp macro="" textlink="">
          <xdr:nvSpPr>
            <xdr:cNvPr id="150" name="楕円 149">
              <a:extLst>
                <a:ext uri="{FF2B5EF4-FFF2-40B4-BE49-F238E27FC236}">
                  <a16:creationId xmlns:a16="http://schemas.microsoft.com/office/drawing/2014/main" id="{296EFE63-7987-4239-A59F-3E8555AD8FDC}"/>
                </a:ext>
              </a:extLst>
            </xdr:cNvPr>
            <xdr:cNvSpPr/>
          </xdr:nvSpPr>
          <xdr:spPr>
            <a:xfrm>
              <a:off x="2733675" y="8534400"/>
              <a:ext cx="1495425"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51" name="楕円 150">
              <a:extLst>
                <a:ext uri="{FF2B5EF4-FFF2-40B4-BE49-F238E27FC236}">
                  <a16:creationId xmlns:a16="http://schemas.microsoft.com/office/drawing/2014/main" id="{069E3776-95F7-4822-8ED5-EC598B33EA3E}"/>
                </a:ext>
              </a:extLst>
            </xdr:cNvPr>
            <xdr:cNvSpPr/>
          </xdr:nvSpPr>
          <xdr:spPr>
            <a:xfrm>
              <a:off x="4467225" y="8534400"/>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52" name="楕円 151">
              <a:extLst>
                <a:ext uri="{FF2B5EF4-FFF2-40B4-BE49-F238E27FC236}">
                  <a16:creationId xmlns:a16="http://schemas.microsoft.com/office/drawing/2014/main" id="{15271E7C-8797-4B90-8EF9-3A00CB3E242A}"/>
                </a:ext>
              </a:extLst>
            </xdr:cNvPr>
            <xdr:cNvSpPr/>
          </xdr:nvSpPr>
          <xdr:spPr>
            <a:xfrm>
              <a:off x="6496050" y="8505825"/>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53" name="楕円 152">
              <a:extLst>
                <a:ext uri="{FF2B5EF4-FFF2-40B4-BE49-F238E27FC236}">
                  <a16:creationId xmlns:a16="http://schemas.microsoft.com/office/drawing/2014/main" id="{40449403-B5C6-4E47-9825-E0E40475A83B}"/>
                </a:ext>
              </a:extLst>
            </xdr:cNvPr>
            <xdr:cNvSpPr/>
          </xdr:nvSpPr>
          <xdr:spPr>
            <a:xfrm>
              <a:off x="7419975" y="8486775"/>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55" name="吹き出し: 折線 (枠付き、強調線付き) 154">
            <a:extLst>
              <a:ext uri="{FF2B5EF4-FFF2-40B4-BE49-F238E27FC236}">
                <a16:creationId xmlns:a16="http://schemas.microsoft.com/office/drawing/2014/main" id="{6CCBB4AF-6201-43C1-A0B6-2E8E4D28031B}"/>
              </a:ext>
            </a:extLst>
          </xdr:cNvPr>
          <xdr:cNvSpPr/>
        </xdr:nvSpPr>
        <xdr:spPr>
          <a:xfrm>
            <a:off x="1219200" y="8591550"/>
            <a:ext cx="1223765" cy="800100"/>
          </a:xfrm>
          <a:prstGeom prst="accentBorderCallout2">
            <a:avLst>
              <a:gd name="adj1" fmla="val 47224"/>
              <a:gd name="adj2" fmla="val 102958"/>
              <a:gd name="adj3" fmla="val 7195"/>
              <a:gd name="adj4" fmla="val 122111"/>
              <a:gd name="adj5" fmla="val 5468"/>
              <a:gd name="adj6" fmla="val 1401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対象事業所を入力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通常は本社です。</a:t>
            </a:r>
            <a:endParaRPr kumimoji="1" lang="ja-JP" altLang="en-US" sz="1100"/>
          </a:p>
        </xdr:txBody>
      </xdr:sp>
      <xdr:sp macro="" textlink="">
        <xdr:nvSpPr>
          <xdr:cNvPr id="156" name="吹き出し: 折線 (枠付き、強調線付き) 155">
            <a:extLst>
              <a:ext uri="{FF2B5EF4-FFF2-40B4-BE49-F238E27FC236}">
                <a16:creationId xmlns:a16="http://schemas.microsoft.com/office/drawing/2014/main" id="{69537C74-9DA8-4070-809B-2AAEA70793CD}"/>
              </a:ext>
            </a:extLst>
          </xdr:cNvPr>
          <xdr:cNvSpPr/>
        </xdr:nvSpPr>
        <xdr:spPr>
          <a:xfrm>
            <a:off x="5353050" y="7762874"/>
            <a:ext cx="1223765" cy="566367"/>
          </a:xfrm>
          <a:prstGeom prst="accentBorderCallout2">
            <a:avLst>
              <a:gd name="adj1" fmla="val 68466"/>
              <a:gd name="adj2" fmla="val -3675"/>
              <a:gd name="adj3" fmla="val 88446"/>
              <a:gd name="adj4" fmla="val -42118"/>
              <a:gd name="adj5" fmla="val 167969"/>
              <a:gd name="adj6" fmla="val -6846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設計年度を入力</a:t>
            </a:r>
          </a:p>
          <a:p>
            <a:pPr algn="l"/>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57" name="吹き出し: 折線 (枠付き、強調線付き) 156">
            <a:extLst>
              <a:ext uri="{FF2B5EF4-FFF2-40B4-BE49-F238E27FC236}">
                <a16:creationId xmlns:a16="http://schemas.microsoft.com/office/drawing/2014/main" id="{CC5F2A73-2AB5-4DC5-9B22-EC3726275417}"/>
              </a:ext>
            </a:extLst>
          </xdr:cNvPr>
          <xdr:cNvSpPr/>
        </xdr:nvSpPr>
        <xdr:spPr>
          <a:xfrm>
            <a:off x="7191375" y="7610474"/>
            <a:ext cx="1476376" cy="714375"/>
          </a:xfrm>
          <a:prstGeom prst="accentBorderCallout2">
            <a:avLst>
              <a:gd name="adj1" fmla="val 66784"/>
              <a:gd name="adj2" fmla="val -3962"/>
              <a:gd name="adj3" fmla="val 61779"/>
              <a:gd name="adj4" fmla="val -23408"/>
              <a:gd name="adj5" fmla="val 127969"/>
              <a:gd name="adj6" fmla="val -213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対象事業所（本社）の最低賃金を入力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58" name="吹き出し: 折線 (枠付き、強調線付き) 157">
            <a:extLst>
              <a:ext uri="{FF2B5EF4-FFF2-40B4-BE49-F238E27FC236}">
                <a16:creationId xmlns:a16="http://schemas.microsoft.com/office/drawing/2014/main" id="{772F5F15-2F61-4F01-A7E2-C3B875AEC496}"/>
              </a:ext>
            </a:extLst>
          </xdr:cNvPr>
          <xdr:cNvSpPr/>
        </xdr:nvSpPr>
        <xdr:spPr>
          <a:xfrm>
            <a:off x="8848725" y="8020049"/>
            <a:ext cx="1223765" cy="1370001"/>
          </a:xfrm>
          <a:prstGeom prst="accentBorderCallout2">
            <a:avLst>
              <a:gd name="adj1" fmla="val 54747"/>
              <a:gd name="adj2" fmla="val -3674"/>
              <a:gd name="adj3" fmla="val 50317"/>
              <a:gd name="adj4" fmla="val -32000"/>
              <a:gd name="adj5" fmla="val 62496"/>
              <a:gd name="adj6" fmla="val -4978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en-US" altLang="ja-JP" sz="1100" b="1" i="0" u="none" strike="noStrike">
                <a:solidFill>
                  <a:schemeClr val="dk1"/>
                </a:solidFill>
                <a:effectLst/>
                <a:latin typeface="+mn-lt"/>
                <a:ea typeface="+mn-ea"/>
                <a:cs typeface="+mn-cs"/>
              </a:rPr>
              <a:t>(1)</a:t>
            </a:r>
            <a:r>
              <a:rPr lang="ja-JP" altLang="en-US" sz="1100" b="1" i="0" u="none" strike="noStrike">
                <a:solidFill>
                  <a:schemeClr val="dk1"/>
                </a:solidFill>
                <a:effectLst/>
                <a:latin typeface="+mn-lt"/>
                <a:ea typeface="+mn-ea"/>
                <a:cs typeface="+mn-cs"/>
              </a:rPr>
              <a:t>の指標時間給および最低賃金を参考に検討し、</a:t>
            </a:r>
            <a:r>
              <a:rPr lang="en-US" altLang="ja-JP" sz="1100" b="1" i="0" u="none" strike="noStrike">
                <a:solidFill>
                  <a:schemeClr val="dk1"/>
                </a:solidFill>
                <a:effectLst/>
                <a:latin typeface="+mn-lt"/>
                <a:ea typeface="+mn-ea"/>
                <a:cs typeface="+mn-cs"/>
              </a:rPr>
              <a:t>1</a:t>
            </a:r>
            <a:r>
              <a:rPr lang="ja-JP" altLang="en-US" sz="1100" b="1" i="0" u="none" strike="noStrike">
                <a:solidFill>
                  <a:schemeClr val="dk1"/>
                </a:solidFill>
                <a:effectLst/>
                <a:latin typeface="+mn-lt"/>
                <a:ea typeface="+mn-ea"/>
                <a:cs typeface="+mn-cs"/>
              </a:rPr>
              <a:t>等級初号時間給を決定して入力します。</a:t>
            </a:r>
            <a:endParaRPr lang="en-US" altLang="ja-JP" sz="1100" b="1" i="0" u="none" strike="noStrike">
              <a:solidFill>
                <a:schemeClr val="dk1"/>
              </a:solidFill>
              <a:effectLst/>
              <a:latin typeface="+mn-lt"/>
              <a:ea typeface="+mn-ea"/>
              <a:cs typeface="+mn-cs"/>
            </a:endParaRPr>
          </a:p>
          <a:p>
            <a:pPr algn="l"/>
            <a:endParaRPr lang="ja-JP" altLang="en-US" sz="1100" b="1" i="0" u="none" strike="noStrike">
              <a:solidFill>
                <a:schemeClr val="dk1"/>
              </a:solidFill>
              <a:effectLst/>
              <a:latin typeface="+mn-lt"/>
              <a:ea typeface="+mn-ea"/>
              <a:cs typeface="+mn-cs"/>
            </a:endParaRPr>
          </a:p>
        </xdr:txBody>
      </xdr:sp>
    </xdr:grpSp>
    <xdr:clientData/>
  </xdr:twoCellAnchor>
  <xdr:twoCellAnchor>
    <xdr:from>
      <xdr:col>3</xdr:col>
      <xdr:colOff>619125</xdr:colOff>
      <xdr:row>94</xdr:row>
      <xdr:rowOff>123824</xdr:rowOff>
    </xdr:from>
    <xdr:to>
      <xdr:col>16</xdr:col>
      <xdr:colOff>71240</xdr:colOff>
      <xdr:row>100</xdr:row>
      <xdr:rowOff>214311</xdr:rowOff>
    </xdr:to>
    <xdr:grpSp>
      <xdr:nvGrpSpPr>
        <xdr:cNvPr id="38" name="グループ化 37">
          <a:extLst>
            <a:ext uri="{FF2B5EF4-FFF2-40B4-BE49-F238E27FC236}">
              <a16:creationId xmlns:a16="http://schemas.microsoft.com/office/drawing/2014/main" id="{E32C58F1-A19A-4B93-8F04-DA3EE0A125C9}"/>
            </a:ext>
          </a:extLst>
        </xdr:cNvPr>
        <xdr:cNvGrpSpPr/>
      </xdr:nvGrpSpPr>
      <xdr:grpSpPr>
        <a:xfrm>
          <a:off x="1119505" y="24114124"/>
          <a:ext cx="7384535" cy="1614487"/>
          <a:chOff x="1466850" y="5600699"/>
          <a:chExt cx="8367515" cy="1576416"/>
        </a:xfrm>
      </xdr:grpSpPr>
      <xdr:grpSp>
        <xdr:nvGrpSpPr>
          <xdr:cNvPr id="148" name="グループ化 147">
            <a:extLst>
              <a:ext uri="{FF2B5EF4-FFF2-40B4-BE49-F238E27FC236}">
                <a16:creationId xmlns:a16="http://schemas.microsoft.com/office/drawing/2014/main" id="{8CA5CAB9-AFE1-420A-9EC3-BFFD4D12425A}"/>
              </a:ext>
            </a:extLst>
          </xdr:cNvPr>
          <xdr:cNvGrpSpPr/>
        </xdr:nvGrpSpPr>
        <xdr:grpSpPr>
          <a:xfrm>
            <a:off x="1466850" y="5600699"/>
            <a:ext cx="8319890" cy="1576416"/>
            <a:chOff x="1581150" y="5915024"/>
            <a:chExt cx="8319890" cy="1576416"/>
          </a:xfrm>
        </xdr:grpSpPr>
        <xdr:grpSp>
          <xdr:nvGrpSpPr>
            <xdr:cNvPr id="144" name="グループ化 143">
              <a:extLst>
                <a:ext uri="{FF2B5EF4-FFF2-40B4-BE49-F238E27FC236}">
                  <a16:creationId xmlns:a16="http://schemas.microsoft.com/office/drawing/2014/main" id="{6C7BCD56-65A1-4207-A645-76C81C45E57C}"/>
                </a:ext>
              </a:extLst>
            </xdr:cNvPr>
            <xdr:cNvGrpSpPr/>
          </xdr:nvGrpSpPr>
          <xdr:grpSpPr>
            <a:xfrm>
              <a:off x="3124200" y="6657974"/>
              <a:ext cx="5399405" cy="794433"/>
              <a:chOff x="1819275" y="6696074"/>
              <a:chExt cx="5399405" cy="794433"/>
            </a:xfrm>
          </xdr:grpSpPr>
          <xdr:pic>
            <xdr:nvPicPr>
              <xdr:cNvPr id="138" name="図 137">
                <a:extLst>
                  <a:ext uri="{FF2B5EF4-FFF2-40B4-BE49-F238E27FC236}">
                    <a16:creationId xmlns:a16="http://schemas.microsoft.com/office/drawing/2014/main" id="{1E7F6142-1527-4E5F-92FB-537303AB1284}"/>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19275" y="6791325"/>
                <a:ext cx="5399405" cy="557530"/>
              </a:xfrm>
              <a:prstGeom prst="rect">
                <a:avLst/>
              </a:prstGeom>
              <a:noFill/>
              <a:ln>
                <a:noFill/>
              </a:ln>
            </xdr:spPr>
          </xdr:pic>
          <xdr:sp macro="" textlink="">
            <xdr:nvSpPr>
              <xdr:cNvPr id="139" name="楕円 138">
                <a:extLst>
                  <a:ext uri="{FF2B5EF4-FFF2-40B4-BE49-F238E27FC236}">
                    <a16:creationId xmlns:a16="http://schemas.microsoft.com/office/drawing/2014/main" id="{C19F600D-AF05-4C7E-AA60-3CBF2C406B54}"/>
                  </a:ext>
                </a:extLst>
              </xdr:cNvPr>
              <xdr:cNvSpPr/>
            </xdr:nvSpPr>
            <xdr:spPr>
              <a:xfrm>
                <a:off x="5657851" y="6715125"/>
                <a:ext cx="733424"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42" name="楕円 141">
                <a:extLst>
                  <a:ext uri="{FF2B5EF4-FFF2-40B4-BE49-F238E27FC236}">
                    <a16:creationId xmlns:a16="http://schemas.microsoft.com/office/drawing/2014/main" id="{FFAEBE28-9E29-4A57-BBD6-231CC25EAC8D}"/>
                  </a:ext>
                </a:extLst>
              </xdr:cNvPr>
              <xdr:cNvSpPr/>
            </xdr:nvSpPr>
            <xdr:spPr>
              <a:xfrm>
                <a:off x="1943100" y="6696074"/>
                <a:ext cx="857250" cy="79443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43" name="楕円 142">
                <a:extLst>
                  <a:ext uri="{FF2B5EF4-FFF2-40B4-BE49-F238E27FC236}">
                    <a16:creationId xmlns:a16="http://schemas.microsoft.com/office/drawing/2014/main" id="{7FB18C7D-9794-4912-AA7E-022E4ACC19CF}"/>
                  </a:ext>
                </a:extLst>
              </xdr:cNvPr>
              <xdr:cNvSpPr/>
            </xdr:nvSpPr>
            <xdr:spPr>
              <a:xfrm>
                <a:off x="3571875" y="6743699"/>
                <a:ext cx="857250" cy="737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45" name="吹き出し: 折線 (枠付き、強調線付き) 144">
              <a:extLst>
                <a:ext uri="{FF2B5EF4-FFF2-40B4-BE49-F238E27FC236}">
                  <a16:creationId xmlns:a16="http://schemas.microsoft.com/office/drawing/2014/main" id="{75FE7140-6122-46F9-9F0C-604E219E6239}"/>
                </a:ext>
              </a:extLst>
            </xdr:cNvPr>
            <xdr:cNvSpPr/>
          </xdr:nvSpPr>
          <xdr:spPr>
            <a:xfrm>
              <a:off x="8677275" y="5915024"/>
              <a:ext cx="1223765" cy="790575"/>
            </a:xfrm>
            <a:prstGeom prst="accentBorderCallout2">
              <a:avLst>
                <a:gd name="adj1" fmla="val 30673"/>
                <a:gd name="adj2" fmla="val -4452"/>
                <a:gd name="adj3" fmla="val 83082"/>
                <a:gd name="adj4" fmla="val -40561"/>
                <a:gd name="adj5" fmla="val 109332"/>
                <a:gd name="adj6" fmla="val -9648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該当年度の高卒初任給を入力</a:t>
              </a:r>
            </a:p>
            <a:p>
              <a:pPr algn="l"/>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46" name="吹き出し: 折線 (枠付き、強調線付き) 145">
              <a:extLst>
                <a:ext uri="{FF2B5EF4-FFF2-40B4-BE49-F238E27FC236}">
                  <a16:creationId xmlns:a16="http://schemas.microsoft.com/office/drawing/2014/main" id="{DA3413AD-071A-49F1-94CE-DA3FAE2794CC}"/>
                </a:ext>
              </a:extLst>
            </xdr:cNvPr>
            <xdr:cNvSpPr/>
          </xdr:nvSpPr>
          <xdr:spPr>
            <a:xfrm>
              <a:off x="6638925" y="6019800"/>
              <a:ext cx="1381125" cy="556842"/>
            </a:xfrm>
            <a:prstGeom prst="accentBorderCallout2">
              <a:avLst>
                <a:gd name="adj1" fmla="val 66784"/>
                <a:gd name="adj2" fmla="val -9123"/>
                <a:gd name="adj3" fmla="val 105551"/>
                <a:gd name="adj4" fmla="val -35221"/>
                <a:gd name="adj5" fmla="val 135469"/>
                <a:gd name="adj6" fmla="val -7743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１日の所定労働時間を入力します。</a:t>
              </a:r>
            </a:p>
          </xdr:txBody>
        </xdr:sp>
        <xdr:sp macro="" textlink="">
          <xdr:nvSpPr>
            <xdr:cNvPr id="147" name="吹き出し: 折線 (枠付き、強調線付き) 146">
              <a:extLst>
                <a:ext uri="{FF2B5EF4-FFF2-40B4-BE49-F238E27FC236}">
                  <a16:creationId xmlns:a16="http://schemas.microsoft.com/office/drawing/2014/main" id="{ADC35AC3-7694-4F11-8DC7-74B996317321}"/>
                </a:ext>
              </a:extLst>
            </xdr:cNvPr>
            <xdr:cNvSpPr/>
          </xdr:nvSpPr>
          <xdr:spPr>
            <a:xfrm>
              <a:off x="1581150" y="6810374"/>
              <a:ext cx="1223765" cy="681066"/>
            </a:xfrm>
            <a:prstGeom prst="accentBorderCallout2">
              <a:avLst>
                <a:gd name="adj1" fmla="val 47224"/>
                <a:gd name="adj2" fmla="val 106071"/>
                <a:gd name="adj3" fmla="val 7195"/>
                <a:gd name="adj4" fmla="val 122111"/>
                <a:gd name="adj5" fmla="val 5468"/>
                <a:gd name="adj6" fmla="val 140125"/>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年間の所定休日数を入力します。</a:t>
              </a:r>
            </a:p>
          </xdr:txBody>
        </xdr:sp>
      </xdr:grpSp>
      <xdr:sp macro="" textlink="">
        <xdr:nvSpPr>
          <xdr:cNvPr id="160" name="楕円 159">
            <a:extLst>
              <a:ext uri="{FF2B5EF4-FFF2-40B4-BE49-F238E27FC236}">
                <a16:creationId xmlns:a16="http://schemas.microsoft.com/office/drawing/2014/main" id="{29CA162A-419E-4C38-AB4B-4B1ECA06FE17}"/>
              </a:ext>
            </a:extLst>
          </xdr:cNvPr>
          <xdr:cNvSpPr/>
        </xdr:nvSpPr>
        <xdr:spPr>
          <a:xfrm>
            <a:off x="7658100" y="6381750"/>
            <a:ext cx="781050"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64" name="吹き出し: 折線 (枠付き、強調線付き) 163">
            <a:extLst>
              <a:ext uri="{FF2B5EF4-FFF2-40B4-BE49-F238E27FC236}">
                <a16:creationId xmlns:a16="http://schemas.microsoft.com/office/drawing/2014/main" id="{4AABC259-C62E-4C69-94CB-6C8C844B49B9}"/>
              </a:ext>
            </a:extLst>
          </xdr:cNvPr>
          <xdr:cNvSpPr/>
        </xdr:nvSpPr>
        <xdr:spPr>
          <a:xfrm>
            <a:off x="8610600" y="6667500"/>
            <a:ext cx="1223765" cy="504825"/>
          </a:xfrm>
          <a:prstGeom prst="accentBorderCallout2">
            <a:avLst>
              <a:gd name="adj1" fmla="val 30673"/>
              <a:gd name="adj2" fmla="val -4452"/>
              <a:gd name="adj3" fmla="val 67419"/>
              <a:gd name="adj4" fmla="val -7871"/>
              <a:gd name="adj5" fmla="val 55115"/>
              <a:gd name="adj6" fmla="val -3422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指標とする時間給です。</a:t>
            </a:r>
          </a:p>
        </xdr:txBody>
      </xdr:sp>
    </xdr:grpSp>
    <xdr:clientData/>
  </xdr:twoCellAnchor>
  <xdr:twoCellAnchor>
    <xdr:from>
      <xdr:col>3</xdr:col>
      <xdr:colOff>304800</xdr:colOff>
      <xdr:row>124</xdr:row>
      <xdr:rowOff>92076</xdr:rowOff>
    </xdr:from>
    <xdr:to>
      <xdr:col>17</xdr:col>
      <xdr:colOff>612775</xdr:colOff>
      <xdr:row>140</xdr:row>
      <xdr:rowOff>198438</xdr:rowOff>
    </xdr:to>
    <xdr:grpSp>
      <xdr:nvGrpSpPr>
        <xdr:cNvPr id="115" name="グループ化 114">
          <a:extLst>
            <a:ext uri="{FF2B5EF4-FFF2-40B4-BE49-F238E27FC236}">
              <a16:creationId xmlns:a16="http://schemas.microsoft.com/office/drawing/2014/main" id="{F7C53F7C-1994-4FD9-AACA-E47F5B674DBC}"/>
            </a:ext>
          </a:extLst>
        </xdr:cNvPr>
        <xdr:cNvGrpSpPr/>
      </xdr:nvGrpSpPr>
      <xdr:grpSpPr>
        <a:xfrm>
          <a:off x="812800" y="31791276"/>
          <a:ext cx="8842375" cy="4170362"/>
          <a:chOff x="1057275" y="10139359"/>
          <a:chExt cx="9781283" cy="4067376"/>
        </a:xfrm>
      </xdr:grpSpPr>
      <xdr:grpSp>
        <xdr:nvGrpSpPr>
          <xdr:cNvPr id="113" name="グループ化 112">
            <a:extLst>
              <a:ext uri="{FF2B5EF4-FFF2-40B4-BE49-F238E27FC236}">
                <a16:creationId xmlns:a16="http://schemas.microsoft.com/office/drawing/2014/main" id="{FDB54E5B-897F-4041-B327-DFA9DF533BF7}"/>
              </a:ext>
            </a:extLst>
          </xdr:cNvPr>
          <xdr:cNvGrpSpPr/>
        </xdr:nvGrpSpPr>
        <xdr:grpSpPr>
          <a:xfrm>
            <a:off x="1181099" y="10553700"/>
            <a:ext cx="9000000" cy="2286000"/>
            <a:chOff x="1162049" y="10363200"/>
            <a:chExt cx="9000000" cy="2286000"/>
          </a:xfrm>
        </xdr:grpSpPr>
        <xdr:pic>
          <xdr:nvPicPr>
            <xdr:cNvPr id="161" name="図 160">
              <a:extLst>
                <a:ext uri="{FF2B5EF4-FFF2-40B4-BE49-F238E27FC236}">
                  <a16:creationId xmlns:a16="http://schemas.microsoft.com/office/drawing/2014/main" id="{905986C5-6E6F-43E4-9D44-97ECBEC3CA9A}"/>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62049" y="11153774"/>
              <a:ext cx="9000000" cy="1410924"/>
            </a:xfrm>
            <a:prstGeom prst="rect">
              <a:avLst/>
            </a:prstGeom>
            <a:noFill/>
            <a:ln>
              <a:solidFill>
                <a:schemeClr val="tx1"/>
              </a:solidFill>
            </a:ln>
          </xdr:spPr>
        </xdr:pic>
        <xdr:sp macro="" textlink="">
          <xdr:nvSpPr>
            <xdr:cNvPr id="165" name="楕円 164">
              <a:extLst>
                <a:ext uri="{FF2B5EF4-FFF2-40B4-BE49-F238E27FC236}">
                  <a16:creationId xmlns:a16="http://schemas.microsoft.com/office/drawing/2014/main" id="{BDD22B99-4E91-4A49-8A4D-8AF49E75EB17}"/>
                </a:ext>
              </a:extLst>
            </xdr:cNvPr>
            <xdr:cNvSpPr/>
          </xdr:nvSpPr>
          <xdr:spPr>
            <a:xfrm>
              <a:off x="1352551" y="11229975"/>
              <a:ext cx="1600200" cy="14001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67" name="吹き出し: 折線 (枠付き、強調線付き) 166">
              <a:extLst>
                <a:ext uri="{FF2B5EF4-FFF2-40B4-BE49-F238E27FC236}">
                  <a16:creationId xmlns:a16="http://schemas.microsoft.com/office/drawing/2014/main" id="{E82542B4-96C2-4AA9-A160-DC8FAA91BC97}"/>
                </a:ext>
              </a:extLst>
            </xdr:cNvPr>
            <xdr:cNvSpPr/>
          </xdr:nvSpPr>
          <xdr:spPr>
            <a:xfrm>
              <a:off x="1333501" y="10363200"/>
              <a:ext cx="1905000" cy="714375"/>
            </a:xfrm>
            <a:prstGeom prst="accentBorderCallout2">
              <a:avLst>
                <a:gd name="adj1" fmla="val 68466"/>
                <a:gd name="adj2" fmla="val -3675"/>
                <a:gd name="adj3" fmla="val 125445"/>
                <a:gd name="adj4" fmla="val -13335"/>
                <a:gd name="adj5" fmla="val 221786"/>
                <a:gd name="adj6" fmla="val -17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等級及び等級定義を「</a:t>
              </a:r>
              <a:r>
                <a:rPr lang="en-US" altLang="ja-JP" sz="1100" b="1" i="0" u="none" strike="noStrike">
                  <a:solidFill>
                    <a:schemeClr val="dk1"/>
                  </a:solidFill>
                  <a:effectLst/>
                  <a:latin typeface="+mn-lt"/>
                  <a:ea typeface="+mn-ea"/>
                  <a:cs typeface="+mn-cs"/>
                </a:rPr>
                <a:t>(1)</a:t>
              </a:r>
              <a:r>
                <a:rPr lang="ja-JP" altLang="en-US" sz="1100" b="1" i="0" u="none" strike="noStrike">
                  <a:solidFill>
                    <a:schemeClr val="dk1"/>
                  </a:solidFill>
                  <a:effectLst/>
                  <a:latin typeface="+mn-lt"/>
                  <a:ea typeface="+mn-ea"/>
                  <a:cs typeface="+mn-cs"/>
                </a:rPr>
                <a:t>制度のフレーム設計シート」を参照して入力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68" name="楕円 167">
              <a:extLst>
                <a:ext uri="{FF2B5EF4-FFF2-40B4-BE49-F238E27FC236}">
                  <a16:creationId xmlns:a16="http://schemas.microsoft.com/office/drawing/2014/main" id="{49CAD7EF-5C9E-4B3E-814C-4820077D357B}"/>
                </a:ext>
              </a:extLst>
            </xdr:cNvPr>
            <xdr:cNvSpPr/>
          </xdr:nvSpPr>
          <xdr:spPr>
            <a:xfrm>
              <a:off x="2857499" y="11572875"/>
              <a:ext cx="742951" cy="10763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69" name="楕円 168">
              <a:extLst>
                <a:ext uri="{FF2B5EF4-FFF2-40B4-BE49-F238E27FC236}">
                  <a16:creationId xmlns:a16="http://schemas.microsoft.com/office/drawing/2014/main" id="{6B4E369C-980D-451E-BA5F-DDBBFBC93D9F}"/>
                </a:ext>
              </a:extLst>
            </xdr:cNvPr>
            <xdr:cNvSpPr/>
          </xdr:nvSpPr>
          <xdr:spPr>
            <a:xfrm>
              <a:off x="2905125" y="11153775"/>
              <a:ext cx="600075" cy="4476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70" name="楕円 169">
              <a:extLst>
                <a:ext uri="{FF2B5EF4-FFF2-40B4-BE49-F238E27FC236}">
                  <a16:creationId xmlns:a16="http://schemas.microsoft.com/office/drawing/2014/main" id="{AD7A9073-9E9B-44B6-B259-866E134CEB8C}"/>
                </a:ext>
              </a:extLst>
            </xdr:cNvPr>
            <xdr:cNvSpPr/>
          </xdr:nvSpPr>
          <xdr:spPr>
            <a:xfrm>
              <a:off x="3543300" y="11306175"/>
              <a:ext cx="742951" cy="13049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71" name="楕円 170">
              <a:extLst>
                <a:ext uri="{FF2B5EF4-FFF2-40B4-BE49-F238E27FC236}">
                  <a16:creationId xmlns:a16="http://schemas.microsoft.com/office/drawing/2014/main" id="{B1FBF202-AE82-4140-86D1-DFC9CEB2906B}"/>
                </a:ext>
              </a:extLst>
            </xdr:cNvPr>
            <xdr:cNvSpPr/>
          </xdr:nvSpPr>
          <xdr:spPr>
            <a:xfrm>
              <a:off x="4819650" y="11296650"/>
              <a:ext cx="742951" cy="13049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72" name="楕円 171">
              <a:extLst>
                <a:ext uri="{FF2B5EF4-FFF2-40B4-BE49-F238E27FC236}">
                  <a16:creationId xmlns:a16="http://schemas.microsoft.com/office/drawing/2014/main" id="{90521387-F9C1-414F-B36D-1F5A27ADB44B}"/>
                </a:ext>
              </a:extLst>
            </xdr:cNvPr>
            <xdr:cNvSpPr/>
          </xdr:nvSpPr>
          <xdr:spPr>
            <a:xfrm>
              <a:off x="7353300" y="11287125"/>
              <a:ext cx="742951" cy="13049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74" name="楕円 173">
              <a:extLst>
                <a:ext uri="{FF2B5EF4-FFF2-40B4-BE49-F238E27FC236}">
                  <a16:creationId xmlns:a16="http://schemas.microsoft.com/office/drawing/2014/main" id="{F3F94986-5B57-4B7A-B595-1F358E958226}"/>
                </a:ext>
              </a:extLst>
            </xdr:cNvPr>
            <xdr:cNvSpPr/>
          </xdr:nvSpPr>
          <xdr:spPr>
            <a:xfrm>
              <a:off x="9134475" y="11239500"/>
              <a:ext cx="742951" cy="13049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75" name="吹き出し: 折線 (枠付き、強調線付き) 174">
            <a:extLst>
              <a:ext uri="{FF2B5EF4-FFF2-40B4-BE49-F238E27FC236}">
                <a16:creationId xmlns:a16="http://schemas.microsoft.com/office/drawing/2014/main" id="{E96463CE-B7B6-4FB1-8147-AE31AB7A331D}"/>
              </a:ext>
            </a:extLst>
          </xdr:cNvPr>
          <xdr:cNvSpPr/>
        </xdr:nvSpPr>
        <xdr:spPr>
          <a:xfrm>
            <a:off x="3533775" y="10534650"/>
            <a:ext cx="1181100" cy="714375"/>
          </a:xfrm>
          <a:prstGeom prst="accentBorderCallout2">
            <a:avLst>
              <a:gd name="adj1" fmla="val 68466"/>
              <a:gd name="adj2" fmla="val -3675"/>
              <a:gd name="adj3" fmla="val 64112"/>
              <a:gd name="adj4" fmla="val -9867"/>
              <a:gd name="adj5" fmla="val 116453"/>
              <a:gd name="adj6" fmla="val -1251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上記</a:t>
            </a:r>
            <a:r>
              <a:rPr lang="en-US" altLang="ja-JP" sz="1100" b="1" i="0" u="none" strike="noStrike">
                <a:solidFill>
                  <a:schemeClr val="dk1"/>
                </a:solidFill>
                <a:effectLst/>
                <a:latin typeface="+mn-lt"/>
                <a:ea typeface="+mn-ea"/>
                <a:cs typeface="+mn-cs"/>
              </a:rPr>
              <a:t>(2)</a:t>
            </a:r>
            <a:r>
              <a:rPr lang="ja-JP" altLang="en-US" sz="1100" b="1" i="0" u="none" strike="noStrike">
                <a:solidFill>
                  <a:schemeClr val="dk1"/>
                </a:solidFill>
                <a:effectLst/>
                <a:latin typeface="+mn-lt"/>
                <a:ea typeface="+mn-ea"/>
                <a:cs typeface="+mn-cs"/>
              </a:rPr>
              <a:t>で決定した初号時間給が表示されます。</a:t>
            </a:r>
            <a:endParaRPr kumimoji="1" lang="ja-JP" altLang="en-US" sz="1100"/>
          </a:p>
        </xdr:txBody>
      </xdr:sp>
      <xdr:sp macro="" textlink="">
        <xdr:nvSpPr>
          <xdr:cNvPr id="176" name="吹き出し: 折線 (枠付き、強調線付き) 175">
            <a:extLst>
              <a:ext uri="{FF2B5EF4-FFF2-40B4-BE49-F238E27FC236}">
                <a16:creationId xmlns:a16="http://schemas.microsoft.com/office/drawing/2014/main" id="{F8490C67-55A1-416C-97A7-F93190AB8064}"/>
              </a:ext>
            </a:extLst>
          </xdr:cNvPr>
          <xdr:cNvSpPr/>
        </xdr:nvSpPr>
        <xdr:spPr>
          <a:xfrm>
            <a:off x="1057275" y="12925424"/>
            <a:ext cx="1928615" cy="977895"/>
          </a:xfrm>
          <a:prstGeom prst="accentBorderCallout2">
            <a:avLst>
              <a:gd name="adj1" fmla="val 47224"/>
              <a:gd name="adj2" fmla="val 102958"/>
              <a:gd name="adj3" fmla="val 10766"/>
              <a:gd name="adj4" fmla="val 113370"/>
              <a:gd name="adj5" fmla="val -17151"/>
              <a:gd name="adj6" fmla="val 11595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上位等級に対応する初号時間給をそれぞれに入力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事例は、</a:t>
            </a:r>
            <a:r>
              <a:rPr kumimoji="0" lang="en-US" altLang="ja-JP" sz="1100" b="1" i="0" u="none" strike="noStrike">
                <a:solidFill>
                  <a:schemeClr val="dk1"/>
                </a:solidFill>
                <a:effectLst/>
                <a:latin typeface="+mn-lt"/>
                <a:ea typeface="+mn-ea"/>
                <a:cs typeface="+mn-cs"/>
              </a:rPr>
              <a:t>50</a:t>
            </a:r>
            <a:r>
              <a:rPr kumimoji="0" lang="ja-JP" altLang="en-US" sz="1100" b="1" i="0" u="none" strike="noStrike">
                <a:solidFill>
                  <a:schemeClr val="dk1"/>
                </a:solidFill>
                <a:effectLst/>
                <a:latin typeface="+mn-lt"/>
                <a:ea typeface="+mn-ea"/>
                <a:cs typeface="+mn-cs"/>
              </a:rPr>
              <a:t>円差で増やしました。</a:t>
            </a:r>
            <a:endParaRPr kumimoji="1" lang="ja-JP" altLang="en-US" sz="1100"/>
          </a:p>
        </xdr:txBody>
      </xdr:sp>
      <xdr:sp macro="" textlink="">
        <xdr:nvSpPr>
          <xdr:cNvPr id="178" name="吹き出し: 折線 (枠付き、強調線付き) 177">
            <a:extLst>
              <a:ext uri="{FF2B5EF4-FFF2-40B4-BE49-F238E27FC236}">
                <a16:creationId xmlns:a16="http://schemas.microsoft.com/office/drawing/2014/main" id="{1FD8ED29-1EDE-4161-8D66-680E57D352DA}"/>
              </a:ext>
            </a:extLst>
          </xdr:cNvPr>
          <xdr:cNvSpPr/>
        </xdr:nvSpPr>
        <xdr:spPr>
          <a:xfrm>
            <a:off x="3533775" y="12906374"/>
            <a:ext cx="1905000" cy="1300361"/>
          </a:xfrm>
          <a:prstGeom prst="accentBorderCallout2">
            <a:avLst>
              <a:gd name="adj1" fmla="val 29104"/>
              <a:gd name="adj2" fmla="val -3675"/>
              <a:gd name="adj3" fmla="val -6470"/>
              <a:gd name="adj4" fmla="val -3335"/>
              <a:gd name="adj5" fmla="val -28214"/>
              <a:gd name="adj6" fmla="val 1182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各等級に対応する習熟昇給額を入力</a:t>
            </a:r>
            <a:r>
              <a:rPr kumimoji="0" lang="ja-JP" altLang="en-US" sz="1100" b="1" i="0" u="none" strike="noStrike">
                <a:solidFill>
                  <a:schemeClr val="dk1"/>
                </a:solidFill>
                <a:effectLst/>
                <a:latin typeface="+mn-lt"/>
                <a:ea typeface="+mn-ea"/>
                <a:cs typeface="+mn-cs"/>
              </a:rPr>
              <a:t>します。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習熟昇給は、標準者の定期昇給額になります。</a:t>
            </a:r>
            <a:endParaRPr kumimoji="0" lang="en-US" altLang="ja-JP" sz="1100" b="1" i="0" u="none" strike="noStrike">
              <a:solidFill>
                <a:schemeClr val="dk1"/>
              </a:solidFill>
              <a:effectLst/>
              <a:latin typeface="+mn-lt"/>
              <a:ea typeface="+mn-ea"/>
              <a:cs typeface="+mn-cs"/>
            </a:endParaRPr>
          </a:p>
          <a:p>
            <a:pPr algn="l"/>
            <a:r>
              <a:rPr kumimoji="0" lang="ja-JP" altLang="en-US" sz="1100" b="1" i="0" u="none" strike="noStrike">
                <a:solidFill>
                  <a:schemeClr val="dk1"/>
                </a:solidFill>
                <a:effectLst/>
                <a:latin typeface="+mn-lt"/>
                <a:ea typeface="+mn-ea"/>
                <a:cs typeface="+mn-cs"/>
              </a:rPr>
              <a:t>事例は、上位等級に向けて５円ピッチで増やしました。</a:t>
            </a:r>
            <a:endParaRPr kumimoji="1" lang="ja-JP" altLang="en-US" sz="1100"/>
          </a:p>
        </xdr:txBody>
      </xdr:sp>
      <xdr:sp macro="" textlink="">
        <xdr:nvSpPr>
          <xdr:cNvPr id="179" name="吹き出し: 折線 (枠付き、強調線付き) 178">
            <a:extLst>
              <a:ext uri="{FF2B5EF4-FFF2-40B4-BE49-F238E27FC236}">
                <a16:creationId xmlns:a16="http://schemas.microsoft.com/office/drawing/2014/main" id="{E3DEE288-5CB0-4844-B5B6-6CA274A70751}"/>
              </a:ext>
            </a:extLst>
          </xdr:cNvPr>
          <xdr:cNvSpPr/>
        </xdr:nvSpPr>
        <xdr:spPr>
          <a:xfrm>
            <a:off x="5200650" y="10334625"/>
            <a:ext cx="1676400" cy="962026"/>
          </a:xfrm>
          <a:prstGeom prst="accentBorderCallout2">
            <a:avLst>
              <a:gd name="adj1" fmla="val 53651"/>
              <a:gd name="adj2" fmla="val -3675"/>
              <a:gd name="adj3" fmla="val 68815"/>
              <a:gd name="adj4" fmla="val -13322"/>
              <a:gd name="adj5" fmla="val 120453"/>
              <a:gd name="adj6" fmla="val -767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習熟昇給が青天井にならないように昇給年数に上限年数を設定して入力します。</a:t>
            </a:r>
            <a:endParaRPr kumimoji="1" lang="ja-JP" altLang="en-US" sz="1100"/>
          </a:p>
        </xdr:txBody>
      </xdr:sp>
      <xdr:sp macro="" textlink="">
        <xdr:nvSpPr>
          <xdr:cNvPr id="180" name="吹き出し: 折線 (枠付き、強調線付き) 179">
            <a:extLst>
              <a:ext uri="{FF2B5EF4-FFF2-40B4-BE49-F238E27FC236}">
                <a16:creationId xmlns:a16="http://schemas.microsoft.com/office/drawing/2014/main" id="{78EF278F-033E-4415-9CB5-FA0B43EBB569}"/>
              </a:ext>
            </a:extLst>
          </xdr:cNvPr>
          <xdr:cNvSpPr/>
        </xdr:nvSpPr>
        <xdr:spPr>
          <a:xfrm>
            <a:off x="7180957" y="10139359"/>
            <a:ext cx="3657601" cy="1076326"/>
          </a:xfrm>
          <a:prstGeom prst="accentBorderCallout2">
            <a:avLst>
              <a:gd name="adj1" fmla="val 53651"/>
              <a:gd name="adj2" fmla="val -2133"/>
              <a:gd name="adj3" fmla="val 67930"/>
              <a:gd name="adj4" fmla="val -4906"/>
              <a:gd name="adj5" fmla="val 151948"/>
              <a:gd name="adj6" fmla="val 732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習熟昇給の昇給額を減額して昇給させる「張り出し年数」を設定して入力します。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張り出し年数には、習熟昇給年数を含めて入力します。</a:t>
            </a:r>
            <a:endParaRPr kumimoji="1" lang="en-US" altLang="ja-JP" sz="1100" b="1" i="0" u="none" strike="noStrike">
              <a:solidFill>
                <a:schemeClr val="dk1"/>
              </a:solidFill>
              <a:effectLst/>
              <a:latin typeface="+mn-lt"/>
              <a:ea typeface="+mn-ea"/>
              <a:cs typeface="+mn-cs"/>
            </a:endParaRPr>
          </a:p>
          <a:p>
            <a:pPr algn="l"/>
            <a:r>
              <a:rPr kumimoji="1" lang="ja-JP" altLang="en-US" sz="1100" b="1"/>
              <a:t>張り出し設計をしない場合は、上限年数と同じ年数を手入力します。</a:t>
            </a:r>
          </a:p>
        </xdr:txBody>
      </xdr:sp>
      <xdr:sp macro="" textlink="">
        <xdr:nvSpPr>
          <xdr:cNvPr id="181" name="吹き出し: 折線 (枠付き、強調線付き) 180">
            <a:extLst>
              <a:ext uri="{FF2B5EF4-FFF2-40B4-BE49-F238E27FC236}">
                <a16:creationId xmlns:a16="http://schemas.microsoft.com/office/drawing/2014/main" id="{E6091FEB-70D4-4ADF-AA7B-F6B7391EE20C}"/>
              </a:ext>
            </a:extLst>
          </xdr:cNvPr>
          <xdr:cNvSpPr/>
        </xdr:nvSpPr>
        <xdr:spPr>
          <a:xfrm>
            <a:off x="7400925" y="12887325"/>
            <a:ext cx="1928615" cy="1162050"/>
          </a:xfrm>
          <a:prstGeom prst="accentBorderCallout2">
            <a:avLst>
              <a:gd name="adj1" fmla="val 47224"/>
              <a:gd name="adj2" fmla="val 102958"/>
              <a:gd name="adj3" fmla="val 10766"/>
              <a:gd name="adj4" fmla="val 113370"/>
              <a:gd name="adj5" fmla="val -17151"/>
              <a:gd name="adj6" fmla="val 11595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上位等級に昇格する際に、時間給に特別加算する金額を設定して入力します。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昇格昇給を設定しないときは、「０」を入力します。</a:t>
            </a:r>
            <a:endParaRPr kumimoji="1" lang="ja-JP" altLang="en-US" sz="1100"/>
          </a:p>
        </xdr:txBody>
      </xdr:sp>
    </xdr:grpSp>
    <xdr:clientData/>
  </xdr:twoCellAnchor>
  <xdr:twoCellAnchor>
    <xdr:from>
      <xdr:col>3</xdr:col>
      <xdr:colOff>523875</xdr:colOff>
      <xdr:row>141</xdr:row>
      <xdr:rowOff>66669</xdr:rowOff>
    </xdr:from>
    <xdr:to>
      <xdr:col>14</xdr:col>
      <xdr:colOff>57150</xdr:colOff>
      <xdr:row>147</xdr:row>
      <xdr:rowOff>181445</xdr:rowOff>
    </xdr:to>
    <xdr:grpSp>
      <xdr:nvGrpSpPr>
        <xdr:cNvPr id="141" name="グループ化 140">
          <a:extLst>
            <a:ext uri="{FF2B5EF4-FFF2-40B4-BE49-F238E27FC236}">
              <a16:creationId xmlns:a16="http://schemas.microsoft.com/office/drawing/2014/main" id="{E98FAED0-472E-40D6-8D2F-E3EBA3E1B609}"/>
            </a:ext>
          </a:extLst>
        </xdr:cNvPr>
        <xdr:cNvGrpSpPr/>
      </xdr:nvGrpSpPr>
      <xdr:grpSpPr>
        <a:xfrm>
          <a:off x="1031875" y="36083869"/>
          <a:ext cx="6238875" cy="1638776"/>
          <a:chOff x="838200" y="17168249"/>
          <a:chExt cx="7077075" cy="1376926"/>
        </a:xfrm>
      </xdr:grpSpPr>
      <xdr:pic>
        <xdr:nvPicPr>
          <xdr:cNvPr id="187" name="図 186">
            <a:extLst>
              <a:ext uri="{FF2B5EF4-FFF2-40B4-BE49-F238E27FC236}">
                <a16:creationId xmlns:a16="http://schemas.microsoft.com/office/drawing/2014/main" id="{9A6A4186-1C85-4CA9-BB28-657E656B82B7}"/>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38200" y="17907000"/>
            <a:ext cx="4968875" cy="514350"/>
          </a:xfrm>
          <a:prstGeom prst="rect">
            <a:avLst/>
          </a:prstGeom>
          <a:noFill/>
          <a:ln>
            <a:noFill/>
          </a:ln>
        </xdr:spPr>
      </xdr:pic>
      <xdr:sp macro="" textlink="">
        <xdr:nvSpPr>
          <xdr:cNvPr id="177" name="楕円 176">
            <a:extLst>
              <a:ext uri="{FF2B5EF4-FFF2-40B4-BE49-F238E27FC236}">
                <a16:creationId xmlns:a16="http://schemas.microsoft.com/office/drawing/2014/main" id="{A6094B5B-D78F-4725-9E29-39D9D0CB745A}"/>
              </a:ext>
            </a:extLst>
          </xdr:cNvPr>
          <xdr:cNvSpPr/>
        </xdr:nvSpPr>
        <xdr:spPr>
          <a:xfrm>
            <a:off x="2181225" y="17754600"/>
            <a:ext cx="4067176" cy="7905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82" name="楕円 181">
            <a:extLst>
              <a:ext uri="{FF2B5EF4-FFF2-40B4-BE49-F238E27FC236}">
                <a16:creationId xmlns:a16="http://schemas.microsoft.com/office/drawing/2014/main" id="{35B55CDD-4B61-48A3-BECE-880C12B4FF16}"/>
              </a:ext>
            </a:extLst>
          </xdr:cNvPr>
          <xdr:cNvSpPr/>
        </xdr:nvSpPr>
        <xdr:spPr>
          <a:xfrm>
            <a:off x="3886200" y="17692638"/>
            <a:ext cx="600075" cy="79477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84" name="吹き出し: 折線 (枠付き、強調線付き) 183">
            <a:extLst>
              <a:ext uri="{FF2B5EF4-FFF2-40B4-BE49-F238E27FC236}">
                <a16:creationId xmlns:a16="http://schemas.microsoft.com/office/drawing/2014/main" id="{8F15C350-DB86-4ED0-9791-5E5110A86835}"/>
              </a:ext>
            </a:extLst>
          </xdr:cNvPr>
          <xdr:cNvSpPr/>
        </xdr:nvSpPr>
        <xdr:spPr>
          <a:xfrm>
            <a:off x="4724400" y="17168249"/>
            <a:ext cx="990600" cy="552450"/>
          </a:xfrm>
          <a:prstGeom prst="accentBorderCallout2">
            <a:avLst>
              <a:gd name="adj1" fmla="val 68466"/>
              <a:gd name="adj2" fmla="val -3675"/>
              <a:gd name="adj3" fmla="val 64112"/>
              <a:gd name="adj4" fmla="val -9867"/>
              <a:gd name="adj5" fmla="val 99120"/>
              <a:gd name="adj6" fmla="val -4073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標準をこのセルに入力</a:t>
            </a:r>
            <a:endParaRPr kumimoji="1" lang="ja-JP" altLang="en-US" sz="1100"/>
          </a:p>
        </xdr:txBody>
      </xdr:sp>
      <xdr:sp macro="" textlink="">
        <xdr:nvSpPr>
          <xdr:cNvPr id="185" name="吹き出し: 折線 (枠付き、強調線付き) 184">
            <a:extLst>
              <a:ext uri="{FF2B5EF4-FFF2-40B4-BE49-F238E27FC236}">
                <a16:creationId xmlns:a16="http://schemas.microsoft.com/office/drawing/2014/main" id="{B117CEB0-6CAD-42EE-ADEA-7FEBE792FE3A}"/>
              </a:ext>
            </a:extLst>
          </xdr:cNvPr>
          <xdr:cNvSpPr/>
        </xdr:nvSpPr>
        <xdr:spPr>
          <a:xfrm>
            <a:off x="6734175" y="17621250"/>
            <a:ext cx="1181100" cy="714375"/>
          </a:xfrm>
          <a:prstGeom prst="accentBorderCallout2">
            <a:avLst>
              <a:gd name="adj1" fmla="val 68466"/>
              <a:gd name="adj2" fmla="val -3675"/>
              <a:gd name="adj3" fmla="val 64112"/>
              <a:gd name="adj4" fmla="val -9867"/>
              <a:gd name="adj5" fmla="val 53786"/>
              <a:gd name="adj6" fmla="val -5364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標語と昇給号俸数を入力します。</a:t>
            </a:r>
            <a:endParaRPr kumimoji="1" lang="ja-JP" altLang="en-US" sz="1100"/>
          </a:p>
        </xdr:txBody>
      </xdr:sp>
    </xdr:grpSp>
    <xdr:clientData/>
  </xdr:twoCellAnchor>
  <xdr:twoCellAnchor>
    <xdr:from>
      <xdr:col>4</xdr:col>
      <xdr:colOff>619125</xdr:colOff>
      <xdr:row>150</xdr:row>
      <xdr:rowOff>47625</xdr:rowOff>
    </xdr:from>
    <xdr:to>
      <xdr:col>11</xdr:col>
      <xdr:colOff>638175</xdr:colOff>
      <xdr:row>153</xdr:row>
      <xdr:rowOff>57150</xdr:rowOff>
    </xdr:to>
    <xdr:grpSp>
      <xdr:nvGrpSpPr>
        <xdr:cNvPr id="166" name="グループ化 165">
          <a:extLst>
            <a:ext uri="{FF2B5EF4-FFF2-40B4-BE49-F238E27FC236}">
              <a16:creationId xmlns:a16="http://schemas.microsoft.com/office/drawing/2014/main" id="{7F9B1F33-D7C6-4976-8C22-274E889FF2D0}"/>
            </a:ext>
          </a:extLst>
        </xdr:cNvPr>
        <xdr:cNvGrpSpPr/>
      </xdr:nvGrpSpPr>
      <xdr:grpSpPr>
        <a:xfrm>
          <a:off x="1729105" y="38350825"/>
          <a:ext cx="4263390" cy="771525"/>
          <a:chOff x="1533525" y="19250025"/>
          <a:chExt cx="4819650" cy="752475"/>
        </a:xfrm>
      </xdr:grpSpPr>
      <xdr:grpSp>
        <xdr:nvGrpSpPr>
          <xdr:cNvPr id="140" name="グループ化 139">
            <a:extLst>
              <a:ext uri="{FF2B5EF4-FFF2-40B4-BE49-F238E27FC236}">
                <a16:creationId xmlns:a16="http://schemas.microsoft.com/office/drawing/2014/main" id="{7E946E90-6436-4EBE-91BF-E8E2E5EFF309}"/>
              </a:ext>
            </a:extLst>
          </xdr:cNvPr>
          <xdr:cNvGrpSpPr/>
        </xdr:nvGrpSpPr>
        <xdr:grpSpPr>
          <a:xfrm>
            <a:off x="1533525" y="19478625"/>
            <a:ext cx="3282950" cy="523875"/>
            <a:chOff x="3171825" y="18935700"/>
            <a:chExt cx="3282950" cy="523875"/>
          </a:xfrm>
        </xdr:grpSpPr>
        <xdr:pic>
          <xdr:nvPicPr>
            <xdr:cNvPr id="163" name="図 162">
              <a:extLst>
                <a:ext uri="{FF2B5EF4-FFF2-40B4-BE49-F238E27FC236}">
                  <a16:creationId xmlns:a16="http://schemas.microsoft.com/office/drawing/2014/main" id="{5DA73C1A-20FB-4E2A-8CEE-97ABC76E8594}"/>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171825" y="19088100"/>
              <a:ext cx="3282950" cy="254000"/>
            </a:xfrm>
            <a:prstGeom prst="rect">
              <a:avLst/>
            </a:prstGeom>
            <a:noFill/>
            <a:ln>
              <a:noFill/>
            </a:ln>
          </xdr:spPr>
        </xdr:pic>
        <xdr:sp macro="" textlink="">
          <xdr:nvSpPr>
            <xdr:cNvPr id="183" name="楕円 182">
              <a:extLst>
                <a:ext uri="{FF2B5EF4-FFF2-40B4-BE49-F238E27FC236}">
                  <a16:creationId xmlns:a16="http://schemas.microsoft.com/office/drawing/2014/main" id="{0FD0EA0A-BC9A-408C-B641-E49B51A3CA50}"/>
                </a:ext>
              </a:extLst>
            </xdr:cNvPr>
            <xdr:cNvSpPr/>
          </xdr:nvSpPr>
          <xdr:spPr>
            <a:xfrm>
              <a:off x="5334000" y="18935700"/>
              <a:ext cx="1019175" cy="52387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86" name="吹き出し: 折線 (枠付き、強調線付き) 185">
            <a:extLst>
              <a:ext uri="{FF2B5EF4-FFF2-40B4-BE49-F238E27FC236}">
                <a16:creationId xmlns:a16="http://schemas.microsoft.com/office/drawing/2014/main" id="{F2F649DB-440F-4014-978B-05F57A282779}"/>
              </a:ext>
            </a:extLst>
          </xdr:cNvPr>
          <xdr:cNvSpPr/>
        </xdr:nvSpPr>
        <xdr:spPr>
          <a:xfrm>
            <a:off x="5172075" y="19250025"/>
            <a:ext cx="1181100" cy="714375"/>
          </a:xfrm>
          <a:prstGeom prst="accentBorderCallout2">
            <a:avLst>
              <a:gd name="adj1" fmla="val 68466"/>
              <a:gd name="adj2" fmla="val -3675"/>
              <a:gd name="adj3" fmla="val 64112"/>
              <a:gd name="adj4" fmla="val -9867"/>
              <a:gd name="adj5" fmla="val 72453"/>
              <a:gd name="adj6" fmla="val -4396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習熟昇給額に対する支給割合を入力します。</a:t>
            </a:r>
            <a:endParaRPr kumimoji="1" lang="ja-JP" altLang="en-US" sz="1100"/>
          </a:p>
        </xdr:txBody>
      </xdr:sp>
    </xdr:grpSp>
    <xdr:clientData/>
  </xdr:twoCellAnchor>
  <xdr:twoCellAnchor>
    <xdr:from>
      <xdr:col>3</xdr:col>
      <xdr:colOff>352425</xdr:colOff>
      <xdr:row>157</xdr:row>
      <xdr:rowOff>133346</xdr:rowOff>
    </xdr:from>
    <xdr:to>
      <xdr:col>13</xdr:col>
      <xdr:colOff>528440</xdr:colOff>
      <xdr:row>162</xdr:row>
      <xdr:rowOff>166682</xdr:rowOff>
    </xdr:to>
    <xdr:grpSp>
      <xdr:nvGrpSpPr>
        <xdr:cNvPr id="5" name="グループ化 4">
          <a:extLst>
            <a:ext uri="{FF2B5EF4-FFF2-40B4-BE49-F238E27FC236}">
              <a16:creationId xmlns:a16="http://schemas.microsoft.com/office/drawing/2014/main" id="{D3C7A81B-E4BC-4D74-9054-6B3D3625CD12}"/>
            </a:ext>
          </a:extLst>
        </xdr:cNvPr>
        <xdr:cNvGrpSpPr/>
      </xdr:nvGrpSpPr>
      <xdr:grpSpPr>
        <a:xfrm>
          <a:off x="860425" y="40214546"/>
          <a:ext cx="6272015" cy="1303336"/>
          <a:chOff x="1685925" y="21345526"/>
          <a:chExt cx="7034015" cy="1271592"/>
        </a:xfrm>
      </xdr:grpSpPr>
      <xdr:pic>
        <xdr:nvPicPr>
          <xdr:cNvPr id="100" name="図 99">
            <a:extLst>
              <a:ext uri="{FF2B5EF4-FFF2-40B4-BE49-F238E27FC236}">
                <a16:creationId xmlns:a16="http://schemas.microsoft.com/office/drawing/2014/main" id="{6A0E9BC5-394E-439D-AAA2-3BB1B00DE31B}"/>
              </a:ext>
            </a:extLst>
          </xdr:cNvPr>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685925" y="21850349"/>
            <a:ext cx="5399405" cy="733425"/>
          </a:xfrm>
          <a:prstGeom prst="rect">
            <a:avLst/>
          </a:prstGeom>
          <a:noFill/>
          <a:ln>
            <a:noFill/>
          </a:ln>
        </xdr:spPr>
      </xdr:pic>
      <xdr:sp macro="" textlink="">
        <xdr:nvSpPr>
          <xdr:cNvPr id="77" name="楕円 76">
            <a:extLst>
              <a:ext uri="{FF2B5EF4-FFF2-40B4-BE49-F238E27FC236}">
                <a16:creationId xmlns:a16="http://schemas.microsoft.com/office/drawing/2014/main" id="{A5ECB0E6-9071-4BA7-AD76-75CF567957F4}"/>
              </a:ext>
            </a:extLst>
          </xdr:cNvPr>
          <xdr:cNvSpPr/>
        </xdr:nvSpPr>
        <xdr:spPr>
          <a:xfrm>
            <a:off x="5514976" y="21869401"/>
            <a:ext cx="733424"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3" name="吹き出し: 折線 (枠付き、強調線付き) 72">
            <a:extLst>
              <a:ext uri="{FF2B5EF4-FFF2-40B4-BE49-F238E27FC236}">
                <a16:creationId xmlns:a16="http://schemas.microsoft.com/office/drawing/2014/main" id="{29FB5FC0-BB1A-44BB-97A9-292A874B00A0}"/>
              </a:ext>
            </a:extLst>
          </xdr:cNvPr>
          <xdr:cNvSpPr/>
        </xdr:nvSpPr>
        <xdr:spPr>
          <a:xfrm>
            <a:off x="3200401" y="21345526"/>
            <a:ext cx="2228850" cy="476250"/>
          </a:xfrm>
          <a:prstGeom prst="accentBorderCallout2">
            <a:avLst>
              <a:gd name="adj1" fmla="val 40673"/>
              <a:gd name="adj2" fmla="val 102183"/>
              <a:gd name="adj3" fmla="val 51805"/>
              <a:gd name="adj4" fmla="val 121899"/>
              <a:gd name="adj5" fmla="val 112175"/>
              <a:gd name="adj6" fmla="val 12045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変更があれば、該当年度の高卒初任給を、ここで更新入力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70" name="楕円 69">
            <a:extLst>
              <a:ext uri="{FF2B5EF4-FFF2-40B4-BE49-F238E27FC236}">
                <a16:creationId xmlns:a16="http://schemas.microsoft.com/office/drawing/2014/main" id="{F979E335-036F-45F6-8757-83475FCE16D0}"/>
              </a:ext>
            </a:extLst>
          </xdr:cNvPr>
          <xdr:cNvSpPr/>
        </xdr:nvSpPr>
        <xdr:spPr>
          <a:xfrm>
            <a:off x="6334125" y="21859876"/>
            <a:ext cx="781050" cy="746808"/>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71" name="吹き出し: 折線 (枠付き、強調線付き) 70">
            <a:extLst>
              <a:ext uri="{FF2B5EF4-FFF2-40B4-BE49-F238E27FC236}">
                <a16:creationId xmlns:a16="http://schemas.microsoft.com/office/drawing/2014/main" id="{E8C0AA0B-40CD-478A-88D5-3EDA1653EAF7}"/>
              </a:ext>
            </a:extLst>
          </xdr:cNvPr>
          <xdr:cNvSpPr/>
        </xdr:nvSpPr>
        <xdr:spPr>
          <a:xfrm>
            <a:off x="7496175" y="22050376"/>
            <a:ext cx="1223765" cy="566742"/>
          </a:xfrm>
          <a:prstGeom prst="accentBorderCallout2">
            <a:avLst>
              <a:gd name="adj1" fmla="val 30673"/>
              <a:gd name="adj2" fmla="val -4452"/>
              <a:gd name="adj3" fmla="val 67419"/>
              <a:gd name="adj4" fmla="val -7871"/>
              <a:gd name="adj5" fmla="val 55115"/>
              <a:gd name="adj6" fmla="val -3422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b="1"/>
              <a:t>新指標とする時間給をチェック</a:t>
            </a:r>
          </a:p>
        </xdr:txBody>
      </xdr:sp>
    </xdr:grpSp>
    <xdr:clientData/>
  </xdr:twoCellAnchor>
  <xdr:twoCellAnchor>
    <xdr:from>
      <xdr:col>3</xdr:col>
      <xdr:colOff>295275</xdr:colOff>
      <xdr:row>89</xdr:row>
      <xdr:rowOff>38100</xdr:rowOff>
    </xdr:from>
    <xdr:to>
      <xdr:col>10</xdr:col>
      <xdr:colOff>133349</xdr:colOff>
      <xdr:row>91</xdr:row>
      <xdr:rowOff>238125</xdr:rowOff>
    </xdr:to>
    <xdr:sp macro="" textlink="">
      <xdr:nvSpPr>
        <xdr:cNvPr id="85" name="テキスト ボックス 84">
          <a:extLst>
            <a:ext uri="{FF2B5EF4-FFF2-40B4-BE49-F238E27FC236}">
              <a16:creationId xmlns:a16="http://schemas.microsoft.com/office/drawing/2014/main" id="{52A28613-7E6A-4CF7-A3FB-03F53A59AE4A}"/>
            </a:ext>
          </a:extLst>
        </xdr:cNvPr>
        <xdr:cNvSpPr txBox="1"/>
      </xdr:nvSpPr>
      <xdr:spPr>
        <a:xfrm>
          <a:off x="1143000" y="5162550"/>
          <a:ext cx="4638674" cy="695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このシートでの入力データは、設計時のみの入力になります。</a:t>
          </a:r>
          <a:r>
            <a:rPr lang="ja-JP" altLang="en-US" sz="1100" b="0">
              <a:solidFill>
                <a:srgbClr val="FF0000"/>
              </a:solidFill>
            </a:rPr>
            <a:t> </a:t>
          </a:r>
          <a:r>
            <a:rPr lang="ja-JP" altLang="en-US" sz="1100" b="0" i="0" u="sng" strike="noStrike">
              <a:solidFill>
                <a:srgbClr val="FF0000"/>
              </a:solidFill>
              <a:effectLst/>
              <a:latin typeface="+mn-lt"/>
              <a:ea typeface="+mn-ea"/>
              <a:cs typeface="+mn-cs"/>
            </a:rPr>
            <a:t>　</a:t>
          </a:r>
          <a:endParaRPr lang="en-US" altLang="ja-JP" sz="1100" b="0" i="0" u="sng" strike="noStrike">
            <a:solidFill>
              <a:srgbClr val="FF0000"/>
            </a:solidFill>
            <a:effectLst/>
            <a:latin typeface="+mn-lt"/>
            <a:ea typeface="+mn-ea"/>
            <a:cs typeface="+mn-cs"/>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設計完了後は、このシートでの入力データの変更は禁止です。</a:t>
          </a:r>
          <a:r>
            <a:rPr lang="ja-JP" altLang="en-US" sz="1100" b="0">
              <a:solidFill>
                <a:srgbClr val="FF0000"/>
              </a:solidFill>
            </a:rPr>
            <a:t> </a:t>
          </a:r>
          <a:endParaRPr lang="en-US" altLang="ja-JP" sz="1100" b="0">
            <a:solidFill>
              <a:srgbClr val="FF0000"/>
            </a:solidFill>
          </a:endParaRPr>
        </a:p>
        <a:p>
          <a:r>
            <a:rPr lang="ja-JP" altLang="en-US" sz="1100" b="0" i="0" u="sng" strike="noStrike">
              <a:solidFill>
                <a:srgbClr val="FF0000"/>
              </a:solidFill>
              <a:effectLst/>
              <a:latin typeface="+mn-lt"/>
              <a:ea typeface="+mn-ea"/>
              <a:cs typeface="+mn-cs"/>
            </a:rPr>
            <a:t>　</a:t>
          </a:r>
          <a:r>
            <a:rPr lang="en-US" altLang="ja-JP" sz="1100" b="0" i="0" u="sng" strike="noStrike">
              <a:solidFill>
                <a:srgbClr val="FF0000"/>
              </a:solidFill>
              <a:effectLst/>
              <a:latin typeface="+mn-lt"/>
              <a:ea typeface="+mn-ea"/>
              <a:cs typeface="+mn-cs"/>
            </a:rPr>
            <a:t>※ </a:t>
          </a:r>
          <a:r>
            <a:rPr lang="ja-JP" altLang="en-US" sz="1100" b="0" i="0" u="sng" strike="noStrike">
              <a:solidFill>
                <a:srgbClr val="FF0000"/>
              </a:solidFill>
              <a:effectLst/>
              <a:latin typeface="+mn-lt"/>
              <a:ea typeface="+mn-ea"/>
              <a:cs typeface="+mn-cs"/>
            </a:rPr>
            <a:t>ただし、一から再設計を行うときは、このシートから行います。</a:t>
          </a:r>
          <a:r>
            <a:rPr lang="ja-JP" altLang="en-US" sz="1100" b="0">
              <a:solidFill>
                <a:srgbClr val="FF0000"/>
              </a:solidFill>
            </a:rPr>
            <a:t> </a:t>
          </a:r>
          <a:endParaRPr kumimoji="1" lang="ja-JP" altLang="en-US" sz="1100" b="0">
            <a:solidFill>
              <a:srgbClr val="FF0000"/>
            </a:solidFill>
          </a:endParaRPr>
        </a:p>
      </xdr:txBody>
    </xdr:sp>
    <xdr:clientData/>
  </xdr:twoCellAnchor>
  <xdr:twoCellAnchor>
    <xdr:from>
      <xdr:col>4</xdr:col>
      <xdr:colOff>590550</xdr:colOff>
      <xdr:row>201</xdr:row>
      <xdr:rowOff>123825</xdr:rowOff>
    </xdr:from>
    <xdr:to>
      <xdr:col>12</xdr:col>
      <xdr:colOff>503555</xdr:colOff>
      <xdr:row>212</xdr:row>
      <xdr:rowOff>162560</xdr:rowOff>
    </xdr:to>
    <xdr:grpSp>
      <xdr:nvGrpSpPr>
        <xdr:cNvPr id="2" name="グループ化 1">
          <a:extLst>
            <a:ext uri="{FF2B5EF4-FFF2-40B4-BE49-F238E27FC236}">
              <a16:creationId xmlns:a16="http://schemas.microsoft.com/office/drawing/2014/main" id="{272207AE-0476-49DB-B4E9-D618DD07D1AD}"/>
            </a:ext>
          </a:extLst>
        </xdr:cNvPr>
        <xdr:cNvGrpSpPr/>
      </xdr:nvGrpSpPr>
      <xdr:grpSpPr>
        <a:xfrm>
          <a:off x="1708150" y="51304825"/>
          <a:ext cx="4789805" cy="2832735"/>
          <a:chOff x="2124075" y="34318575"/>
          <a:chExt cx="5399405" cy="2762885"/>
        </a:xfrm>
      </xdr:grpSpPr>
      <xdr:pic>
        <xdr:nvPicPr>
          <xdr:cNvPr id="190" name="図 189">
            <a:extLst>
              <a:ext uri="{FF2B5EF4-FFF2-40B4-BE49-F238E27FC236}">
                <a16:creationId xmlns:a16="http://schemas.microsoft.com/office/drawing/2014/main" id="{8FE0FE08-28EE-44E4-84C9-B9292106DA0E}"/>
              </a:ext>
            </a:extLst>
          </xdr:cNvPr>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124075" y="34966275"/>
            <a:ext cx="5399405" cy="2115185"/>
          </a:xfrm>
          <a:prstGeom prst="rect">
            <a:avLst/>
          </a:prstGeom>
          <a:noFill/>
          <a:ln>
            <a:noFill/>
          </a:ln>
        </xdr:spPr>
      </xdr:pic>
      <xdr:sp macro="" textlink="">
        <xdr:nvSpPr>
          <xdr:cNvPr id="87" name="楕円 86">
            <a:extLst>
              <a:ext uri="{FF2B5EF4-FFF2-40B4-BE49-F238E27FC236}">
                <a16:creationId xmlns:a16="http://schemas.microsoft.com/office/drawing/2014/main" id="{30D812D7-F2DC-4B4D-B884-25FD061C5026}"/>
              </a:ext>
            </a:extLst>
          </xdr:cNvPr>
          <xdr:cNvSpPr/>
        </xdr:nvSpPr>
        <xdr:spPr>
          <a:xfrm>
            <a:off x="4124325" y="34871025"/>
            <a:ext cx="571500" cy="7715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8" name="楕円 87">
            <a:extLst>
              <a:ext uri="{FF2B5EF4-FFF2-40B4-BE49-F238E27FC236}">
                <a16:creationId xmlns:a16="http://schemas.microsoft.com/office/drawing/2014/main" id="{9C7C7A26-AFDF-49B9-9906-78111334C4D2}"/>
              </a:ext>
            </a:extLst>
          </xdr:cNvPr>
          <xdr:cNvSpPr/>
        </xdr:nvSpPr>
        <xdr:spPr>
          <a:xfrm>
            <a:off x="3419475" y="34871025"/>
            <a:ext cx="571500" cy="7715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89" name="吹き出し: 折線 (枠付き、強調線付き) 88">
            <a:extLst>
              <a:ext uri="{FF2B5EF4-FFF2-40B4-BE49-F238E27FC236}">
                <a16:creationId xmlns:a16="http://schemas.microsoft.com/office/drawing/2014/main" id="{6C27FD53-8523-440A-A902-5DE9B0A83D3D}"/>
              </a:ext>
            </a:extLst>
          </xdr:cNvPr>
          <xdr:cNvSpPr/>
        </xdr:nvSpPr>
        <xdr:spPr>
          <a:xfrm>
            <a:off x="4838701" y="34318575"/>
            <a:ext cx="1447800" cy="476250"/>
          </a:xfrm>
          <a:prstGeom prst="accentBorderCallout2">
            <a:avLst>
              <a:gd name="adj1" fmla="val 50673"/>
              <a:gd name="adj2" fmla="val -3744"/>
              <a:gd name="adj3" fmla="val 75805"/>
              <a:gd name="adj4" fmla="val -19207"/>
              <a:gd name="adj5" fmla="val 142175"/>
              <a:gd name="adj6" fmla="val -28843"/>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最低賃金更新年度入力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90" name="吹き出し: 折線 (枠付き、強調線付き) 89">
            <a:extLst>
              <a:ext uri="{FF2B5EF4-FFF2-40B4-BE49-F238E27FC236}">
                <a16:creationId xmlns:a16="http://schemas.microsoft.com/office/drawing/2014/main" id="{2362A597-8436-4F4B-9FB4-1E9DF79B6980}"/>
              </a:ext>
            </a:extLst>
          </xdr:cNvPr>
          <xdr:cNvSpPr/>
        </xdr:nvSpPr>
        <xdr:spPr>
          <a:xfrm>
            <a:off x="2238375" y="34337625"/>
            <a:ext cx="1447800" cy="476250"/>
          </a:xfrm>
          <a:prstGeom prst="accentBorderCallout2">
            <a:avLst>
              <a:gd name="adj1" fmla="val 50673"/>
              <a:gd name="adj2" fmla="val 104151"/>
              <a:gd name="adj3" fmla="val 75805"/>
              <a:gd name="adj4" fmla="val 127504"/>
              <a:gd name="adj5" fmla="val 148175"/>
              <a:gd name="adj6" fmla="val 1139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事業所参照番号を入力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grpSp>
    <xdr:clientData/>
  </xdr:twoCellAnchor>
  <xdr:twoCellAnchor>
    <xdr:from>
      <xdr:col>3</xdr:col>
      <xdr:colOff>312737</xdr:colOff>
      <xdr:row>243</xdr:row>
      <xdr:rowOff>246060</xdr:rowOff>
    </xdr:from>
    <xdr:to>
      <xdr:col>14</xdr:col>
      <xdr:colOff>515936</xdr:colOff>
      <xdr:row>247</xdr:row>
      <xdr:rowOff>217485</xdr:rowOff>
    </xdr:to>
    <xdr:grpSp>
      <xdr:nvGrpSpPr>
        <xdr:cNvPr id="3" name="グループ化 2">
          <a:extLst>
            <a:ext uri="{FF2B5EF4-FFF2-40B4-BE49-F238E27FC236}">
              <a16:creationId xmlns:a16="http://schemas.microsoft.com/office/drawing/2014/main" id="{5C316A6B-4A2B-482A-B7CB-7F56F1901B81}"/>
            </a:ext>
          </a:extLst>
        </xdr:cNvPr>
        <xdr:cNvGrpSpPr/>
      </xdr:nvGrpSpPr>
      <xdr:grpSpPr>
        <a:xfrm>
          <a:off x="820737" y="61993460"/>
          <a:ext cx="6908799" cy="987425"/>
          <a:chOff x="904875" y="44786549"/>
          <a:chExt cx="7749314" cy="962025"/>
        </a:xfrm>
      </xdr:grpSpPr>
      <xdr:pic>
        <xdr:nvPicPr>
          <xdr:cNvPr id="91" name="図 90">
            <a:extLst>
              <a:ext uri="{FF2B5EF4-FFF2-40B4-BE49-F238E27FC236}">
                <a16:creationId xmlns:a16="http://schemas.microsoft.com/office/drawing/2014/main" id="{50B2A4E3-EC6E-4B0E-ADBB-C818E78896BD}"/>
              </a:ext>
            </a:extLst>
          </xdr:cNvPr>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04875" y="44786549"/>
            <a:ext cx="5553075" cy="962025"/>
          </a:xfrm>
          <a:prstGeom prst="rect">
            <a:avLst/>
          </a:prstGeom>
          <a:noFill/>
          <a:ln>
            <a:noFill/>
          </a:ln>
        </xdr:spPr>
      </xdr:pic>
      <xdr:sp macro="" textlink="">
        <xdr:nvSpPr>
          <xdr:cNvPr id="101" name="吹き出し: 折線 (枠付き、強調線付き) 100">
            <a:extLst>
              <a:ext uri="{FF2B5EF4-FFF2-40B4-BE49-F238E27FC236}">
                <a16:creationId xmlns:a16="http://schemas.microsoft.com/office/drawing/2014/main" id="{1152248F-BDFC-49DA-B516-C37CDEAB37AF}"/>
              </a:ext>
            </a:extLst>
          </xdr:cNvPr>
          <xdr:cNvSpPr/>
        </xdr:nvSpPr>
        <xdr:spPr>
          <a:xfrm>
            <a:off x="6708698" y="44819728"/>
            <a:ext cx="1945491" cy="925652"/>
          </a:xfrm>
          <a:prstGeom prst="accentBorderCallout2">
            <a:avLst>
              <a:gd name="adj1" fmla="val 19991"/>
              <a:gd name="adj2" fmla="val -3744"/>
              <a:gd name="adj3" fmla="val 11765"/>
              <a:gd name="adj4" fmla="val -19541"/>
              <a:gd name="adj5" fmla="val 17283"/>
              <a:gd name="adj6" fmla="val -2385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人件費：定期昇給分と最低賃金の上昇によるベースアップ分は、２回に分けて別々に影響することになる。</a:t>
            </a:r>
            <a:endParaRPr kumimoji="1" lang="ja-JP" altLang="en-US" sz="1100"/>
          </a:p>
        </xdr:txBody>
      </xdr:sp>
    </xdr:grpSp>
    <xdr:clientData/>
  </xdr:twoCellAnchor>
  <xdr:twoCellAnchor>
    <xdr:from>
      <xdr:col>3</xdr:col>
      <xdr:colOff>323850</xdr:colOff>
      <xdr:row>250</xdr:row>
      <xdr:rowOff>219075</xdr:rowOff>
    </xdr:from>
    <xdr:to>
      <xdr:col>12</xdr:col>
      <xdr:colOff>142876</xdr:colOff>
      <xdr:row>255</xdr:row>
      <xdr:rowOff>317</xdr:rowOff>
    </xdr:to>
    <xdr:grpSp>
      <xdr:nvGrpSpPr>
        <xdr:cNvPr id="4" name="グループ化 3">
          <a:extLst>
            <a:ext uri="{FF2B5EF4-FFF2-40B4-BE49-F238E27FC236}">
              <a16:creationId xmlns:a16="http://schemas.microsoft.com/office/drawing/2014/main" id="{25ECBF3E-695A-45D1-A547-6DAB6F523395}"/>
            </a:ext>
          </a:extLst>
        </xdr:cNvPr>
        <xdr:cNvGrpSpPr/>
      </xdr:nvGrpSpPr>
      <xdr:grpSpPr>
        <a:xfrm>
          <a:off x="831850" y="63744475"/>
          <a:ext cx="5305426" cy="1051242"/>
          <a:chOff x="876300" y="46177200"/>
          <a:chExt cx="5989540" cy="1017905"/>
        </a:xfrm>
      </xdr:grpSpPr>
      <xdr:pic>
        <xdr:nvPicPr>
          <xdr:cNvPr id="97" name="図 96">
            <a:extLst>
              <a:ext uri="{FF2B5EF4-FFF2-40B4-BE49-F238E27FC236}">
                <a16:creationId xmlns:a16="http://schemas.microsoft.com/office/drawing/2014/main" id="{2028263A-7903-4DF0-9BF4-85FE3E56BB15}"/>
              </a:ext>
            </a:extLst>
          </xdr:cNvPr>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76300" y="46177200"/>
            <a:ext cx="3887470" cy="1017905"/>
          </a:xfrm>
          <a:prstGeom prst="rect">
            <a:avLst/>
          </a:prstGeom>
          <a:noFill/>
          <a:ln>
            <a:noFill/>
          </a:ln>
        </xdr:spPr>
      </xdr:pic>
      <xdr:sp macro="" textlink="">
        <xdr:nvSpPr>
          <xdr:cNvPr id="103" name="吹き出し: 折線 (枠付き、強調線付き) 102">
            <a:extLst>
              <a:ext uri="{FF2B5EF4-FFF2-40B4-BE49-F238E27FC236}">
                <a16:creationId xmlns:a16="http://schemas.microsoft.com/office/drawing/2014/main" id="{E3CF2F89-1799-401F-9E5D-AF422D184DF7}"/>
              </a:ext>
            </a:extLst>
          </xdr:cNvPr>
          <xdr:cNvSpPr/>
        </xdr:nvSpPr>
        <xdr:spPr>
          <a:xfrm>
            <a:off x="4974725" y="46258612"/>
            <a:ext cx="1891115" cy="920199"/>
          </a:xfrm>
          <a:prstGeom prst="accentBorderCallout2">
            <a:avLst>
              <a:gd name="adj1" fmla="val 19991"/>
              <a:gd name="adj2" fmla="val -3744"/>
              <a:gd name="adj3" fmla="val 7002"/>
              <a:gd name="adj4" fmla="val -24554"/>
              <a:gd name="adj5" fmla="val 17287"/>
              <a:gd name="adj6" fmla="val -36214"/>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a:solidFill>
                  <a:schemeClr val="dk1"/>
                </a:solidFill>
                <a:effectLst/>
                <a:latin typeface="+mn-lt"/>
                <a:ea typeface="+mn-ea"/>
                <a:cs typeface="+mn-cs"/>
              </a:rPr>
              <a:t>人件費：定期昇給分と最低賃金の上昇によるベースアップ分</a:t>
            </a:r>
            <a:r>
              <a:rPr lang="ja-JP" altLang="en-US" sz="1100" b="1" i="0">
                <a:solidFill>
                  <a:schemeClr val="dk1"/>
                </a:solidFill>
                <a:effectLst/>
                <a:latin typeface="+mn-lt"/>
                <a:ea typeface="+mn-ea"/>
                <a:cs typeface="+mn-cs"/>
              </a:rPr>
              <a:t>が</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同時</a:t>
            </a:r>
            <a:r>
              <a:rPr lang="ja-JP" altLang="ja-JP" sz="1100" b="1" i="0">
                <a:solidFill>
                  <a:schemeClr val="dk1"/>
                </a:solidFill>
                <a:effectLst/>
                <a:latin typeface="+mn-lt"/>
                <a:ea typeface="+mn-ea"/>
                <a:cs typeface="+mn-cs"/>
              </a:rPr>
              <a:t>に影響することになる。</a:t>
            </a:r>
            <a:endParaRPr kumimoji="1" lang="ja-JP" altLang="en-US" sz="1100"/>
          </a:p>
        </xdr:txBody>
      </xdr:sp>
    </xdr:grpSp>
    <xdr:clientData/>
  </xdr:twoCellAnchor>
  <xdr:twoCellAnchor editAs="oneCell">
    <xdr:from>
      <xdr:col>4</xdr:col>
      <xdr:colOff>9525</xdr:colOff>
      <xdr:row>216</xdr:row>
      <xdr:rowOff>104775</xdr:rowOff>
    </xdr:from>
    <xdr:to>
      <xdr:col>11</xdr:col>
      <xdr:colOff>590550</xdr:colOff>
      <xdr:row>232</xdr:row>
      <xdr:rowOff>38100</xdr:rowOff>
    </xdr:to>
    <xdr:pic>
      <xdr:nvPicPr>
        <xdr:cNvPr id="110" name="図 109">
          <a:extLst>
            <a:ext uri="{FF2B5EF4-FFF2-40B4-BE49-F238E27FC236}">
              <a16:creationId xmlns:a16="http://schemas.microsoft.com/office/drawing/2014/main" id="{3AD86CB8-6644-428D-850C-02974B1E08D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47775" y="37766625"/>
          <a:ext cx="5381625" cy="389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200025</xdr:colOff>
      <xdr:row>259</xdr:row>
      <xdr:rowOff>57151</xdr:rowOff>
    </xdr:from>
    <xdr:to>
      <xdr:col>14</xdr:col>
      <xdr:colOff>304800</xdr:colOff>
      <xdr:row>272</xdr:row>
      <xdr:rowOff>161926</xdr:rowOff>
    </xdr:to>
    <xdr:grpSp>
      <xdr:nvGrpSpPr>
        <xdr:cNvPr id="15" name="グループ化 14">
          <a:extLst>
            <a:ext uri="{FF2B5EF4-FFF2-40B4-BE49-F238E27FC236}">
              <a16:creationId xmlns:a16="http://schemas.microsoft.com/office/drawing/2014/main" id="{3A80FB20-CC0E-40CE-9060-D5953D506C1A}"/>
            </a:ext>
          </a:extLst>
        </xdr:cNvPr>
        <xdr:cNvGrpSpPr/>
      </xdr:nvGrpSpPr>
      <xdr:grpSpPr>
        <a:xfrm>
          <a:off x="3756025" y="65868551"/>
          <a:ext cx="3762375" cy="2828925"/>
          <a:chOff x="4914900" y="51539775"/>
          <a:chExt cx="4468495" cy="3578225"/>
        </a:xfrm>
      </xdr:grpSpPr>
      <xdr:pic>
        <xdr:nvPicPr>
          <xdr:cNvPr id="116" name="図 115">
            <a:extLst>
              <a:ext uri="{FF2B5EF4-FFF2-40B4-BE49-F238E27FC236}">
                <a16:creationId xmlns:a16="http://schemas.microsoft.com/office/drawing/2014/main" id="{AE290D3B-39F3-4E38-94C4-9AB566804730}"/>
              </a:ext>
            </a:extLst>
          </xdr:cNvPr>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4914900" y="51539775"/>
            <a:ext cx="4468495" cy="3578225"/>
          </a:xfrm>
          <a:prstGeom prst="rect">
            <a:avLst/>
          </a:prstGeom>
          <a:noFill/>
          <a:ln>
            <a:noFill/>
          </a:ln>
        </xdr:spPr>
      </xdr:pic>
      <xdr:sp macro="" textlink="">
        <xdr:nvSpPr>
          <xdr:cNvPr id="117" name="楕円 116">
            <a:extLst>
              <a:ext uri="{FF2B5EF4-FFF2-40B4-BE49-F238E27FC236}">
                <a16:creationId xmlns:a16="http://schemas.microsoft.com/office/drawing/2014/main" id="{3A81E10E-1B47-454C-9DE1-4D53F4665CDE}"/>
              </a:ext>
            </a:extLst>
          </xdr:cNvPr>
          <xdr:cNvSpPr/>
        </xdr:nvSpPr>
        <xdr:spPr>
          <a:xfrm>
            <a:off x="7458075" y="51816000"/>
            <a:ext cx="523875" cy="35242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9" name="楕円 118">
            <a:extLst>
              <a:ext uri="{FF2B5EF4-FFF2-40B4-BE49-F238E27FC236}">
                <a16:creationId xmlns:a16="http://schemas.microsoft.com/office/drawing/2014/main" id="{8406C317-78C7-4774-B07A-7207C6B3EC77}"/>
              </a:ext>
            </a:extLst>
          </xdr:cNvPr>
          <xdr:cNvSpPr/>
        </xdr:nvSpPr>
        <xdr:spPr>
          <a:xfrm>
            <a:off x="6029325" y="53930551"/>
            <a:ext cx="523875" cy="2857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0" name="楕円 119">
            <a:extLst>
              <a:ext uri="{FF2B5EF4-FFF2-40B4-BE49-F238E27FC236}">
                <a16:creationId xmlns:a16="http://schemas.microsoft.com/office/drawing/2014/main" id="{E1BC9633-06B2-4A28-9084-E584BF21E257}"/>
              </a:ext>
            </a:extLst>
          </xdr:cNvPr>
          <xdr:cNvSpPr/>
        </xdr:nvSpPr>
        <xdr:spPr>
          <a:xfrm>
            <a:off x="6048375" y="54483000"/>
            <a:ext cx="523875" cy="2857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1" name="楕円 120">
            <a:extLst>
              <a:ext uri="{FF2B5EF4-FFF2-40B4-BE49-F238E27FC236}">
                <a16:creationId xmlns:a16="http://schemas.microsoft.com/office/drawing/2014/main" id="{189AA8C7-4301-485F-A6AB-854DB52DACD5}"/>
              </a:ext>
            </a:extLst>
          </xdr:cNvPr>
          <xdr:cNvSpPr/>
        </xdr:nvSpPr>
        <xdr:spPr>
          <a:xfrm>
            <a:off x="7248525" y="53730525"/>
            <a:ext cx="523875" cy="2857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xnSp macro="">
        <xdr:nvCxnSpPr>
          <xdr:cNvPr id="122" name="直線矢印コネクタ 121">
            <a:extLst>
              <a:ext uri="{FF2B5EF4-FFF2-40B4-BE49-F238E27FC236}">
                <a16:creationId xmlns:a16="http://schemas.microsoft.com/office/drawing/2014/main" id="{77E9D979-4EF9-453C-9869-F4B5AED7EAF6}"/>
              </a:ext>
            </a:extLst>
          </xdr:cNvPr>
          <xdr:cNvCxnSpPr>
            <a:endCxn id="121" idx="2"/>
          </xdr:cNvCxnSpPr>
        </xdr:nvCxnSpPr>
        <xdr:spPr>
          <a:xfrm flipV="1">
            <a:off x="6591300" y="53873400"/>
            <a:ext cx="657225" cy="7524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3" name="直線矢印コネクタ 122">
            <a:extLst>
              <a:ext uri="{FF2B5EF4-FFF2-40B4-BE49-F238E27FC236}">
                <a16:creationId xmlns:a16="http://schemas.microsoft.com/office/drawing/2014/main" id="{583BBFA3-1150-4E1E-BAE9-9E5489FD151B}"/>
              </a:ext>
            </a:extLst>
          </xdr:cNvPr>
          <xdr:cNvCxnSpPr/>
        </xdr:nvCxnSpPr>
        <xdr:spPr>
          <a:xfrm>
            <a:off x="5981700" y="54054375"/>
            <a:ext cx="0" cy="561975"/>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438150</xdr:colOff>
      <xdr:row>49</xdr:row>
      <xdr:rowOff>123824</xdr:rowOff>
    </xdr:from>
    <xdr:to>
      <xdr:col>14</xdr:col>
      <xdr:colOff>552450</xdr:colOff>
      <xdr:row>70</xdr:row>
      <xdr:rowOff>171449</xdr:rowOff>
    </xdr:to>
    <xdr:grpSp>
      <xdr:nvGrpSpPr>
        <xdr:cNvPr id="12" name="グループ化 11">
          <a:extLst>
            <a:ext uri="{FF2B5EF4-FFF2-40B4-BE49-F238E27FC236}">
              <a16:creationId xmlns:a16="http://schemas.microsoft.com/office/drawing/2014/main" id="{6B5F33CB-2927-40E1-AB69-83678C4E69A6}"/>
            </a:ext>
          </a:extLst>
        </xdr:cNvPr>
        <xdr:cNvGrpSpPr/>
      </xdr:nvGrpSpPr>
      <xdr:grpSpPr>
        <a:xfrm>
          <a:off x="946150" y="12684124"/>
          <a:ext cx="6819900" cy="5381625"/>
          <a:chOff x="1171575" y="8210549"/>
          <a:chExt cx="7658100" cy="5248275"/>
        </a:xfrm>
      </xdr:grpSpPr>
      <xdr:pic>
        <xdr:nvPicPr>
          <xdr:cNvPr id="194" name="図 193">
            <a:extLst>
              <a:ext uri="{FF2B5EF4-FFF2-40B4-BE49-F238E27FC236}">
                <a16:creationId xmlns:a16="http://schemas.microsoft.com/office/drawing/2014/main" id="{48BD0E08-77B7-4746-8591-E6EC52FCC3FF}"/>
              </a:ext>
            </a:extLst>
          </xdr:cNvPr>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190875" y="8210549"/>
            <a:ext cx="5638800" cy="5248275"/>
          </a:xfrm>
          <a:prstGeom prst="rect">
            <a:avLst/>
          </a:prstGeom>
          <a:noFill/>
          <a:ln>
            <a:noFill/>
          </a:ln>
        </xdr:spPr>
      </xdr:pic>
      <xdr:sp macro="" textlink="">
        <xdr:nvSpPr>
          <xdr:cNvPr id="191" name="吹き出し: 折線 (枠付き、強調線付き) 190">
            <a:extLst>
              <a:ext uri="{FF2B5EF4-FFF2-40B4-BE49-F238E27FC236}">
                <a16:creationId xmlns:a16="http://schemas.microsoft.com/office/drawing/2014/main" id="{289071B6-0A09-432F-B48F-47B5EC48818D}"/>
              </a:ext>
            </a:extLst>
          </xdr:cNvPr>
          <xdr:cNvSpPr/>
        </xdr:nvSpPr>
        <xdr:spPr>
          <a:xfrm>
            <a:off x="1171575" y="10664537"/>
            <a:ext cx="1582733" cy="2206353"/>
          </a:xfrm>
          <a:prstGeom prst="accentBorderCallout2">
            <a:avLst>
              <a:gd name="adj1" fmla="val 47224"/>
              <a:gd name="adj2" fmla="val 102958"/>
              <a:gd name="adj3" fmla="val 27362"/>
              <a:gd name="adj4" fmla="val 114574"/>
              <a:gd name="adj5" fmla="val 24151"/>
              <a:gd name="adj6" fmla="val 129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i="0">
                <a:solidFill>
                  <a:schemeClr val="dk1"/>
                </a:solidFill>
                <a:effectLst/>
                <a:latin typeface="+mn-lt"/>
                <a:ea typeface="+mn-ea"/>
                <a:cs typeface="+mn-cs"/>
              </a:rPr>
              <a:t>有期雇用社員の処遇制度上の位置付けを、人事制度、就業規則、賃金規程等で明確にしておくことが重要です。</a:t>
            </a:r>
            <a:endParaRPr lang="ja-JP" altLang="ja-JP">
              <a:effectLst/>
            </a:endParaRPr>
          </a:p>
          <a:p>
            <a:r>
              <a:rPr kumimoji="1" lang="ja-JP" altLang="ja-JP" sz="1100" b="1" i="0">
                <a:solidFill>
                  <a:schemeClr val="dk1"/>
                </a:solidFill>
                <a:effectLst/>
                <a:latin typeface="+mn-lt"/>
                <a:ea typeface="+mn-ea"/>
                <a:cs typeface="+mn-cs"/>
              </a:rPr>
              <a:t>　処遇上の違いを有期雇用社員にきちんと説明できるように、処遇制度上で明確にしておきます。</a:t>
            </a:r>
            <a:endParaRPr lang="ja-JP" altLang="ja-JP">
              <a:effectLst/>
            </a:endParaRPr>
          </a:p>
        </xdr:txBody>
      </xdr:sp>
      <xdr:sp macro="" textlink="">
        <xdr:nvSpPr>
          <xdr:cNvPr id="192" name="楕円 191">
            <a:extLst>
              <a:ext uri="{FF2B5EF4-FFF2-40B4-BE49-F238E27FC236}">
                <a16:creationId xmlns:a16="http://schemas.microsoft.com/office/drawing/2014/main" id="{24F57FFC-DE20-4FCB-8086-337B435368BD}"/>
              </a:ext>
            </a:extLst>
          </xdr:cNvPr>
          <xdr:cNvSpPr/>
        </xdr:nvSpPr>
        <xdr:spPr>
          <a:xfrm>
            <a:off x="3171826" y="10232016"/>
            <a:ext cx="1438275" cy="3045835"/>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1</xdr:col>
      <xdr:colOff>142875</xdr:colOff>
      <xdr:row>23</xdr:row>
      <xdr:rowOff>9525</xdr:rowOff>
    </xdr:from>
    <xdr:to>
      <xdr:col>17</xdr:col>
      <xdr:colOff>631825</xdr:colOff>
      <xdr:row>47</xdr:row>
      <xdr:rowOff>228601</xdr:rowOff>
    </xdr:to>
    <xdr:grpSp>
      <xdr:nvGrpSpPr>
        <xdr:cNvPr id="11" name="グループ化 10">
          <a:extLst>
            <a:ext uri="{FF2B5EF4-FFF2-40B4-BE49-F238E27FC236}">
              <a16:creationId xmlns:a16="http://schemas.microsoft.com/office/drawing/2014/main" id="{BC9E723A-6504-466E-9E86-FA23CE2CFDD9}"/>
            </a:ext>
          </a:extLst>
        </xdr:cNvPr>
        <xdr:cNvGrpSpPr/>
      </xdr:nvGrpSpPr>
      <xdr:grpSpPr>
        <a:xfrm>
          <a:off x="212725" y="5965825"/>
          <a:ext cx="9438640" cy="6315076"/>
          <a:chOff x="638175" y="1381125"/>
          <a:chExt cx="10569007" cy="6162676"/>
        </a:xfrm>
      </xdr:grpSpPr>
      <xdr:pic>
        <xdr:nvPicPr>
          <xdr:cNvPr id="197" name="図 196">
            <a:extLst>
              <a:ext uri="{FF2B5EF4-FFF2-40B4-BE49-F238E27FC236}">
                <a16:creationId xmlns:a16="http://schemas.microsoft.com/office/drawing/2014/main" id="{D06FCCC3-1C5E-4CFD-BC9C-052CA13FB5B4}"/>
              </a:ext>
            </a:extLst>
          </xdr:cNvPr>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638175" y="1381125"/>
            <a:ext cx="9439275" cy="6124575"/>
          </a:xfrm>
          <a:prstGeom prst="rect">
            <a:avLst/>
          </a:prstGeom>
        </xdr:spPr>
      </xdr:pic>
      <xdr:sp macro="" textlink="">
        <xdr:nvSpPr>
          <xdr:cNvPr id="198" name="楕円 197">
            <a:extLst>
              <a:ext uri="{FF2B5EF4-FFF2-40B4-BE49-F238E27FC236}">
                <a16:creationId xmlns:a16="http://schemas.microsoft.com/office/drawing/2014/main" id="{1EB92C5E-E3CE-49D5-AE4B-4A410A1FA62B}"/>
              </a:ext>
            </a:extLst>
          </xdr:cNvPr>
          <xdr:cNvSpPr/>
        </xdr:nvSpPr>
        <xdr:spPr>
          <a:xfrm>
            <a:off x="7038975" y="1533525"/>
            <a:ext cx="3019426" cy="6010276"/>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36" name="吹き出し: 折線 (枠付き、強調線付き) 135">
            <a:extLst>
              <a:ext uri="{FF2B5EF4-FFF2-40B4-BE49-F238E27FC236}">
                <a16:creationId xmlns:a16="http://schemas.microsoft.com/office/drawing/2014/main" id="{CFF76CDA-DA43-4F18-86C6-82AAEDBFF40C}"/>
              </a:ext>
            </a:extLst>
          </xdr:cNvPr>
          <xdr:cNvSpPr/>
        </xdr:nvSpPr>
        <xdr:spPr>
          <a:xfrm>
            <a:off x="10140381" y="3602638"/>
            <a:ext cx="1066801" cy="3105149"/>
          </a:xfrm>
          <a:prstGeom prst="accentBorderCallout2">
            <a:avLst>
              <a:gd name="adj1" fmla="val 6959"/>
              <a:gd name="adj2" fmla="val -4387"/>
              <a:gd name="adj3" fmla="val -8506"/>
              <a:gd name="adj4" fmla="val -4016"/>
              <a:gd name="adj5" fmla="val -18195"/>
              <a:gd name="adj6" fmla="val -2869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　有期雇用社員の人事制度上の位置付けを、人事制度、就業規則、賃金規程等で明確にしておくことが重要です。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　処遇の違いをきちんと</a:t>
            </a:r>
            <a:r>
              <a:rPr kumimoji="1" lang="ja-JP" altLang="ja-JP" sz="1100" b="1" i="0">
                <a:solidFill>
                  <a:schemeClr val="dk1"/>
                </a:solidFill>
                <a:effectLst/>
                <a:latin typeface="+mn-lt"/>
                <a:ea typeface="+mn-ea"/>
                <a:cs typeface="+mn-cs"/>
              </a:rPr>
              <a:t>有期雇用社員に</a:t>
            </a:r>
            <a:r>
              <a:rPr kumimoji="1" lang="ja-JP" altLang="en-US" sz="1100" b="1" i="0" u="none" strike="noStrike">
                <a:solidFill>
                  <a:schemeClr val="dk1"/>
                </a:solidFill>
                <a:effectLst/>
                <a:latin typeface="+mn-lt"/>
                <a:ea typeface="+mn-ea"/>
                <a:cs typeface="+mn-cs"/>
              </a:rPr>
              <a:t>説明できるように、人事上の相違点を明確にしておきます。</a:t>
            </a:r>
            <a:endParaRPr kumimoji="1" lang="ja-JP" altLang="en-US" sz="1100"/>
          </a:p>
        </xdr:txBody>
      </xdr:sp>
    </xdr:grpSp>
    <xdr:clientData/>
  </xdr:twoCellAnchor>
  <xdr:twoCellAnchor>
    <xdr:from>
      <xdr:col>3</xdr:col>
      <xdr:colOff>85725</xdr:colOff>
      <xdr:row>177</xdr:row>
      <xdr:rowOff>219075</xdr:rowOff>
    </xdr:from>
    <xdr:to>
      <xdr:col>17</xdr:col>
      <xdr:colOff>95250</xdr:colOff>
      <xdr:row>194</xdr:row>
      <xdr:rowOff>171451</xdr:rowOff>
    </xdr:to>
    <xdr:grpSp>
      <xdr:nvGrpSpPr>
        <xdr:cNvPr id="17" name="グループ化 16">
          <a:extLst>
            <a:ext uri="{FF2B5EF4-FFF2-40B4-BE49-F238E27FC236}">
              <a16:creationId xmlns:a16="http://schemas.microsoft.com/office/drawing/2014/main" id="{492FD044-7AD1-EAF0-53B7-1C1E6F7A31CC}"/>
            </a:ext>
          </a:extLst>
        </xdr:cNvPr>
        <xdr:cNvGrpSpPr/>
      </xdr:nvGrpSpPr>
      <xdr:grpSpPr>
        <a:xfrm>
          <a:off x="593725" y="45380275"/>
          <a:ext cx="8543925" cy="4206876"/>
          <a:chOff x="638175" y="39871650"/>
          <a:chExt cx="9610725" cy="4162426"/>
        </a:xfrm>
      </xdr:grpSpPr>
      <xdr:grpSp>
        <xdr:nvGrpSpPr>
          <xdr:cNvPr id="7" name="グループ化 6">
            <a:extLst>
              <a:ext uri="{FF2B5EF4-FFF2-40B4-BE49-F238E27FC236}">
                <a16:creationId xmlns:a16="http://schemas.microsoft.com/office/drawing/2014/main" id="{87BAF93A-9352-4FE6-A2A2-9404D603C205}"/>
              </a:ext>
            </a:extLst>
          </xdr:cNvPr>
          <xdr:cNvGrpSpPr/>
        </xdr:nvGrpSpPr>
        <xdr:grpSpPr>
          <a:xfrm>
            <a:off x="1685925" y="39871650"/>
            <a:ext cx="8562975" cy="4162426"/>
            <a:chOff x="1962150" y="25793700"/>
            <a:chExt cx="8562975" cy="4162426"/>
          </a:xfrm>
        </xdr:grpSpPr>
        <xdr:grpSp>
          <xdr:nvGrpSpPr>
            <xdr:cNvPr id="6" name="グループ化 5">
              <a:extLst>
                <a:ext uri="{FF2B5EF4-FFF2-40B4-BE49-F238E27FC236}">
                  <a16:creationId xmlns:a16="http://schemas.microsoft.com/office/drawing/2014/main" id="{35C9891B-D6CF-4FE5-ACB2-FFFD1F6B9F30}"/>
                </a:ext>
              </a:extLst>
            </xdr:cNvPr>
            <xdr:cNvGrpSpPr/>
          </xdr:nvGrpSpPr>
          <xdr:grpSpPr>
            <a:xfrm>
              <a:off x="1962150" y="26727150"/>
              <a:ext cx="5934075" cy="2200275"/>
              <a:chOff x="1981200" y="26727150"/>
              <a:chExt cx="5457825" cy="1763395"/>
            </a:xfrm>
          </xdr:grpSpPr>
          <xdr:pic>
            <xdr:nvPicPr>
              <xdr:cNvPr id="189" name="図 188">
                <a:extLst>
                  <a:ext uri="{FF2B5EF4-FFF2-40B4-BE49-F238E27FC236}">
                    <a16:creationId xmlns:a16="http://schemas.microsoft.com/office/drawing/2014/main" id="{9E51951E-87D2-418A-9739-15F8D19D3EEC}"/>
                  </a:ext>
                </a:extLst>
              </xdr:cNvPr>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981200" y="26784300"/>
                <a:ext cx="5399405" cy="1706245"/>
              </a:xfrm>
              <a:prstGeom prst="rect">
                <a:avLst/>
              </a:prstGeom>
              <a:noFill/>
              <a:ln>
                <a:noFill/>
              </a:ln>
            </xdr:spPr>
          </xdr:pic>
          <xdr:sp macro="" textlink="">
            <xdr:nvSpPr>
              <xdr:cNvPr id="79" name="楕円 78">
                <a:extLst>
                  <a:ext uri="{FF2B5EF4-FFF2-40B4-BE49-F238E27FC236}">
                    <a16:creationId xmlns:a16="http://schemas.microsoft.com/office/drawing/2014/main" id="{E9BEF7DE-9B20-4161-80F1-9168F3B516E2}"/>
                  </a:ext>
                </a:extLst>
              </xdr:cNvPr>
              <xdr:cNvSpPr/>
            </xdr:nvSpPr>
            <xdr:spPr>
              <a:xfrm>
                <a:off x="3476624" y="27051000"/>
                <a:ext cx="3933825" cy="356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2" name="楕円 91">
                <a:extLst>
                  <a:ext uri="{FF2B5EF4-FFF2-40B4-BE49-F238E27FC236}">
                    <a16:creationId xmlns:a16="http://schemas.microsoft.com/office/drawing/2014/main" id="{8F3C5264-52D7-497B-B10D-E059998788F7}"/>
                  </a:ext>
                </a:extLst>
              </xdr:cNvPr>
              <xdr:cNvSpPr/>
            </xdr:nvSpPr>
            <xdr:spPr>
              <a:xfrm>
                <a:off x="4171950" y="276987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3" name="楕円 92">
                <a:extLst>
                  <a:ext uri="{FF2B5EF4-FFF2-40B4-BE49-F238E27FC236}">
                    <a16:creationId xmlns:a16="http://schemas.microsoft.com/office/drawing/2014/main" id="{3F951CCA-8FB4-430A-B01B-9C5BF3660EB1}"/>
                  </a:ext>
                </a:extLst>
              </xdr:cNvPr>
              <xdr:cNvSpPr/>
            </xdr:nvSpPr>
            <xdr:spPr>
              <a:xfrm>
                <a:off x="5743575" y="276987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4" name="楕円 93">
                <a:extLst>
                  <a:ext uri="{FF2B5EF4-FFF2-40B4-BE49-F238E27FC236}">
                    <a16:creationId xmlns:a16="http://schemas.microsoft.com/office/drawing/2014/main" id="{191D25FF-8E7A-435F-8D1B-1FDF19FF0CBE}"/>
                  </a:ext>
                </a:extLst>
              </xdr:cNvPr>
              <xdr:cNvSpPr/>
            </xdr:nvSpPr>
            <xdr:spPr>
              <a:xfrm>
                <a:off x="4229100" y="27936825"/>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5" name="楕円 94">
                <a:extLst>
                  <a:ext uri="{FF2B5EF4-FFF2-40B4-BE49-F238E27FC236}">
                    <a16:creationId xmlns:a16="http://schemas.microsoft.com/office/drawing/2014/main" id="{D3B9A3EF-BF46-4D70-B62A-DDF5A60179B1}"/>
                  </a:ext>
                </a:extLst>
              </xdr:cNvPr>
              <xdr:cNvSpPr/>
            </xdr:nvSpPr>
            <xdr:spPr>
              <a:xfrm>
                <a:off x="2638425" y="27927300"/>
                <a:ext cx="1571625" cy="323850"/>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02" name="楕円 101">
                <a:extLst>
                  <a:ext uri="{FF2B5EF4-FFF2-40B4-BE49-F238E27FC236}">
                    <a16:creationId xmlns:a16="http://schemas.microsoft.com/office/drawing/2014/main" id="{B7C84D28-C42A-446D-B620-4852628B0ECA}"/>
                  </a:ext>
                </a:extLst>
              </xdr:cNvPr>
              <xdr:cNvSpPr/>
            </xdr:nvSpPr>
            <xdr:spPr>
              <a:xfrm>
                <a:off x="2647950" y="26727150"/>
                <a:ext cx="4791075" cy="356283"/>
              </a:xfrm>
              <a:prstGeom prst="ellipse">
                <a:avLst/>
              </a:prstGeom>
              <a:noFill/>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grpSp>
        <xdr:sp macro="" textlink="">
          <xdr:nvSpPr>
            <xdr:cNvPr id="104" name="吹き出し: 折線 (枠付き、強調線付き) 103">
              <a:extLst>
                <a:ext uri="{FF2B5EF4-FFF2-40B4-BE49-F238E27FC236}">
                  <a16:creationId xmlns:a16="http://schemas.microsoft.com/office/drawing/2014/main" id="{EB53040D-D49C-49EB-BDC0-B76F4E5C2635}"/>
                </a:ext>
              </a:extLst>
            </xdr:cNvPr>
            <xdr:cNvSpPr/>
          </xdr:nvSpPr>
          <xdr:spPr>
            <a:xfrm>
              <a:off x="2390774" y="25793700"/>
              <a:ext cx="1866901" cy="885825"/>
            </a:xfrm>
            <a:prstGeom prst="accentBorderCallout2">
              <a:avLst>
                <a:gd name="adj1" fmla="val 40673"/>
                <a:gd name="adj2" fmla="val 102183"/>
                <a:gd name="adj3" fmla="val 51805"/>
                <a:gd name="adj4" fmla="val 121899"/>
                <a:gd name="adj5" fmla="val 112175"/>
                <a:gd name="adj6" fmla="val 12045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代表事業所（本社）並びに本社と異なる区分を設ける事業所名をそれぞれ区分して入力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05" name="吹き出し: 折線 (枠付き、強調線付き) 104">
              <a:extLst>
                <a:ext uri="{FF2B5EF4-FFF2-40B4-BE49-F238E27FC236}">
                  <a16:creationId xmlns:a16="http://schemas.microsoft.com/office/drawing/2014/main" id="{CD8CCE9F-E11A-4BBC-8C89-02C541BDE4D1}"/>
                </a:ext>
              </a:extLst>
            </xdr:cNvPr>
            <xdr:cNvSpPr/>
          </xdr:nvSpPr>
          <xdr:spPr>
            <a:xfrm>
              <a:off x="5562600" y="26155650"/>
              <a:ext cx="2409825" cy="476250"/>
            </a:xfrm>
            <a:prstGeom prst="accentBorderCallout2">
              <a:avLst>
                <a:gd name="adj1" fmla="val 44673"/>
                <a:gd name="adj2" fmla="val -1770"/>
                <a:gd name="adj3" fmla="val 47805"/>
                <a:gd name="adj4" fmla="val -24741"/>
                <a:gd name="adj5" fmla="val 246175"/>
                <a:gd name="adj6" fmla="val -77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事業所参照番号を変更するのであれば変更入力</a:t>
              </a:r>
              <a:r>
                <a:rPr kumimoji="0" lang="ja-JP" altLang="en-US" sz="1100" b="1" i="0" u="none" strike="noStrike">
                  <a:solidFill>
                    <a:schemeClr val="dk1"/>
                  </a:solidFill>
                  <a:effectLst/>
                  <a:latin typeface="+mn-lt"/>
                  <a:ea typeface="+mn-ea"/>
                  <a:cs typeface="+mn-cs"/>
                </a:rPr>
                <a:t>します。</a:t>
              </a:r>
              <a:endParaRPr kumimoji="1" lang="ja-JP" altLang="en-US" sz="1100"/>
            </a:p>
          </xdr:txBody>
        </xdr:sp>
        <xdr:sp macro="" textlink="">
          <xdr:nvSpPr>
            <xdr:cNvPr id="106" name="吹き出し: 折線 (枠付き、強調線付き) 105">
              <a:extLst>
                <a:ext uri="{FF2B5EF4-FFF2-40B4-BE49-F238E27FC236}">
                  <a16:creationId xmlns:a16="http://schemas.microsoft.com/office/drawing/2014/main" id="{4967A845-97D3-4D83-9023-69F2FD88E455}"/>
                </a:ext>
              </a:extLst>
            </xdr:cNvPr>
            <xdr:cNvSpPr/>
          </xdr:nvSpPr>
          <xdr:spPr>
            <a:xfrm>
              <a:off x="8134350" y="27165300"/>
              <a:ext cx="2390775" cy="2066925"/>
            </a:xfrm>
            <a:prstGeom prst="accentBorderCallout2">
              <a:avLst>
                <a:gd name="adj1" fmla="val 73723"/>
                <a:gd name="adj2" fmla="val -1852"/>
                <a:gd name="adj3" fmla="val 77945"/>
                <a:gd name="adj4" fmla="val -14365"/>
                <a:gd name="adj5" fmla="val 50551"/>
                <a:gd name="adj6" fmla="val -586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代表事業所（本社）と異なる区分の事業所は、設計初年度から、各区分事業所ごとの最低賃金と初号賃金を決定して入力します。</a:t>
              </a:r>
              <a:endParaRPr lang="en-US" altLang="ja-JP" sz="1100" b="1" i="0" u="none" strike="noStrike">
                <a:solidFill>
                  <a:schemeClr val="dk1"/>
                </a:solidFill>
                <a:effectLst/>
                <a:latin typeface="+mn-lt"/>
                <a:ea typeface="+mn-ea"/>
                <a:cs typeface="+mn-cs"/>
              </a:endParaRPr>
            </a:p>
            <a:p>
              <a:pPr algn="l"/>
              <a:r>
                <a:rPr kumimoji="1" lang="en-US" altLang="ja-JP" sz="1100" b="1" i="0" u="none" strike="noStrike">
                  <a:solidFill>
                    <a:schemeClr val="dk1"/>
                  </a:solidFill>
                  <a:effectLst/>
                  <a:latin typeface="+mn-lt"/>
                  <a:ea typeface="+mn-ea"/>
                  <a:cs typeface="+mn-cs"/>
                </a:rPr>
                <a:t>※</a:t>
              </a:r>
              <a:r>
                <a:rPr kumimoji="1" lang="ja-JP" altLang="en-US" sz="1100" b="1" i="0" u="none" strike="noStrike">
                  <a:solidFill>
                    <a:schemeClr val="dk1"/>
                  </a:solidFill>
                  <a:effectLst/>
                  <a:latin typeface="+mn-lt"/>
                  <a:ea typeface="+mn-ea"/>
                  <a:cs typeface="+mn-cs"/>
                </a:rPr>
                <a:t>該当事業所の初号賃金は、本社の設計時間給、該当事業所の最低賃金、地域の雇用情勢等を総合判断して個々に決定します。</a:t>
              </a:r>
              <a:endParaRPr kumimoji="1"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２年目以降も同様に検討して、毎年入力します。</a:t>
              </a:r>
              <a:endParaRPr kumimoji="1" lang="ja-JP" altLang="en-US" sz="1100"/>
            </a:p>
          </xdr:txBody>
        </xdr:sp>
        <xdr:sp macro="" textlink="">
          <xdr:nvSpPr>
            <xdr:cNvPr id="107" name="吹き出し: 折線 (枠付き、強調線付き) 106">
              <a:extLst>
                <a:ext uri="{FF2B5EF4-FFF2-40B4-BE49-F238E27FC236}">
                  <a16:creationId xmlns:a16="http://schemas.microsoft.com/office/drawing/2014/main" id="{9F147D0B-A686-4383-AE6D-AC02B5306495}"/>
                </a:ext>
              </a:extLst>
            </xdr:cNvPr>
            <xdr:cNvSpPr/>
          </xdr:nvSpPr>
          <xdr:spPr>
            <a:xfrm>
              <a:off x="4238625" y="29003626"/>
              <a:ext cx="3371850" cy="952500"/>
            </a:xfrm>
            <a:prstGeom prst="accentBorderCallout2">
              <a:avLst>
                <a:gd name="adj1" fmla="val 44673"/>
                <a:gd name="adj2" fmla="val -1770"/>
                <a:gd name="adj3" fmla="val 47805"/>
                <a:gd name="adj4" fmla="val -24741"/>
                <a:gd name="adj5" fmla="val -50103"/>
                <a:gd name="adj6" fmla="val -2928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ja-JP" altLang="en-US" sz="1100" b="1" i="0" u="none" strike="noStrike">
                  <a:solidFill>
                    <a:schemeClr val="dk1"/>
                  </a:solidFill>
                  <a:effectLst/>
                  <a:latin typeface="+mn-lt"/>
                  <a:ea typeface="+mn-ea"/>
                  <a:cs typeface="+mn-cs"/>
                </a:rPr>
                <a:t>代表事業所（本社）も、２年目以降は、最低賃金の発表を確認しながら、初号賃金を決定して入力します。</a:t>
              </a:r>
              <a:endParaRPr lang="en-US" altLang="ja-JP" sz="1100" b="1" i="0" u="none" strike="noStrike">
                <a:solidFill>
                  <a:schemeClr val="dk1"/>
                </a:solidFill>
                <a:effectLst/>
                <a:latin typeface="+mn-lt"/>
                <a:ea typeface="+mn-ea"/>
                <a:cs typeface="+mn-cs"/>
              </a:endParaRPr>
            </a:p>
            <a:p>
              <a:pPr algn="l"/>
              <a:r>
                <a:rPr kumimoji="1" lang="ja-JP" altLang="en-US" sz="1100" b="1" i="0" u="none" strike="noStrike">
                  <a:solidFill>
                    <a:schemeClr val="dk1"/>
                  </a:solidFill>
                  <a:effectLst/>
                  <a:latin typeface="+mn-lt"/>
                  <a:ea typeface="+mn-ea"/>
                  <a:cs typeface="+mn-cs"/>
                </a:rPr>
                <a:t>変更がなくても、最低賃金および初号賃金は入力しておきます。</a:t>
              </a:r>
              <a:endParaRPr kumimoji="1" lang="ja-JP" altLang="en-US" sz="1100"/>
            </a:p>
          </xdr:txBody>
        </xdr:sp>
      </xdr:grpSp>
      <xdr:sp macro="" textlink="">
        <xdr:nvSpPr>
          <xdr:cNvPr id="16" name="吹き出し: 折線 (枠付き、強調線付き) 15">
            <a:extLst>
              <a:ext uri="{FF2B5EF4-FFF2-40B4-BE49-F238E27FC236}">
                <a16:creationId xmlns:a16="http://schemas.microsoft.com/office/drawing/2014/main" id="{FF05D0C0-CE19-4244-8B9D-25D8B139D06D}"/>
              </a:ext>
            </a:extLst>
          </xdr:cNvPr>
          <xdr:cNvSpPr/>
        </xdr:nvSpPr>
        <xdr:spPr>
          <a:xfrm>
            <a:off x="638175" y="41738550"/>
            <a:ext cx="781050" cy="1676400"/>
          </a:xfrm>
          <a:prstGeom prst="accentBorderCallout2">
            <a:avLst>
              <a:gd name="adj1" fmla="val 50673"/>
              <a:gd name="adj2" fmla="val 104151"/>
              <a:gd name="adj3" fmla="val 29579"/>
              <a:gd name="adj4" fmla="val 121382"/>
              <a:gd name="adj5" fmla="val 31366"/>
              <a:gd name="adj6" fmla="val 14411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0" lang="ja-JP" altLang="en-US" sz="1100" b="1" i="0" u="none" strike="noStrike">
                <a:solidFill>
                  <a:schemeClr val="dk1"/>
                </a:solidFill>
                <a:effectLst/>
                <a:latin typeface="+mn-lt"/>
                <a:ea typeface="+mn-ea"/>
                <a:cs typeface="+mn-cs"/>
              </a:rPr>
              <a:t>設計初年度および次年度以降を自動表示します。</a:t>
            </a:r>
            <a:endParaRPr kumimoji="1" lang="ja-JP" altLang="en-US" sz="1100"/>
          </a:p>
        </xdr:txBody>
      </xdr:sp>
    </xdr:grpSp>
    <xdr:clientData/>
  </xdr:twoCellAnchor>
  <xdr:twoCellAnchor>
    <xdr:from>
      <xdr:col>13</xdr:col>
      <xdr:colOff>190500</xdr:colOff>
      <xdr:row>198</xdr:row>
      <xdr:rowOff>19050</xdr:rowOff>
    </xdr:from>
    <xdr:to>
      <xdr:col>17</xdr:col>
      <xdr:colOff>561976</xdr:colOff>
      <xdr:row>209</xdr:row>
      <xdr:rowOff>104775</xdr:rowOff>
    </xdr:to>
    <xdr:sp macro="" textlink="">
      <xdr:nvSpPr>
        <xdr:cNvPr id="10" name="フローチャート: 複数書類 9">
          <a:extLst>
            <a:ext uri="{FF2B5EF4-FFF2-40B4-BE49-F238E27FC236}">
              <a16:creationId xmlns:a16="http://schemas.microsoft.com/office/drawing/2014/main" id="{648A77BC-55B4-422B-88EC-5433F7250D8C}"/>
            </a:ext>
          </a:extLst>
        </xdr:cNvPr>
        <xdr:cNvSpPr/>
      </xdr:nvSpPr>
      <xdr:spPr>
        <a:xfrm>
          <a:off x="7600950" y="44872275"/>
          <a:ext cx="3114676" cy="2809875"/>
        </a:xfrm>
        <a:prstGeom prst="flowChartMultidocumen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 このファイルで、一度に５事業所のサラリースケールの設計ができるよう、シート数を増やしました。</a:t>
          </a:r>
          <a:endParaRPr kumimoji="1" lang="en-US" altLang="ja-JP" sz="1600">
            <a:solidFill>
              <a:schemeClr val="tx1"/>
            </a:solidFill>
          </a:endParaRPr>
        </a:p>
        <a:p>
          <a:pPr algn="l"/>
          <a:r>
            <a:rPr kumimoji="1" lang="ja-JP" altLang="en-US" sz="1600">
              <a:solidFill>
                <a:schemeClr val="tx1"/>
              </a:solidFill>
            </a:rPr>
            <a:t>★ 事業所数が５を超えるときは、ファイルをコピーして別ファイルで作成します。</a:t>
          </a:r>
          <a:endParaRPr kumimoji="1" lang="en-US" altLang="ja-JP" sz="1600">
            <a:solidFill>
              <a:schemeClr val="tx1"/>
            </a:solidFill>
          </a:endParaRPr>
        </a:p>
        <a:p>
          <a:pPr algn="l"/>
          <a:endParaRPr kumimoji="1" lang="ja-JP" altLang="en-US" sz="1600">
            <a:solidFill>
              <a:schemeClr val="tx1"/>
            </a:solidFill>
          </a:endParaRPr>
        </a:p>
      </xdr:txBody>
    </xdr:sp>
    <xdr:clientData/>
  </xdr:twoCellAnchor>
  <xdr:twoCellAnchor>
    <xdr:from>
      <xdr:col>12</xdr:col>
      <xdr:colOff>619126</xdr:colOff>
      <xdr:row>215</xdr:row>
      <xdr:rowOff>171449</xdr:rowOff>
    </xdr:from>
    <xdr:to>
      <xdr:col>17</xdr:col>
      <xdr:colOff>428626</xdr:colOff>
      <xdr:row>225</xdr:row>
      <xdr:rowOff>200025</xdr:rowOff>
    </xdr:to>
    <xdr:sp macro="" textlink="">
      <xdr:nvSpPr>
        <xdr:cNvPr id="13" name="フローチャート: 複数書類 12">
          <a:extLst>
            <a:ext uri="{FF2B5EF4-FFF2-40B4-BE49-F238E27FC236}">
              <a16:creationId xmlns:a16="http://schemas.microsoft.com/office/drawing/2014/main" id="{65CF7564-52B4-40C4-B13E-ED44044AFE1F}"/>
            </a:ext>
          </a:extLst>
        </xdr:cNvPr>
        <xdr:cNvSpPr/>
      </xdr:nvSpPr>
      <xdr:spPr>
        <a:xfrm>
          <a:off x="7343776" y="49234724"/>
          <a:ext cx="3238500" cy="2505076"/>
        </a:xfrm>
        <a:prstGeom prst="flowChartMultidocumen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 このファイルで、一度に５事業所の賃金表の設計ができるよう、シート数を増やしました。</a:t>
          </a:r>
          <a:endParaRPr kumimoji="1" lang="en-US" altLang="ja-JP" sz="160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tx1"/>
              </a:solidFill>
              <a:effectLst/>
              <a:latin typeface="+mn-lt"/>
              <a:ea typeface="+mn-ea"/>
              <a:cs typeface="+mn-cs"/>
            </a:rPr>
            <a:t>★ 事業所数が５を超えるときは、ファイルをコピーして別ファイルで作成します。</a:t>
          </a:r>
          <a:endParaRPr lang="ja-JP" altLang="ja-JP" sz="1600">
            <a:solidFill>
              <a:schemeClr val="tx1"/>
            </a:solidFill>
            <a:effectLst/>
          </a:endParaRPr>
        </a:p>
        <a:p>
          <a:pPr algn="l"/>
          <a:endParaRPr kumimoji="1" lang="ja-JP" altLang="en-US" sz="1600">
            <a:solidFill>
              <a:schemeClr val="tx1"/>
            </a:solidFill>
          </a:endParaRPr>
        </a:p>
      </xdr:txBody>
    </xdr:sp>
    <xdr:clientData/>
  </xdr:twoCellAnchor>
  <xdr:twoCellAnchor>
    <xdr:from>
      <xdr:col>2</xdr:col>
      <xdr:colOff>9525</xdr:colOff>
      <xdr:row>5</xdr:row>
      <xdr:rowOff>219075</xdr:rowOff>
    </xdr:from>
    <xdr:to>
      <xdr:col>16</xdr:col>
      <xdr:colOff>536556</xdr:colOff>
      <xdr:row>17</xdr:row>
      <xdr:rowOff>95253</xdr:rowOff>
    </xdr:to>
    <xdr:grpSp>
      <xdr:nvGrpSpPr>
        <xdr:cNvPr id="373" name="グループ化 372">
          <a:extLst>
            <a:ext uri="{FF2B5EF4-FFF2-40B4-BE49-F238E27FC236}">
              <a16:creationId xmlns:a16="http://schemas.microsoft.com/office/drawing/2014/main" id="{739AE2C3-363C-B351-1156-26CC4592DF69}"/>
            </a:ext>
          </a:extLst>
        </xdr:cNvPr>
        <xdr:cNvGrpSpPr/>
      </xdr:nvGrpSpPr>
      <xdr:grpSpPr>
        <a:xfrm>
          <a:off x="263525" y="1146175"/>
          <a:ext cx="8705831" cy="3381378"/>
          <a:chOff x="285750" y="1047750"/>
          <a:chExt cx="9718656" cy="3371853"/>
        </a:xfrm>
      </xdr:grpSpPr>
      <xdr:sp macro="" textlink="">
        <xdr:nvSpPr>
          <xdr:cNvPr id="63" name="四角形: 角を丸くする 62">
            <a:extLst>
              <a:ext uri="{FF2B5EF4-FFF2-40B4-BE49-F238E27FC236}">
                <a16:creationId xmlns:a16="http://schemas.microsoft.com/office/drawing/2014/main" id="{352608D5-80FE-4D10-B5B7-0C777BD17AA3}"/>
              </a:ext>
            </a:extLst>
          </xdr:cNvPr>
          <xdr:cNvSpPr/>
        </xdr:nvSpPr>
        <xdr:spPr>
          <a:xfrm>
            <a:off x="532986" y="1977473"/>
            <a:ext cx="1591089" cy="412132"/>
          </a:xfrm>
          <a:prstGeom prst="roundRect">
            <a:avLst/>
          </a:prstGeom>
          <a:solidFill>
            <a:srgbClr val="FF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ctr"/>
            <a:r>
              <a:rPr kumimoji="1" lang="ja-JP" altLang="en-US" sz="1200" b="1">
                <a:solidFill>
                  <a:schemeClr val="tx1"/>
                </a:solidFill>
                <a:latin typeface="游ゴシック Medium" panose="020B0500000000000000" pitchFamily="50" charset="-128"/>
                <a:ea typeface="游ゴシック Medium" panose="020B0500000000000000" pitchFamily="50" charset="-128"/>
              </a:rPr>
              <a:t>導入手順の説明</a:t>
            </a:r>
          </a:p>
        </xdr:txBody>
      </xdr:sp>
      <xdr:grpSp>
        <xdr:nvGrpSpPr>
          <xdr:cNvPr id="212" name="グループ化 211">
            <a:extLst>
              <a:ext uri="{FF2B5EF4-FFF2-40B4-BE49-F238E27FC236}">
                <a16:creationId xmlns:a16="http://schemas.microsoft.com/office/drawing/2014/main" id="{DC893EC4-B3FE-4F9D-A9BB-33B2012FF710}"/>
              </a:ext>
            </a:extLst>
          </xdr:cNvPr>
          <xdr:cNvGrpSpPr/>
        </xdr:nvGrpSpPr>
        <xdr:grpSpPr>
          <a:xfrm>
            <a:off x="285750" y="1047750"/>
            <a:ext cx="9718656" cy="3371853"/>
            <a:chOff x="350441" y="1068457"/>
            <a:chExt cx="9718656" cy="3371853"/>
          </a:xfrm>
        </xdr:grpSpPr>
        <xdr:grpSp>
          <xdr:nvGrpSpPr>
            <xdr:cNvPr id="213" name="グループ化 212">
              <a:extLst>
                <a:ext uri="{FF2B5EF4-FFF2-40B4-BE49-F238E27FC236}">
                  <a16:creationId xmlns:a16="http://schemas.microsoft.com/office/drawing/2014/main" id="{F406D66C-A5F2-9743-5B0A-3711B4584E18}"/>
                </a:ext>
              </a:extLst>
            </xdr:cNvPr>
            <xdr:cNvGrpSpPr/>
          </xdr:nvGrpSpPr>
          <xdr:grpSpPr>
            <a:xfrm>
              <a:off x="350441" y="1068457"/>
              <a:ext cx="9718656" cy="3371853"/>
              <a:chOff x="588817" y="1056409"/>
              <a:chExt cx="9681802" cy="3329950"/>
            </a:xfrm>
          </xdr:grpSpPr>
          <xdr:grpSp>
            <xdr:nvGrpSpPr>
              <xdr:cNvPr id="215" name="グループ化 214">
                <a:extLst>
                  <a:ext uri="{FF2B5EF4-FFF2-40B4-BE49-F238E27FC236}">
                    <a16:creationId xmlns:a16="http://schemas.microsoft.com/office/drawing/2014/main" id="{61976121-5703-2CA0-AF3B-00068DF26158}"/>
                  </a:ext>
                </a:extLst>
              </xdr:cNvPr>
              <xdr:cNvGrpSpPr/>
            </xdr:nvGrpSpPr>
            <xdr:grpSpPr>
              <a:xfrm>
                <a:off x="588817" y="1194202"/>
                <a:ext cx="7595440" cy="3192157"/>
                <a:chOff x="770323" y="1143000"/>
                <a:chExt cx="7571061" cy="3192157"/>
              </a:xfrm>
            </xdr:grpSpPr>
            <xdr:grpSp>
              <xdr:nvGrpSpPr>
                <xdr:cNvPr id="226" name="グループ化 225">
                  <a:extLst>
                    <a:ext uri="{FF2B5EF4-FFF2-40B4-BE49-F238E27FC236}">
                      <a16:creationId xmlns:a16="http://schemas.microsoft.com/office/drawing/2014/main" id="{68B5B24F-6EB4-489B-85D4-AA77AB20DCCD}"/>
                    </a:ext>
                  </a:extLst>
                </xdr:cNvPr>
                <xdr:cNvGrpSpPr/>
              </xdr:nvGrpSpPr>
              <xdr:grpSpPr>
                <a:xfrm>
                  <a:off x="770323" y="1143000"/>
                  <a:ext cx="7571061" cy="3192157"/>
                  <a:chOff x="268676" y="1019175"/>
                  <a:chExt cx="7571061" cy="3192157"/>
                </a:xfrm>
              </xdr:grpSpPr>
              <xdr:sp macro="" textlink="">
                <xdr:nvSpPr>
                  <xdr:cNvPr id="229" name="四角形: 角を丸くする 228">
                    <a:hlinkClick xmlns:r="http://schemas.openxmlformats.org/officeDocument/2006/relationships" r:id="rId16"/>
                    <a:extLst>
                      <a:ext uri="{FF2B5EF4-FFF2-40B4-BE49-F238E27FC236}">
                        <a16:creationId xmlns:a16="http://schemas.microsoft.com/office/drawing/2014/main" id="{C81A739B-D883-E8BE-1BC2-5EB402920A31}"/>
                      </a:ext>
                    </a:extLst>
                  </xdr:cNvPr>
                  <xdr:cNvSpPr/>
                </xdr:nvSpPr>
                <xdr:spPr>
                  <a:xfrm>
                    <a:off x="525049" y="1143000"/>
                    <a:ext cx="1650684" cy="410400"/>
                  </a:xfrm>
                  <a:prstGeom prst="roundRect">
                    <a:avLst/>
                  </a:prstGeom>
                  <a:solidFill>
                    <a:srgbClr val="FF00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８．使用上の注意</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230" name="矢印: 折線 229">
                    <a:extLst>
                      <a:ext uri="{FF2B5EF4-FFF2-40B4-BE49-F238E27FC236}">
                        <a16:creationId xmlns:a16="http://schemas.microsoft.com/office/drawing/2014/main" id="{B79D12CF-A3D0-1FA1-6585-3988ABBD1AF0}"/>
                      </a:ext>
                    </a:extLst>
                  </xdr:cNvPr>
                  <xdr:cNvSpPr/>
                </xdr:nvSpPr>
                <xdr:spPr>
                  <a:xfrm rot="14127606" flipH="1">
                    <a:off x="281764" y="1053970"/>
                    <a:ext cx="221581" cy="247757"/>
                  </a:xfrm>
                  <a:prstGeom prst="ben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grpSp>
                <xdr:nvGrpSpPr>
                  <xdr:cNvPr id="231" name="グループ化 230">
                    <a:extLst>
                      <a:ext uri="{FF2B5EF4-FFF2-40B4-BE49-F238E27FC236}">
                        <a16:creationId xmlns:a16="http://schemas.microsoft.com/office/drawing/2014/main" id="{9E2E107A-3C0C-B6D2-A1AC-6C3C65C1AD99}"/>
                      </a:ext>
                    </a:extLst>
                  </xdr:cNvPr>
                  <xdr:cNvGrpSpPr/>
                </xdr:nvGrpSpPr>
                <xdr:grpSpPr>
                  <a:xfrm>
                    <a:off x="2419353" y="1019175"/>
                    <a:ext cx="5420384" cy="3192157"/>
                    <a:chOff x="2419353" y="1019175"/>
                    <a:chExt cx="5420384" cy="3192157"/>
                  </a:xfrm>
                </xdr:grpSpPr>
                <xdr:sp macro="" textlink="">
                  <xdr:nvSpPr>
                    <xdr:cNvPr id="232" name="四角形: 角を丸くする 231">
                      <a:hlinkClick xmlns:r="http://schemas.openxmlformats.org/officeDocument/2006/relationships" r:id="rId17"/>
                      <a:extLst>
                        <a:ext uri="{FF2B5EF4-FFF2-40B4-BE49-F238E27FC236}">
                          <a16:creationId xmlns:a16="http://schemas.microsoft.com/office/drawing/2014/main" id="{7718C876-E1E4-FF9E-4849-12E2F465A0E2}"/>
                        </a:ext>
                      </a:extLst>
                    </xdr:cNvPr>
                    <xdr:cNvSpPr/>
                  </xdr:nvSpPr>
                  <xdr:spPr>
                    <a:xfrm>
                      <a:off x="2666999" y="1748271"/>
                      <a:ext cx="2520000" cy="410400"/>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２．サラリースケールの設計</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239" name="四角形: 角を丸くする 238">
                      <a:hlinkClick xmlns:r="http://schemas.openxmlformats.org/officeDocument/2006/relationships" r:id="rId18"/>
                      <a:extLst>
                        <a:ext uri="{FF2B5EF4-FFF2-40B4-BE49-F238E27FC236}">
                          <a16:creationId xmlns:a16="http://schemas.microsoft.com/office/drawing/2014/main" id="{F21C9EF5-A472-DC17-10BB-C894E3181D1D}"/>
                        </a:ext>
                      </a:extLst>
                    </xdr:cNvPr>
                    <xdr:cNvSpPr/>
                  </xdr:nvSpPr>
                  <xdr:spPr>
                    <a:xfrm>
                      <a:off x="2657475" y="1143000"/>
                      <a:ext cx="2520000" cy="410400"/>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１．制度のフレーム設計</a:t>
                      </a:r>
                      <a:endParaRPr kumimoji="1" lang="en-US" altLang="ja-JP"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xdr:txBody>
                </xdr:sp>
                <xdr:grpSp>
                  <xdr:nvGrpSpPr>
                    <xdr:cNvPr id="240" name="グループ化 239">
                      <a:extLst>
                        <a:ext uri="{FF2B5EF4-FFF2-40B4-BE49-F238E27FC236}">
                          <a16:creationId xmlns:a16="http://schemas.microsoft.com/office/drawing/2014/main" id="{AE6F98AD-D0EF-122F-943E-DFC26C280F61}"/>
                        </a:ext>
                      </a:extLst>
                    </xdr:cNvPr>
                    <xdr:cNvGrpSpPr/>
                  </xdr:nvGrpSpPr>
                  <xdr:grpSpPr>
                    <a:xfrm>
                      <a:off x="2419353" y="1019926"/>
                      <a:ext cx="228596" cy="1789814"/>
                      <a:chOff x="2409828" y="1019926"/>
                      <a:chExt cx="228596" cy="1789814"/>
                    </a:xfrm>
                  </xdr:grpSpPr>
                  <xdr:sp macro="" textlink="">
                    <xdr:nvSpPr>
                      <xdr:cNvPr id="254" name="矢印: 折線 253">
                        <a:extLst>
                          <a:ext uri="{FF2B5EF4-FFF2-40B4-BE49-F238E27FC236}">
                            <a16:creationId xmlns:a16="http://schemas.microsoft.com/office/drawing/2014/main" id="{EF2F263C-F6DB-E9FF-E233-00DAD177A247}"/>
                          </a:ext>
                        </a:extLst>
                      </xdr:cNvPr>
                      <xdr:cNvSpPr/>
                    </xdr:nvSpPr>
                    <xdr:spPr>
                      <a:xfrm rot="16200000" flipH="1">
                        <a:off x="1622166" y="1807588"/>
                        <a:ext cx="1789814" cy="214490"/>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55" name="正方形/長方形 254">
                        <a:extLst>
                          <a:ext uri="{FF2B5EF4-FFF2-40B4-BE49-F238E27FC236}">
                            <a16:creationId xmlns:a16="http://schemas.microsoft.com/office/drawing/2014/main" id="{C3983C2D-D7C9-7151-F7BD-C36FE8A63517}"/>
                          </a:ext>
                        </a:extLst>
                      </xdr:cNvPr>
                      <xdr:cNvSpPr/>
                    </xdr:nvSpPr>
                    <xdr:spPr>
                      <a:xfrm>
                        <a:off x="2514599" y="130492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56" name="正方形/長方形 255">
                        <a:extLst>
                          <a:ext uri="{FF2B5EF4-FFF2-40B4-BE49-F238E27FC236}">
                            <a16:creationId xmlns:a16="http://schemas.microsoft.com/office/drawing/2014/main" id="{ACBA51D1-5B8D-6E1F-BD13-E30DDE84E340}"/>
                          </a:ext>
                        </a:extLst>
                      </xdr:cNvPr>
                      <xdr:cNvSpPr/>
                    </xdr:nvSpPr>
                    <xdr:spPr>
                      <a:xfrm>
                        <a:off x="2524124" y="198120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grpSp>
                <xdr:grpSp>
                  <xdr:nvGrpSpPr>
                    <xdr:cNvPr id="242" name="グループ化 241">
                      <a:extLst>
                        <a:ext uri="{FF2B5EF4-FFF2-40B4-BE49-F238E27FC236}">
                          <a16:creationId xmlns:a16="http://schemas.microsoft.com/office/drawing/2014/main" id="{2ED05810-D191-44F2-6DA6-6594DBEAFFF6}"/>
                        </a:ext>
                      </a:extLst>
                    </xdr:cNvPr>
                    <xdr:cNvGrpSpPr/>
                  </xdr:nvGrpSpPr>
                  <xdr:grpSpPr>
                    <a:xfrm>
                      <a:off x="5328933" y="1019175"/>
                      <a:ext cx="2510804" cy="3192157"/>
                      <a:chOff x="2995309" y="1000126"/>
                      <a:chExt cx="2510804" cy="3192157"/>
                    </a:xfrm>
                  </xdr:grpSpPr>
                  <xdr:sp macro="" textlink="">
                    <xdr:nvSpPr>
                      <xdr:cNvPr id="244" name="矢印: 折線 243">
                        <a:extLst>
                          <a:ext uri="{FF2B5EF4-FFF2-40B4-BE49-F238E27FC236}">
                            <a16:creationId xmlns:a16="http://schemas.microsoft.com/office/drawing/2014/main" id="{B45014A0-4C63-1547-0600-D5860F997031}"/>
                          </a:ext>
                        </a:extLst>
                      </xdr:cNvPr>
                      <xdr:cNvSpPr/>
                    </xdr:nvSpPr>
                    <xdr:spPr>
                      <a:xfrm rot="16200000" flipH="1">
                        <a:off x="1557273" y="2438162"/>
                        <a:ext cx="3126311" cy="250239"/>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45" name="正方形/長方形 244">
                        <a:extLst>
                          <a:ext uri="{FF2B5EF4-FFF2-40B4-BE49-F238E27FC236}">
                            <a16:creationId xmlns:a16="http://schemas.microsoft.com/office/drawing/2014/main" id="{7D95C7DC-59E8-D83C-1A75-214C93485781}"/>
                          </a:ext>
                        </a:extLst>
                      </xdr:cNvPr>
                      <xdr:cNvSpPr/>
                    </xdr:nvSpPr>
                    <xdr:spPr>
                      <a:xfrm>
                        <a:off x="3117272" y="3815966"/>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46" name="正方形/長方形 245">
                        <a:extLst>
                          <a:ext uri="{FF2B5EF4-FFF2-40B4-BE49-F238E27FC236}">
                            <a16:creationId xmlns:a16="http://schemas.microsoft.com/office/drawing/2014/main" id="{2DF4FB59-9C0D-95FA-35E7-3A75FB2E07E6}"/>
                          </a:ext>
                        </a:extLst>
                      </xdr:cNvPr>
                      <xdr:cNvSpPr/>
                    </xdr:nvSpPr>
                    <xdr:spPr>
                      <a:xfrm>
                        <a:off x="3120449" y="2696162"/>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47" name="正方形/長方形 246">
                        <a:extLst>
                          <a:ext uri="{FF2B5EF4-FFF2-40B4-BE49-F238E27FC236}">
                            <a16:creationId xmlns:a16="http://schemas.microsoft.com/office/drawing/2014/main" id="{01CF74B8-C60A-A0DE-9EED-D1047C9EC75C}"/>
                          </a:ext>
                        </a:extLst>
                      </xdr:cNvPr>
                      <xdr:cNvSpPr/>
                    </xdr:nvSpPr>
                    <xdr:spPr>
                      <a:xfrm>
                        <a:off x="3120449" y="3269394"/>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48" name="正方形/長方形 247">
                        <a:extLst>
                          <a:ext uri="{FF2B5EF4-FFF2-40B4-BE49-F238E27FC236}">
                            <a16:creationId xmlns:a16="http://schemas.microsoft.com/office/drawing/2014/main" id="{6C1A7809-98B1-6C2A-C823-5AC0CBB9CAEE}"/>
                          </a:ext>
                        </a:extLst>
                      </xdr:cNvPr>
                      <xdr:cNvSpPr/>
                    </xdr:nvSpPr>
                    <xdr:spPr>
                      <a:xfrm>
                        <a:off x="3119590" y="1303941"/>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49" name="正方形/長方形 248">
                        <a:extLst>
                          <a:ext uri="{FF2B5EF4-FFF2-40B4-BE49-F238E27FC236}">
                            <a16:creationId xmlns:a16="http://schemas.microsoft.com/office/drawing/2014/main" id="{340601E5-FEBC-C359-9EDF-9E46A56F5577}"/>
                          </a:ext>
                        </a:extLst>
                      </xdr:cNvPr>
                      <xdr:cNvSpPr/>
                    </xdr:nvSpPr>
                    <xdr:spPr>
                      <a:xfrm>
                        <a:off x="3104863" y="2139737"/>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78" name="矢印: 折線 277">
                        <a:extLst>
                          <a:ext uri="{FF2B5EF4-FFF2-40B4-BE49-F238E27FC236}">
                            <a16:creationId xmlns:a16="http://schemas.microsoft.com/office/drawing/2014/main" id="{DDC7D22E-15B2-EAA4-2B08-6D6B9343AD2C}"/>
                          </a:ext>
                        </a:extLst>
                      </xdr:cNvPr>
                      <xdr:cNvSpPr/>
                    </xdr:nvSpPr>
                    <xdr:spPr>
                      <a:xfrm rot="16200000" flipH="1">
                        <a:off x="3817838" y="2504008"/>
                        <a:ext cx="3126311" cy="250239"/>
                      </a:xfrm>
                      <a:prstGeom prst="bentArrow">
                        <a:avLst>
                          <a:gd name="adj1" fmla="val 25000"/>
                          <a:gd name="adj2" fmla="val 40385"/>
                          <a:gd name="adj3" fmla="val 25000"/>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solidFill>
                            <a:schemeClr val="tx1"/>
                          </a:solidFill>
                          <a:latin typeface="游ゴシック Medium" panose="020B0500000000000000" pitchFamily="50" charset="-128"/>
                          <a:ea typeface="游ゴシック Medium" panose="020B0500000000000000" pitchFamily="50" charset="-128"/>
                        </a:endParaRPr>
                      </a:p>
                    </xdr:txBody>
                  </xdr:sp>
                </xdr:grpSp>
              </xdr:grpSp>
            </xdr:grpSp>
            <xdr:sp macro="" textlink="">
              <xdr:nvSpPr>
                <xdr:cNvPr id="225" name="正方形/長方形 224">
                  <a:extLst>
                    <a:ext uri="{FF2B5EF4-FFF2-40B4-BE49-F238E27FC236}">
                      <a16:creationId xmlns:a16="http://schemas.microsoft.com/office/drawing/2014/main" id="{EB62751B-B1C8-895D-0FC2-89943ECA7D25}"/>
                    </a:ext>
                  </a:extLst>
                </xdr:cNvPr>
                <xdr:cNvSpPr/>
              </xdr:nvSpPr>
              <xdr:spPr>
                <a:xfrm>
                  <a:off x="3046270" y="2713759"/>
                  <a:ext cx="114300" cy="571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grpSp>
          <xdr:sp macro="" textlink="">
            <xdr:nvSpPr>
              <xdr:cNvPr id="216" name="Text Box 1">
                <a:extLst>
                  <a:ext uri="{FF2B5EF4-FFF2-40B4-BE49-F238E27FC236}">
                    <a16:creationId xmlns:a16="http://schemas.microsoft.com/office/drawing/2014/main" id="{408EE578-45D6-E1B7-D507-FA398B526753}"/>
                  </a:ext>
                </a:extLst>
              </xdr:cNvPr>
              <xdr:cNvSpPr txBox="1">
                <a:spLocks noChangeArrowheads="1"/>
              </xdr:cNvSpPr>
            </xdr:nvSpPr>
            <xdr:spPr bwMode="auto">
              <a:xfrm>
                <a:off x="3022023" y="1073728"/>
                <a:ext cx="2069522"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sp macro="" textlink="">
            <xdr:nvSpPr>
              <xdr:cNvPr id="217" name="Text Box 1">
                <a:extLst>
                  <a:ext uri="{FF2B5EF4-FFF2-40B4-BE49-F238E27FC236}">
                    <a16:creationId xmlns:a16="http://schemas.microsoft.com/office/drawing/2014/main" id="{D0302F58-51AA-39BE-B723-8F787F4755F4}"/>
                  </a:ext>
                </a:extLst>
              </xdr:cNvPr>
              <xdr:cNvSpPr txBox="1">
                <a:spLocks noChangeArrowheads="1"/>
              </xdr:cNvSpPr>
            </xdr:nvSpPr>
            <xdr:spPr bwMode="auto">
              <a:xfrm>
                <a:off x="5914159" y="1056409"/>
                <a:ext cx="1861705"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sp macro="" textlink="">
            <xdr:nvSpPr>
              <xdr:cNvPr id="218" name="Text Box 1">
                <a:extLst>
                  <a:ext uri="{FF2B5EF4-FFF2-40B4-BE49-F238E27FC236}">
                    <a16:creationId xmlns:a16="http://schemas.microsoft.com/office/drawing/2014/main" id="{00EC0765-401D-2C39-4A4C-DD4E6961414A}"/>
                  </a:ext>
                </a:extLst>
              </xdr:cNvPr>
              <xdr:cNvSpPr txBox="1">
                <a:spLocks noChangeArrowheads="1"/>
              </xdr:cNvSpPr>
            </xdr:nvSpPr>
            <xdr:spPr bwMode="auto">
              <a:xfrm>
                <a:off x="8201097" y="1065816"/>
                <a:ext cx="2069522" cy="233796"/>
              </a:xfrm>
              <a:prstGeom prst="rect">
                <a:avLst/>
              </a:prstGeom>
              <a:solidFill>
                <a:srgbClr val="FFFFFF"/>
              </a:solidFill>
              <a:ln w="9525">
                <a:solidFill>
                  <a:schemeClr val="bg1"/>
                </a:solidFill>
                <a:miter lim="800000"/>
                <a:headEnd/>
                <a:tailEnd/>
              </a:ln>
            </xdr:spPr>
            <xdr:txBody>
              <a:bodyPr vertOverflow="clip" wrap="square" lIns="27432" tIns="18288" rIns="0" bIns="0" anchor="t" upright="1"/>
              <a:lstStyle/>
              <a:p>
                <a:pPr algn="l" rtl="0">
                  <a:lnSpc>
                    <a:spcPts val="1300"/>
                  </a:lnSpc>
                  <a:defRPr sz="1000"/>
                </a:pPr>
                <a:r>
                  <a:rPr lang="ja-JP" altLang="en-US" sz="1100" b="1" i="0" u="sng" strike="noStrike" baseline="0">
                    <a:solidFill>
                      <a:srgbClr val="000000"/>
                    </a:solidFill>
                    <a:latin typeface="游ゴシック Medium" panose="020B0500000000000000" pitchFamily="50" charset="-128"/>
                    <a:ea typeface="游ゴシック Medium" panose="020B0500000000000000" pitchFamily="50" charset="-128"/>
                  </a:rPr>
                  <a:t>クリックして各シートにジャンプ</a:t>
                </a:r>
              </a:p>
            </xdr:txBody>
          </xdr:sp>
        </xdr:grpSp>
        <xdr:sp macro="" textlink="">
          <xdr:nvSpPr>
            <xdr:cNvPr id="214" name="四角形: 角を丸くする 213">
              <a:hlinkClick xmlns:r="http://schemas.openxmlformats.org/officeDocument/2006/relationships" r:id="rId19"/>
              <a:extLst>
                <a:ext uri="{FF2B5EF4-FFF2-40B4-BE49-F238E27FC236}">
                  <a16:creationId xmlns:a16="http://schemas.microsoft.com/office/drawing/2014/main" id="{936DA29D-8534-E6AD-4FF8-2064D87120F0}"/>
                </a:ext>
              </a:extLst>
            </xdr:cNvPr>
            <xdr:cNvSpPr/>
          </xdr:nvSpPr>
          <xdr:spPr>
            <a:xfrm>
              <a:off x="5703331" y="1328230"/>
              <a:ext cx="1742944" cy="721301"/>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４．事業所（１）</a:t>
              </a:r>
              <a:endParaRPr kumimoji="1" lang="en-US" altLang="ja-JP"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　サラリースケール</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grpSp>
      <xdr:sp macro="" textlink="">
        <xdr:nvSpPr>
          <xdr:cNvPr id="257" name="四角形: 角を丸くする 256">
            <a:hlinkClick xmlns:r="http://schemas.openxmlformats.org/officeDocument/2006/relationships" r:id="rId20"/>
            <a:extLst>
              <a:ext uri="{FF2B5EF4-FFF2-40B4-BE49-F238E27FC236}">
                <a16:creationId xmlns:a16="http://schemas.microsoft.com/office/drawing/2014/main" id="{7E5C93A4-5110-4EA9-95A6-C64728340F74}"/>
              </a:ext>
            </a:extLst>
          </xdr:cNvPr>
          <xdr:cNvSpPr/>
        </xdr:nvSpPr>
        <xdr:spPr>
          <a:xfrm>
            <a:off x="2724150" y="2609850"/>
            <a:ext cx="2537738" cy="415564"/>
          </a:xfrm>
          <a:prstGeom prst="roundRect">
            <a:avLst/>
          </a:prstGeom>
          <a:solidFill>
            <a:srgbClr val="0000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bg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３．事業所別初号時間給の設計</a:t>
            </a:r>
            <a:endParaRPr kumimoji="1" lang="ja-JP" altLang="en-US" sz="1200" b="1">
              <a:solidFill>
                <a:schemeClr val="bg1"/>
              </a:solidFill>
              <a:latin typeface="游ゴシック Medium" panose="020B0500000000000000" pitchFamily="50" charset="-128"/>
              <a:ea typeface="游ゴシック Medium" panose="020B0500000000000000" pitchFamily="50" charset="-128"/>
            </a:endParaRPr>
          </a:p>
        </xdr:txBody>
      </xdr:sp>
      <xdr:sp macro="" textlink="">
        <xdr:nvSpPr>
          <xdr:cNvPr id="259" name="四角形: 角を丸くする 258">
            <a:hlinkClick xmlns:r="http://schemas.openxmlformats.org/officeDocument/2006/relationships" r:id="rId21"/>
            <a:extLst>
              <a:ext uri="{FF2B5EF4-FFF2-40B4-BE49-F238E27FC236}">
                <a16:creationId xmlns:a16="http://schemas.microsoft.com/office/drawing/2014/main" id="{72F1F557-F24F-431D-BAFF-C5A197AC29D2}"/>
              </a:ext>
            </a:extLst>
          </xdr:cNvPr>
          <xdr:cNvSpPr/>
        </xdr:nvSpPr>
        <xdr:spPr>
          <a:xfrm>
            <a:off x="5619750" y="2152650"/>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４．事業所（２）</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60" name="四角形: 角を丸くする 259">
            <a:hlinkClick xmlns:r="http://schemas.openxmlformats.org/officeDocument/2006/relationships" r:id="rId22"/>
            <a:extLst>
              <a:ext uri="{FF2B5EF4-FFF2-40B4-BE49-F238E27FC236}">
                <a16:creationId xmlns:a16="http://schemas.microsoft.com/office/drawing/2014/main" id="{8EA17365-E2D2-4BCD-8414-8676CFE5AFAF}"/>
              </a:ext>
            </a:extLst>
          </xdr:cNvPr>
          <xdr:cNvSpPr/>
        </xdr:nvSpPr>
        <xdr:spPr>
          <a:xfrm>
            <a:off x="5648325" y="2714625"/>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４．事業所（３）</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61" name="四角形: 角を丸くする 260">
            <a:hlinkClick xmlns:r="http://schemas.openxmlformats.org/officeDocument/2006/relationships" r:id="rId23"/>
            <a:extLst>
              <a:ext uri="{FF2B5EF4-FFF2-40B4-BE49-F238E27FC236}">
                <a16:creationId xmlns:a16="http://schemas.microsoft.com/office/drawing/2014/main" id="{1CC67916-38F2-4F38-BEC6-964AE237D054}"/>
              </a:ext>
            </a:extLst>
          </xdr:cNvPr>
          <xdr:cNvSpPr/>
        </xdr:nvSpPr>
        <xdr:spPr>
          <a:xfrm>
            <a:off x="5629275" y="3857625"/>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４．事業所（５）</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62" name="四角形: 角を丸くする 261">
            <a:hlinkClick xmlns:r="http://schemas.openxmlformats.org/officeDocument/2006/relationships" r:id="rId24"/>
            <a:extLst>
              <a:ext uri="{FF2B5EF4-FFF2-40B4-BE49-F238E27FC236}">
                <a16:creationId xmlns:a16="http://schemas.microsoft.com/office/drawing/2014/main" id="{EA3FF0C7-A0A3-446B-8BD4-D2350044DB38}"/>
              </a:ext>
            </a:extLst>
          </xdr:cNvPr>
          <xdr:cNvSpPr/>
        </xdr:nvSpPr>
        <xdr:spPr>
          <a:xfrm>
            <a:off x="5638800" y="3295650"/>
            <a:ext cx="1742944" cy="418649"/>
          </a:xfrm>
          <a:prstGeom prst="roundRect">
            <a:avLst/>
          </a:prstGeom>
          <a:solidFill>
            <a:srgbClr val="00FF00">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４．事業所（４）</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272" name="正方形/長方形 271">
            <a:extLst>
              <a:ext uri="{FF2B5EF4-FFF2-40B4-BE49-F238E27FC236}">
                <a16:creationId xmlns:a16="http://schemas.microsoft.com/office/drawing/2014/main" id="{22E2FC08-C395-40D8-943C-2DF4760CFA21}"/>
              </a:ext>
            </a:extLst>
          </xdr:cNvPr>
          <xdr:cNvSpPr/>
        </xdr:nvSpPr>
        <xdr:spPr>
          <a:xfrm>
            <a:off x="7775371" y="4020010"/>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73" name="正方形/長方形 272">
            <a:extLst>
              <a:ext uri="{FF2B5EF4-FFF2-40B4-BE49-F238E27FC236}">
                <a16:creationId xmlns:a16="http://schemas.microsoft.com/office/drawing/2014/main" id="{402EBA37-B1E4-457D-97C6-E90506BEEA70}"/>
              </a:ext>
            </a:extLst>
          </xdr:cNvPr>
          <xdr:cNvSpPr/>
        </xdr:nvSpPr>
        <xdr:spPr>
          <a:xfrm>
            <a:off x="7778571" y="2886115"/>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74" name="正方形/長方形 273">
            <a:extLst>
              <a:ext uri="{FF2B5EF4-FFF2-40B4-BE49-F238E27FC236}">
                <a16:creationId xmlns:a16="http://schemas.microsoft.com/office/drawing/2014/main" id="{46124BED-B526-4EDC-AD46-E030FD454E4F}"/>
              </a:ext>
            </a:extLst>
          </xdr:cNvPr>
          <xdr:cNvSpPr/>
        </xdr:nvSpPr>
        <xdr:spPr>
          <a:xfrm>
            <a:off x="7778571" y="3466560"/>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75" name="正方形/長方形 274">
            <a:extLst>
              <a:ext uri="{FF2B5EF4-FFF2-40B4-BE49-F238E27FC236}">
                <a16:creationId xmlns:a16="http://schemas.microsoft.com/office/drawing/2014/main" id="{E2D48D8D-6D8A-486F-949C-EBE8F66FB3EE}"/>
              </a:ext>
            </a:extLst>
          </xdr:cNvPr>
          <xdr:cNvSpPr/>
        </xdr:nvSpPr>
        <xdr:spPr>
          <a:xfrm>
            <a:off x="7777706" y="1476375"/>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276" name="正方形/長方形 275">
            <a:extLst>
              <a:ext uri="{FF2B5EF4-FFF2-40B4-BE49-F238E27FC236}">
                <a16:creationId xmlns:a16="http://schemas.microsoft.com/office/drawing/2014/main" id="{4F2F48FD-1C5E-49BD-94E1-66702029F614}"/>
              </a:ext>
            </a:extLst>
          </xdr:cNvPr>
          <xdr:cNvSpPr/>
        </xdr:nvSpPr>
        <xdr:spPr>
          <a:xfrm>
            <a:off x="7762875" y="2322688"/>
            <a:ext cx="115105" cy="5786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latin typeface="游ゴシック Medium" panose="020B0500000000000000" pitchFamily="50" charset="-128"/>
              <a:ea typeface="游ゴシック Medium" panose="020B0500000000000000" pitchFamily="50" charset="-128"/>
            </a:endParaRPr>
          </a:p>
        </xdr:txBody>
      </xdr:sp>
      <xdr:sp macro="" textlink="">
        <xdr:nvSpPr>
          <xdr:cNvPr id="366" name="四角形: 角を丸くする 365">
            <a:hlinkClick xmlns:r="http://schemas.openxmlformats.org/officeDocument/2006/relationships" r:id="rId25"/>
            <a:extLst>
              <a:ext uri="{FF2B5EF4-FFF2-40B4-BE49-F238E27FC236}">
                <a16:creationId xmlns:a16="http://schemas.microsoft.com/office/drawing/2014/main" id="{9A6C3026-BF73-48BC-B29F-EE885E402A9C}"/>
              </a:ext>
            </a:extLst>
          </xdr:cNvPr>
          <xdr:cNvSpPr/>
        </xdr:nvSpPr>
        <xdr:spPr>
          <a:xfrm>
            <a:off x="7905750" y="2152650"/>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４．事業所（２）</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367" name="四角形: 角を丸くする 366">
            <a:hlinkClick xmlns:r="http://schemas.openxmlformats.org/officeDocument/2006/relationships" r:id="rId26"/>
            <a:extLst>
              <a:ext uri="{FF2B5EF4-FFF2-40B4-BE49-F238E27FC236}">
                <a16:creationId xmlns:a16="http://schemas.microsoft.com/office/drawing/2014/main" id="{E6A86E16-51B3-4A7F-AA23-07E0DC30DA86}"/>
              </a:ext>
            </a:extLst>
          </xdr:cNvPr>
          <xdr:cNvSpPr/>
        </xdr:nvSpPr>
        <xdr:spPr>
          <a:xfrm>
            <a:off x="7934325" y="2714625"/>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４．事業所（３）</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368" name="四角形: 角を丸くする 367">
            <a:hlinkClick xmlns:r="http://schemas.openxmlformats.org/officeDocument/2006/relationships" r:id="rId27"/>
            <a:extLst>
              <a:ext uri="{FF2B5EF4-FFF2-40B4-BE49-F238E27FC236}">
                <a16:creationId xmlns:a16="http://schemas.microsoft.com/office/drawing/2014/main" id="{A79D5991-D049-422D-8078-3CBF8F20F62B}"/>
              </a:ext>
            </a:extLst>
          </xdr:cNvPr>
          <xdr:cNvSpPr/>
        </xdr:nvSpPr>
        <xdr:spPr>
          <a:xfrm>
            <a:off x="7915275" y="3857625"/>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４．事業所（５）</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369" name="四角形: 角を丸くする 368">
            <a:hlinkClick xmlns:r="http://schemas.openxmlformats.org/officeDocument/2006/relationships" r:id="rId28"/>
            <a:extLst>
              <a:ext uri="{FF2B5EF4-FFF2-40B4-BE49-F238E27FC236}">
                <a16:creationId xmlns:a16="http://schemas.microsoft.com/office/drawing/2014/main" id="{22F7355E-9968-48AE-B459-E0731A27A19F}"/>
              </a:ext>
            </a:extLst>
          </xdr:cNvPr>
          <xdr:cNvSpPr/>
        </xdr:nvSpPr>
        <xdr:spPr>
          <a:xfrm>
            <a:off x="7924800" y="3295650"/>
            <a:ext cx="1742944" cy="418649"/>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４．事業所（４）</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sp macro="" textlink="">
        <xdr:nvSpPr>
          <xdr:cNvPr id="370" name="四角形: 角を丸くする 369">
            <a:hlinkClick xmlns:r="http://schemas.openxmlformats.org/officeDocument/2006/relationships" r:id="rId29"/>
            <a:extLst>
              <a:ext uri="{FF2B5EF4-FFF2-40B4-BE49-F238E27FC236}">
                <a16:creationId xmlns:a16="http://schemas.microsoft.com/office/drawing/2014/main" id="{FF11219A-B136-4220-9AC6-2C08B536E4ED}"/>
              </a:ext>
            </a:extLst>
          </xdr:cNvPr>
          <xdr:cNvSpPr/>
        </xdr:nvSpPr>
        <xdr:spPr>
          <a:xfrm>
            <a:off x="7915275" y="1323975"/>
            <a:ext cx="1742944" cy="721301"/>
          </a:xfrm>
          <a:prstGeom prst="roundRect">
            <a:avLst/>
          </a:prstGeom>
          <a:solidFill>
            <a:srgbClr val="00FFFF">
              <a:alpha val="97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tIns="72000" rtlCol="0" anchor="t"/>
          <a:lstStyle/>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４．事業所（１）</a:t>
            </a:r>
            <a:endParaRPr kumimoji="1" lang="en-US" altLang="ja-JP"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endParaRPr>
          </a:p>
          <a:p>
            <a:pPr algn="l"/>
            <a:r>
              <a:rPr kumimoji="1" lang="ja-JP" altLang="en-US" sz="1200" b="1" cap="none" spc="0">
                <a:ln w="0"/>
                <a:solidFill>
                  <a:schemeClr val="tx1"/>
                </a:solidFill>
                <a:effectLst>
                  <a:outerShdw blurRad="38100" dist="25400" dir="5400000" algn="ctr" rotWithShape="0">
                    <a:srgbClr val="6E747A">
                      <a:alpha val="43000"/>
                    </a:srgbClr>
                  </a:outerShdw>
                </a:effectLst>
                <a:latin typeface="游ゴシック Medium" panose="020B0500000000000000" pitchFamily="50" charset="-128"/>
                <a:ea typeface="游ゴシック Medium" panose="020B0500000000000000" pitchFamily="50" charset="-128"/>
              </a:rPr>
              <a:t>　　賃金表</a:t>
            </a:r>
            <a:endParaRPr kumimoji="1" lang="ja-JP" altLang="en-US" sz="1200" b="1">
              <a:solidFill>
                <a:schemeClr val="tx1"/>
              </a:solidFill>
              <a:latin typeface="游ゴシック Medium" panose="020B0500000000000000" pitchFamily="50" charset="-128"/>
              <a:ea typeface="游ゴシック Medium" panose="020B0500000000000000" pitchFamily="50" charset="-128"/>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9525</xdr:colOff>
      <xdr:row>0</xdr:row>
      <xdr:rowOff>152400</xdr:rowOff>
    </xdr:from>
    <xdr:to>
      <xdr:col>18</xdr:col>
      <xdr:colOff>963901</xdr:colOff>
      <xdr:row>1</xdr:row>
      <xdr:rowOff>94096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5518B7DA-A1F3-4031-A5DF-28C2924AE079}"/>
            </a:ext>
          </a:extLst>
        </xdr:cNvPr>
        <xdr:cNvSpPr/>
      </xdr:nvSpPr>
      <xdr:spPr>
        <a:xfrm flipH="1">
          <a:off x="10534650" y="15240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9525</xdr:colOff>
      <xdr:row>0</xdr:row>
      <xdr:rowOff>123825</xdr:rowOff>
    </xdr:from>
    <xdr:to>
      <xdr:col>18</xdr:col>
      <xdr:colOff>963901</xdr:colOff>
      <xdr:row>1</xdr:row>
      <xdr:rowOff>65521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303B6962-6C9D-4F93-A19E-1305BE0E363F}"/>
            </a:ext>
          </a:extLst>
        </xdr:cNvPr>
        <xdr:cNvSpPr/>
      </xdr:nvSpPr>
      <xdr:spPr>
        <a:xfrm flipH="1">
          <a:off x="10534650" y="1238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0</xdr:colOff>
      <xdr:row>0</xdr:row>
      <xdr:rowOff>123825</xdr:rowOff>
    </xdr:from>
    <xdr:to>
      <xdr:col>18</xdr:col>
      <xdr:colOff>954376</xdr:colOff>
      <xdr:row>1</xdr:row>
      <xdr:rowOff>65521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CDBB8D42-2BDC-4518-AFEE-FC9911FC3249}"/>
            </a:ext>
          </a:extLst>
        </xdr:cNvPr>
        <xdr:cNvSpPr/>
      </xdr:nvSpPr>
      <xdr:spPr>
        <a:xfrm flipH="1">
          <a:off x="10525125" y="1238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714375</xdr:colOff>
      <xdr:row>0</xdr:row>
      <xdr:rowOff>104775</xdr:rowOff>
    </xdr:from>
    <xdr:to>
      <xdr:col>18</xdr:col>
      <xdr:colOff>944851</xdr:colOff>
      <xdr:row>1</xdr:row>
      <xdr:rowOff>46471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AE53958B-6EFD-4D54-B03F-2E075E6522C5}"/>
            </a:ext>
          </a:extLst>
        </xdr:cNvPr>
        <xdr:cNvSpPr/>
      </xdr:nvSpPr>
      <xdr:spPr>
        <a:xfrm flipH="1">
          <a:off x="10515600" y="10477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0</xdr:colOff>
      <xdr:row>0</xdr:row>
      <xdr:rowOff>123825</xdr:rowOff>
    </xdr:from>
    <xdr:to>
      <xdr:col>18</xdr:col>
      <xdr:colOff>954376</xdr:colOff>
      <xdr:row>1</xdr:row>
      <xdr:rowOff>65521</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21B0E16A-B683-4632-BC5E-551D3DB0E10D}"/>
            </a:ext>
          </a:extLst>
        </xdr:cNvPr>
        <xdr:cNvSpPr/>
      </xdr:nvSpPr>
      <xdr:spPr>
        <a:xfrm flipH="1">
          <a:off x="10525125" y="1238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0</xdr:row>
      <xdr:rowOff>123825</xdr:rowOff>
    </xdr:from>
    <xdr:to>
      <xdr:col>3</xdr:col>
      <xdr:colOff>659101</xdr:colOff>
      <xdr:row>2</xdr:row>
      <xdr:rowOff>75046</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2C94C166-A060-4B29-B290-466BFF7FEA46}"/>
            </a:ext>
          </a:extLst>
        </xdr:cNvPr>
        <xdr:cNvSpPr/>
      </xdr:nvSpPr>
      <xdr:spPr>
        <a:xfrm flipH="1">
          <a:off x="295275" y="1238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484881</xdr:colOff>
      <xdr:row>0</xdr:row>
      <xdr:rowOff>123825</xdr:rowOff>
    </xdr:from>
    <xdr:to>
      <xdr:col>5</xdr:col>
      <xdr:colOff>142868</xdr:colOff>
      <xdr:row>3</xdr:row>
      <xdr:rowOff>285752</xdr:rowOff>
    </xdr:to>
    <xdr:grpSp>
      <xdr:nvGrpSpPr>
        <xdr:cNvPr id="7" name="グループ化 6">
          <a:extLst>
            <a:ext uri="{FF2B5EF4-FFF2-40B4-BE49-F238E27FC236}">
              <a16:creationId xmlns:a16="http://schemas.microsoft.com/office/drawing/2014/main" id="{AD484658-4E54-459D-A3C8-D2B44CF866DB}"/>
            </a:ext>
          </a:extLst>
        </xdr:cNvPr>
        <xdr:cNvGrpSpPr/>
      </xdr:nvGrpSpPr>
      <xdr:grpSpPr>
        <a:xfrm>
          <a:off x="3202681" y="123825"/>
          <a:ext cx="5074537" cy="949327"/>
          <a:chOff x="4082426" y="169758"/>
          <a:chExt cx="4388286" cy="1132559"/>
        </a:xfrm>
      </xdr:grpSpPr>
      <xdr:grpSp>
        <xdr:nvGrpSpPr>
          <xdr:cNvPr id="8" name="グループ化 7">
            <a:extLst>
              <a:ext uri="{FF2B5EF4-FFF2-40B4-BE49-F238E27FC236}">
                <a16:creationId xmlns:a16="http://schemas.microsoft.com/office/drawing/2014/main" id="{1DF64F53-442A-46EF-8C37-26A367FCF76D}"/>
              </a:ext>
            </a:extLst>
          </xdr:cNvPr>
          <xdr:cNvGrpSpPr>
            <a:grpSpLocks/>
          </xdr:cNvGrpSpPr>
        </xdr:nvGrpSpPr>
        <xdr:grpSpPr bwMode="auto">
          <a:xfrm>
            <a:off x="5191113" y="169758"/>
            <a:ext cx="3279599" cy="1132559"/>
            <a:chOff x="21337239" y="38663"/>
            <a:chExt cx="1354627" cy="633235"/>
          </a:xfrm>
        </xdr:grpSpPr>
        <xdr:sp macro="" textlink="">
          <xdr:nvSpPr>
            <xdr:cNvPr id="15" name="AutoShape 1">
              <a:extLst>
                <a:ext uri="{FF2B5EF4-FFF2-40B4-BE49-F238E27FC236}">
                  <a16:creationId xmlns:a16="http://schemas.microsoft.com/office/drawing/2014/main" id="{62566D1A-6BA6-44C9-BBD7-C91041F60FA8}"/>
                </a:ext>
              </a:extLst>
            </xdr:cNvPr>
            <xdr:cNvSpPr>
              <a:spLocks noChangeArrowheads="1"/>
            </xdr:cNvSpPr>
          </xdr:nvSpPr>
          <xdr:spPr bwMode="auto">
            <a:xfrm rot="10800000" flipV="1">
              <a:off x="22136068" y="565386"/>
              <a:ext cx="113915" cy="106512"/>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sp macro="" textlink="">
          <xdr:nvSpPr>
            <xdr:cNvPr id="16" name="正方形/長方形 15">
              <a:extLst>
                <a:ext uri="{FF2B5EF4-FFF2-40B4-BE49-F238E27FC236}">
                  <a16:creationId xmlns:a16="http://schemas.microsoft.com/office/drawing/2014/main" id="{0B6CB54C-0E07-41E1-BDE4-AC223E8367E8}"/>
                </a:ext>
              </a:extLst>
            </xdr:cNvPr>
            <xdr:cNvSpPr/>
          </xdr:nvSpPr>
          <xdr:spPr>
            <a:xfrm>
              <a:off x="21337239" y="38663"/>
              <a:ext cx="1354627" cy="531012"/>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rIns="0" rtlCol="0" anchor="t"/>
            <a:lstStyle/>
            <a:p>
              <a:r>
                <a:rPr kumimoji="1" lang="ja-JP" altLang="ja-JP" sz="1100">
                  <a:solidFill>
                    <a:schemeClr val="dk1"/>
                  </a:solidFill>
                  <a:effectLst/>
                  <a:latin typeface="+mn-lt"/>
                  <a:ea typeface="+mn-ea"/>
                  <a:cs typeface="+mn-cs"/>
                </a:rPr>
                <a:t>■フレーム全体の</a:t>
              </a:r>
              <a:r>
                <a:rPr kumimoji="1" lang="ja-JP" altLang="en-US" sz="1100">
                  <a:solidFill>
                    <a:schemeClr val="dk1"/>
                  </a:solidFill>
                  <a:effectLst/>
                  <a:latin typeface="+mn-lt"/>
                  <a:ea typeface="+mn-ea"/>
                  <a:cs typeface="+mn-cs"/>
                </a:rPr>
                <a:t>職務</a:t>
              </a:r>
              <a:r>
                <a:rPr kumimoji="1" lang="ja-JP" altLang="ja-JP" sz="1100">
                  <a:solidFill>
                    <a:schemeClr val="dk1"/>
                  </a:solidFill>
                  <a:effectLst/>
                  <a:latin typeface="+mn-lt"/>
                  <a:ea typeface="+mn-ea"/>
                  <a:cs typeface="+mn-cs"/>
                </a:rPr>
                <a:t>イメージを自社用に修正します。</a:t>
              </a:r>
              <a:endParaRPr lang="ja-JP" altLang="ja-JP">
                <a:effectLst/>
              </a:endParaRPr>
            </a:p>
            <a:p>
              <a:r>
                <a:rPr kumimoji="1" lang="ja-JP" altLang="ja-JP" sz="1100">
                  <a:solidFill>
                    <a:schemeClr val="dk1"/>
                  </a:solidFill>
                  <a:effectLst/>
                  <a:latin typeface="+mn-lt"/>
                  <a:ea typeface="+mn-ea"/>
                  <a:cs typeface="+mn-cs"/>
                </a:rPr>
                <a:t>■資格</a:t>
              </a:r>
              <a:r>
                <a:rPr kumimoji="1" lang="ja-JP" altLang="en-US" sz="1100">
                  <a:solidFill>
                    <a:schemeClr val="dk1"/>
                  </a:solidFill>
                  <a:effectLst/>
                  <a:latin typeface="+mn-lt"/>
                  <a:ea typeface="+mn-ea"/>
                  <a:cs typeface="+mn-cs"/>
                </a:rPr>
                <a:t>等級</a:t>
              </a:r>
              <a:r>
                <a:rPr kumimoji="1" lang="ja-JP" altLang="ja-JP" sz="1100">
                  <a:solidFill>
                    <a:schemeClr val="dk1"/>
                  </a:solidFill>
                  <a:effectLst/>
                  <a:latin typeface="+mn-lt"/>
                  <a:ea typeface="+mn-ea"/>
                  <a:cs typeface="+mn-cs"/>
                </a:rPr>
                <a:t>（呼称）も自社用に修正します。</a:t>
              </a:r>
              <a:endParaRPr kumimoji="1" lang="en-US" altLang="ja-JP" sz="1100">
                <a:solidFill>
                  <a:schemeClr val="dk1"/>
                </a:solidFill>
                <a:effectLst/>
                <a:latin typeface="+mn-lt"/>
                <a:ea typeface="+mn-ea"/>
                <a:cs typeface="+mn-cs"/>
              </a:endParaRPr>
            </a:p>
            <a:p>
              <a:r>
                <a:rPr kumimoji="1" lang="ja-JP" altLang="en-US"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等級数は３～５が良いと考えますが、２～１でも設計は可能です。</a:t>
              </a:r>
              <a:r>
                <a:rPr lang="ja-JP" altLang="en-US"/>
                <a:t> </a:t>
              </a:r>
              <a:endParaRPr lang="ja-JP" altLang="ja-JP">
                <a:effectLst/>
              </a:endParaRPr>
            </a:p>
            <a:p>
              <a:pPr algn="l"/>
              <a:r>
                <a:rPr kumimoji="1" lang="ja-JP" altLang="en-US" sz="1100">
                  <a:solidFill>
                    <a:srgbClr val="0000CC"/>
                  </a:solidFill>
                  <a:latin typeface="+mn-ea"/>
                  <a:ea typeface="+mn-ea"/>
                </a:rPr>
                <a:t>　　</a:t>
              </a:r>
              <a:endParaRPr kumimoji="1" lang="en-US" altLang="ja-JP" sz="1100">
                <a:solidFill>
                  <a:srgbClr val="0000CC"/>
                </a:solidFill>
                <a:latin typeface="+mn-ea"/>
                <a:ea typeface="+mn-ea"/>
              </a:endParaRPr>
            </a:p>
            <a:p>
              <a:pPr algn="l"/>
              <a:endParaRPr kumimoji="1" lang="en-US" altLang="ja-JP" sz="1100">
                <a:solidFill>
                  <a:srgbClr val="0000CC"/>
                </a:solidFill>
                <a:latin typeface="+mn-ea"/>
                <a:ea typeface="+mn-ea"/>
              </a:endParaRPr>
            </a:p>
          </xdr:txBody>
        </xdr:sp>
      </xdr:grpSp>
      <xdr:sp macro="" textlink="">
        <xdr:nvSpPr>
          <xdr:cNvPr id="14" name="AutoShape 1">
            <a:extLst>
              <a:ext uri="{FF2B5EF4-FFF2-40B4-BE49-F238E27FC236}">
                <a16:creationId xmlns:a16="http://schemas.microsoft.com/office/drawing/2014/main" id="{B5825FC7-9E81-43A1-90FA-BC427659FBE4}"/>
              </a:ext>
            </a:extLst>
          </xdr:cNvPr>
          <xdr:cNvSpPr>
            <a:spLocks noChangeArrowheads="1"/>
          </xdr:cNvSpPr>
        </xdr:nvSpPr>
        <xdr:spPr bwMode="auto">
          <a:xfrm rot="15104394" flipV="1">
            <a:off x="4523937" y="526721"/>
            <a:ext cx="258440" cy="1141462"/>
          </a:xfrm>
          <a:prstGeom prst="downArrow">
            <a:avLst>
              <a:gd name="adj1" fmla="val 50000"/>
              <a:gd name="adj2" fmla="val 25000"/>
            </a:avLst>
          </a:prstGeom>
          <a:solidFill>
            <a:srgbClr val="FFC000"/>
          </a:solidFill>
          <a:ln w="9525">
            <a:solidFill>
              <a:srgbClr val="FF0000"/>
            </a:solidFill>
            <a:miter lim="800000"/>
            <a:headEnd/>
            <a:tailEnd/>
          </a:ln>
        </xdr:spPr>
        <xdr:txBody>
          <a:bodyPr/>
          <a:lstStyle/>
          <a:p>
            <a:endParaRPr lang="ja-JP" altLang="en-US"/>
          </a:p>
        </xdr:txBody>
      </xdr:sp>
    </xdr:grpSp>
    <xdr:clientData/>
  </xdr:twoCellAnchor>
  <xdr:twoCellAnchor>
    <xdr:from>
      <xdr:col>0</xdr:col>
      <xdr:colOff>166688</xdr:colOff>
      <xdr:row>0</xdr:row>
      <xdr:rowOff>55563</xdr:rowOff>
    </xdr:from>
    <xdr:to>
      <xdr:col>2</xdr:col>
      <xdr:colOff>701964</xdr:colOff>
      <xdr:row>1</xdr:row>
      <xdr:rowOff>175059</xdr:rowOff>
    </xdr:to>
    <xdr:sp macro="" textlink="">
      <xdr:nvSpPr>
        <xdr:cNvPr id="2" name="矢印: 五方向 1">
          <a:hlinkClick xmlns:r="http://schemas.openxmlformats.org/officeDocument/2006/relationships" r:id="rId1" tooltip="メインメニューに戻る！"/>
          <a:extLst>
            <a:ext uri="{FF2B5EF4-FFF2-40B4-BE49-F238E27FC236}">
              <a16:creationId xmlns:a16="http://schemas.microsoft.com/office/drawing/2014/main" id="{12293FBE-5FE3-496C-8260-9C6F968E897D}"/>
            </a:ext>
          </a:extLst>
        </xdr:cNvPr>
        <xdr:cNvSpPr/>
      </xdr:nvSpPr>
      <xdr:spPr>
        <a:xfrm flipH="1">
          <a:off x="166688" y="55563"/>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742950</xdr:colOff>
      <xdr:row>27</xdr:row>
      <xdr:rowOff>19050</xdr:rowOff>
    </xdr:from>
    <xdr:to>
      <xdr:col>11</xdr:col>
      <xdr:colOff>971550</xdr:colOff>
      <xdr:row>27</xdr:row>
      <xdr:rowOff>190500</xdr:rowOff>
    </xdr:to>
    <xdr:sp macro="" textlink="">
      <xdr:nvSpPr>
        <xdr:cNvPr id="4" name="AutoShape 1">
          <a:extLst>
            <a:ext uri="{FF2B5EF4-FFF2-40B4-BE49-F238E27FC236}">
              <a16:creationId xmlns:a16="http://schemas.microsoft.com/office/drawing/2014/main" id="{227DB8F7-05C2-4F0D-B24D-AB45BFAC351D}"/>
            </a:ext>
          </a:extLst>
        </xdr:cNvPr>
        <xdr:cNvSpPr>
          <a:spLocks noChangeArrowheads="1"/>
        </xdr:cNvSpPr>
      </xdr:nvSpPr>
      <xdr:spPr bwMode="auto">
        <a:xfrm rot="10800000" flipV="1">
          <a:off x="9486900" y="42672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15</xdr:col>
      <xdr:colOff>228600</xdr:colOff>
      <xdr:row>27</xdr:row>
      <xdr:rowOff>66675</xdr:rowOff>
    </xdr:from>
    <xdr:to>
      <xdr:col>15</xdr:col>
      <xdr:colOff>457200</xdr:colOff>
      <xdr:row>28</xdr:row>
      <xdr:rowOff>28575</xdr:rowOff>
    </xdr:to>
    <xdr:sp macro="" textlink="">
      <xdr:nvSpPr>
        <xdr:cNvPr id="9" name="AutoShape 1">
          <a:extLst>
            <a:ext uri="{FF2B5EF4-FFF2-40B4-BE49-F238E27FC236}">
              <a16:creationId xmlns:a16="http://schemas.microsoft.com/office/drawing/2014/main" id="{984041AF-8133-473A-B940-BC7FBDF5718A}"/>
            </a:ext>
          </a:extLst>
        </xdr:cNvPr>
        <xdr:cNvSpPr>
          <a:spLocks noChangeArrowheads="1"/>
        </xdr:cNvSpPr>
      </xdr:nvSpPr>
      <xdr:spPr bwMode="auto">
        <a:xfrm rot="10800000" flipV="1">
          <a:off x="13315950" y="431482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742950</xdr:colOff>
      <xdr:row>27</xdr:row>
      <xdr:rowOff>19050</xdr:rowOff>
    </xdr:from>
    <xdr:to>
      <xdr:col>7</xdr:col>
      <xdr:colOff>971550</xdr:colOff>
      <xdr:row>27</xdr:row>
      <xdr:rowOff>190500</xdr:rowOff>
    </xdr:to>
    <xdr:sp macro="" textlink="">
      <xdr:nvSpPr>
        <xdr:cNvPr id="6" name="AutoShape 1">
          <a:extLst>
            <a:ext uri="{FF2B5EF4-FFF2-40B4-BE49-F238E27FC236}">
              <a16:creationId xmlns:a16="http://schemas.microsoft.com/office/drawing/2014/main" id="{EEC6BF58-7856-4656-BA64-C2EE9B2639DD}"/>
            </a:ext>
          </a:extLst>
        </xdr:cNvPr>
        <xdr:cNvSpPr>
          <a:spLocks noChangeArrowheads="1"/>
        </xdr:cNvSpPr>
      </xdr:nvSpPr>
      <xdr:spPr bwMode="auto">
        <a:xfrm rot="10800000" flipV="1">
          <a:off x="10506075" y="42672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8</xdr:col>
      <xdr:colOff>1066443</xdr:colOff>
      <xdr:row>34</xdr:row>
      <xdr:rowOff>184685</xdr:rowOff>
    </xdr:from>
    <xdr:to>
      <xdr:col>10</xdr:col>
      <xdr:colOff>61383</xdr:colOff>
      <xdr:row>36</xdr:row>
      <xdr:rowOff>32680</xdr:rowOff>
    </xdr:to>
    <xdr:sp macro="" textlink="">
      <xdr:nvSpPr>
        <xdr:cNvPr id="15" name="矢印: 左カーブ 14">
          <a:extLst>
            <a:ext uri="{FF2B5EF4-FFF2-40B4-BE49-F238E27FC236}">
              <a16:creationId xmlns:a16="http://schemas.microsoft.com/office/drawing/2014/main" id="{AF76410E-5645-48F0-87C3-A5D42C71F512}"/>
            </a:ext>
          </a:extLst>
        </xdr:cNvPr>
        <xdr:cNvSpPr/>
      </xdr:nvSpPr>
      <xdr:spPr>
        <a:xfrm rot="2973467">
          <a:off x="9264803" y="9140850"/>
          <a:ext cx="343295" cy="1252365"/>
        </a:xfrm>
        <a:prstGeom prst="curvedLeftArrow">
          <a:avLst/>
        </a:prstGeom>
        <a:solidFill>
          <a:schemeClr val="accent1">
            <a:lumMod val="40000"/>
            <a:lumOff val="60000"/>
          </a:schemeClr>
        </a:solidFill>
        <a:ln>
          <a:solidFill>
            <a:schemeClr val="accent1">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5</xdr:col>
      <xdr:colOff>135217</xdr:colOff>
      <xdr:row>34</xdr:row>
      <xdr:rowOff>204755</xdr:rowOff>
    </xdr:from>
    <xdr:to>
      <xdr:col>6</xdr:col>
      <xdr:colOff>110048</xdr:colOff>
      <xdr:row>36</xdr:row>
      <xdr:rowOff>75162</xdr:rowOff>
    </xdr:to>
    <xdr:sp macro="" textlink="">
      <xdr:nvSpPr>
        <xdr:cNvPr id="16" name="矢印: 上カーブ 15">
          <a:extLst>
            <a:ext uri="{FF2B5EF4-FFF2-40B4-BE49-F238E27FC236}">
              <a16:creationId xmlns:a16="http://schemas.microsoft.com/office/drawing/2014/main" id="{5B1E3AC1-30D9-4911-966B-2DFD4E1BFAD1}"/>
            </a:ext>
          </a:extLst>
        </xdr:cNvPr>
        <xdr:cNvSpPr/>
      </xdr:nvSpPr>
      <xdr:spPr>
        <a:xfrm rot="2577434">
          <a:off x="4678642" y="9444005"/>
          <a:ext cx="994006" cy="365707"/>
        </a:xfrm>
        <a:prstGeom prst="curvedUpArrow">
          <a:avLst/>
        </a:prstGeom>
        <a:solidFill>
          <a:srgbClr val="4F81BD">
            <a:alpha val="30196"/>
          </a:srgbClr>
        </a:solidFill>
        <a:ln>
          <a:solidFill>
            <a:schemeClr val="accent1">
              <a:shade val="50000"/>
              <a:alpha val="3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457200</xdr:colOff>
      <xdr:row>37</xdr:row>
      <xdr:rowOff>38100</xdr:rowOff>
    </xdr:from>
    <xdr:to>
      <xdr:col>4</xdr:col>
      <xdr:colOff>685800</xdr:colOff>
      <xdr:row>37</xdr:row>
      <xdr:rowOff>209550</xdr:rowOff>
    </xdr:to>
    <xdr:sp macro="" textlink="">
      <xdr:nvSpPr>
        <xdr:cNvPr id="18" name="AutoShape 1">
          <a:extLst>
            <a:ext uri="{FF2B5EF4-FFF2-40B4-BE49-F238E27FC236}">
              <a16:creationId xmlns:a16="http://schemas.microsoft.com/office/drawing/2014/main" id="{9E9A281C-337F-414F-9F0F-370ED67EFCF9}"/>
            </a:ext>
          </a:extLst>
        </xdr:cNvPr>
        <xdr:cNvSpPr>
          <a:spLocks noChangeArrowheads="1"/>
        </xdr:cNvSpPr>
      </xdr:nvSpPr>
      <xdr:spPr bwMode="auto">
        <a:xfrm rot="10800000" flipV="1">
          <a:off x="2628900" y="100203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500063</xdr:colOff>
      <xdr:row>4</xdr:row>
      <xdr:rowOff>228599</xdr:rowOff>
    </xdr:from>
    <xdr:to>
      <xdr:col>10</xdr:col>
      <xdr:colOff>309562</xdr:colOff>
      <xdr:row>7</xdr:row>
      <xdr:rowOff>190499</xdr:rowOff>
    </xdr:to>
    <xdr:sp macro="" textlink="">
      <xdr:nvSpPr>
        <xdr:cNvPr id="2" name="テキスト ボックス 1">
          <a:extLst>
            <a:ext uri="{FF2B5EF4-FFF2-40B4-BE49-F238E27FC236}">
              <a16:creationId xmlns:a16="http://schemas.microsoft.com/office/drawing/2014/main" id="{BAAE4390-AA28-4CA5-A4B9-339385180401}"/>
            </a:ext>
          </a:extLst>
        </xdr:cNvPr>
        <xdr:cNvSpPr txBox="1"/>
      </xdr:nvSpPr>
      <xdr:spPr>
        <a:xfrm>
          <a:off x="6064251" y="1093787"/>
          <a:ext cx="4238624" cy="6921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sng" strike="noStrike">
              <a:solidFill>
                <a:schemeClr val="tx1"/>
              </a:solidFill>
              <a:effectLst/>
              <a:latin typeface="+mn-lt"/>
              <a:ea typeface="+mn-ea"/>
              <a:cs typeface="+mn-cs"/>
            </a:rPr>
            <a:t>　</a:t>
          </a:r>
          <a:r>
            <a:rPr lang="en-US" altLang="ja-JP" sz="1100" b="0" i="0" u="sng" strike="noStrike">
              <a:solidFill>
                <a:schemeClr val="tx1"/>
              </a:solidFill>
              <a:effectLst/>
              <a:latin typeface="+mn-lt"/>
              <a:ea typeface="+mn-ea"/>
              <a:cs typeface="+mn-cs"/>
            </a:rPr>
            <a:t>※ </a:t>
          </a:r>
          <a:r>
            <a:rPr lang="ja-JP" altLang="en-US" sz="1100" b="0" i="0" u="sng" strike="noStrike">
              <a:solidFill>
                <a:schemeClr val="tx1"/>
              </a:solidFill>
              <a:effectLst/>
              <a:latin typeface="+mn-lt"/>
              <a:ea typeface="+mn-ea"/>
              <a:cs typeface="+mn-cs"/>
            </a:rPr>
            <a:t>このシートでの入力データは、設計時のみの入力になります。</a:t>
          </a:r>
          <a:r>
            <a:rPr lang="ja-JP" altLang="en-US" sz="1100" b="0">
              <a:solidFill>
                <a:schemeClr val="tx1"/>
              </a:solidFill>
            </a:rPr>
            <a:t> </a:t>
          </a:r>
          <a:r>
            <a:rPr lang="ja-JP" altLang="en-US" sz="1100" b="0" i="0" u="sng" strike="noStrike">
              <a:solidFill>
                <a:schemeClr val="tx1"/>
              </a:solidFill>
              <a:effectLst/>
              <a:latin typeface="+mn-lt"/>
              <a:ea typeface="+mn-ea"/>
              <a:cs typeface="+mn-cs"/>
            </a:rPr>
            <a:t>　</a:t>
          </a:r>
          <a:endParaRPr lang="en-US" altLang="ja-JP" sz="1100" b="0" i="0" u="sng" strike="noStrike">
            <a:solidFill>
              <a:schemeClr val="tx1"/>
            </a:solidFill>
            <a:effectLst/>
            <a:latin typeface="+mn-lt"/>
            <a:ea typeface="+mn-ea"/>
            <a:cs typeface="+mn-cs"/>
          </a:endParaRPr>
        </a:p>
        <a:p>
          <a:r>
            <a:rPr lang="ja-JP" altLang="en-US" sz="1100" b="0" i="0" u="sng" strike="noStrike">
              <a:solidFill>
                <a:schemeClr val="tx1"/>
              </a:solidFill>
              <a:effectLst/>
              <a:latin typeface="+mn-lt"/>
              <a:ea typeface="+mn-ea"/>
              <a:cs typeface="+mn-cs"/>
            </a:rPr>
            <a:t>　</a:t>
          </a:r>
          <a:r>
            <a:rPr lang="en-US" altLang="ja-JP" sz="1100" b="0" i="0" u="sng" strike="noStrike">
              <a:solidFill>
                <a:schemeClr val="tx1"/>
              </a:solidFill>
              <a:effectLst/>
              <a:latin typeface="+mn-lt"/>
              <a:ea typeface="+mn-ea"/>
              <a:cs typeface="+mn-cs"/>
            </a:rPr>
            <a:t>※ </a:t>
          </a:r>
          <a:r>
            <a:rPr lang="ja-JP" altLang="en-US" sz="1100" b="0" i="0" u="sng" strike="noStrike">
              <a:solidFill>
                <a:schemeClr val="tx1"/>
              </a:solidFill>
              <a:effectLst/>
              <a:latin typeface="+mn-lt"/>
              <a:ea typeface="+mn-ea"/>
              <a:cs typeface="+mn-cs"/>
            </a:rPr>
            <a:t>設計完了後は、このシートでの入力データの変更は禁止です。</a:t>
          </a:r>
          <a:r>
            <a:rPr lang="ja-JP" altLang="en-US" sz="1100" b="0">
              <a:solidFill>
                <a:schemeClr val="tx1"/>
              </a:solidFill>
            </a:rPr>
            <a:t> </a:t>
          </a:r>
          <a:endParaRPr lang="en-US" altLang="ja-JP" sz="1100" b="0">
            <a:solidFill>
              <a:schemeClr val="tx1"/>
            </a:solidFill>
          </a:endParaRPr>
        </a:p>
        <a:p>
          <a:r>
            <a:rPr lang="ja-JP" altLang="en-US" sz="1100" b="0" i="0" u="sng" strike="noStrike">
              <a:solidFill>
                <a:schemeClr val="tx1"/>
              </a:solidFill>
              <a:effectLst/>
              <a:latin typeface="+mn-lt"/>
              <a:ea typeface="+mn-ea"/>
              <a:cs typeface="+mn-cs"/>
            </a:rPr>
            <a:t>　</a:t>
          </a:r>
          <a:r>
            <a:rPr lang="en-US" altLang="ja-JP" sz="1100" b="0" i="0" u="sng" strike="noStrike">
              <a:solidFill>
                <a:schemeClr val="tx1"/>
              </a:solidFill>
              <a:effectLst/>
              <a:latin typeface="+mn-lt"/>
              <a:ea typeface="+mn-ea"/>
              <a:cs typeface="+mn-cs"/>
            </a:rPr>
            <a:t>※ </a:t>
          </a:r>
          <a:r>
            <a:rPr lang="ja-JP" altLang="en-US" sz="1100" b="0" i="0" u="sng" strike="noStrike">
              <a:solidFill>
                <a:schemeClr val="tx1"/>
              </a:solidFill>
              <a:effectLst/>
              <a:latin typeface="+mn-lt"/>
              <a:ea typeface="+mn-ea"/>
              <a:cs typeface="+mn-cs"/>
            </a:rPr>
            <a:t>ただし、一から再設計を行うときは、このシートから行います。</a:t>
          </a:r>
          <a:r>
            <a:rPr lang="ja-JP" altLang="en-US" sz="1100" b="0">
              <a:solidFill>
                <a:schemeClr val="tx1"/>
              </a:solidFill>
            </a:rPr>
            <a:t> </a:t>
          </a:r>
          <a:endParaRPr kumimoji="1" lang="ja-JP" altLang="en-US" sz="1100" b="0">
            <a:solidFill>
              <a:schemeClr val="tx1"/>
            </a:solidFill>
          </a:endParaRPr>
        </a:p>
      </xdr:txBody>
    </xdr:sp>
    <xdr:clientData/>
  </xdr:twoCellAnchor>
  <xdr:twoCellAnchor>
    <xdr:from>
      <xdr:col>2</xdr:col>
      <xdr:colOff>47625</xdr:colOff>
      <xdr:row>21</xdr:row>
      <xdr:rowOff>76200</xdr:rowOff>
    </xdr:from>
    <xdr:to>
      <xdr:col>2</xdr:col>
      <xdr:colOff>276225</xdr:colOff>
      <xdr:row>21</xdr:row>
      <xdr:rowOff>247650</xdr:rowOff>
    </xdr:to>
    <xdr:sp macro="" textlink="">
      <xdr:nvSpPr>
        <xdr:cNvPr id="10" name="AutoShape 1">
          <a:extLst>
            <a:ext uri="{FF2B5EF4-FFF2-40B4-BE49-F238E27FC236}">
              <a16:creationId xmlns:a16="http://schemas.microsoft.com/office/drawing/2014/main" id="{9DDB33EE-2B0E-41E3-A8C0-04C3A251A216}"/>
            </a:ext>
          </a:extLst>
        </xdr:cNvPr>
        <xdr:cNvSpPr>
          <a:spLocks noChangeArrowheads="1"/>
        </xdr:cNvSpPr>
      </xdr:nvSpPr>
      <xdr:spPr bwMode="auto">
        <a:xfrm rot="10800000" flipV="1">
          <a:off x="647700" y="46672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47625</xdr:colOff>
      <xdr:row>21</xdr:row>
      <xdr:rowOff>76200</xdr:rowOff>
    </xdr:from>
    <xdr:to>
      <xdr:col>3</xdr:col>
      <xdr:colOff>276225</xdr:colOff>
      <xdr:row>21</xdr:row>
      <xdr:rowOff>247650</xdr:rowOff>
    </xdr:to>
    <xdr:sp macro="" textlink="">
      <xdr:nvSpPr>
        <xdr:cNvPr id="11" name="AutoShape 1">
          <a:extLst>
            <a:ext uri="{FF2B5EF4-FFF2-40B4-BE49-F238E27FC236}">
              <a16:creationId xmlns:a16="http://schemas.microsoft.com/office/drawing/2014/main" id="{345D5572-3991-4F55-B77C-36A761488BB1}"/>
            </a:ext>
          </a:extLst>
        </xdr:cNvPr>
        <xdr:cNvSpPr>
          <a:spLocks noChangeArrowheads="1"/>
        </xdr:cNvSpPr>
      </xdr:nvSpPr>
      <xdr:spPr bwMode="auto">
        <a:xfrm rot="10800000" flipV="1">
          <a:off x="2219325" y="46672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5</xdr:col>
      <xdr:colOff>47625</xdr:colOff>
      <xdr:row>21</xdr:row>
      <xdr:rowOff>76200</xdr:rowOff>
    </xdr:from>
    <xdr:to>
      <xdr:col>5</xdr:col>
      <xdr:colOff>276225</xdr:colOff>
      <xdr:row>21</xdr:row>
      <xdr:rowOff>247650</xdr:rowOff>
    </xdr:to>
    <xdr:sp macro="" textlink="">
      <xdr:nvSpPr>
        <xdr:cNvPr id="12" name="AutoShape 1">
          <a:extLst>
            <a:ext uri="{FF2B5EF4-FFF2-40B4-BE49-F238E27FC236}">
              <a16:creationId xmlns:a16="http://schemas.microsoft.com/office/drawing/2014/main" id="{F647AF06-6F2B-4A60-924D-4E2A78A7A1C0}"/>
            </a:ext>
          </a:extLst>
        </xdr:cNvPr>
        <xdr:cNvSpPr>
          <a:spLocks noChangeArrowheads="1"/>
        </xdr:cNvSpPr>
      </xdr:nvSpPr>
      <xdr:spPr bwMode="auto">
        <a:xfrm rot="10800000" flipV="1">
          <a:off x="4591050" y="46672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6</xdr:col>
      <xdr:colOff>47625</xdr:colOff>
      <xdr:row>21</xdr:row>
      <xdr:rowOff>76200</xdr:rowOff>
    </xdr:from>
    <xdr:to>
      <xdr:col>6</xdr:col>
      <xdr:colOff>276225</xdr:colOff>
      <xdr:row>21</xdr:row>
      <xdr:rowOff>247650</xdr:rowOff>
    </xdr:to>
    <xdr:sp macro="" textlink="">
      <xdr:nvSpPr>
        <xdr:cNvPr id="13" name="AutoShape 1">
          <a:extLst>
            <a:ext uri="{FF2B5EF4-FFF2-40B4-BE49-F238E27FC236}">
              <a16:creationId xmlns:a16="http://schemas.microsoft.com/office/drawing/2014/main" id="{C20C5993-37FE-4BC3-9AB3-D32DFE2CA7C9}"/>
            </a:ext>
          </a:extLst>
        </xdr:cNvPr>
        <xdr:cNvSpPr>
          <a:spLocks noChangeArrowheads="1"/>
        </xdr:cNvSpPr>
      </xdr:nvSpPr>
      <xdr:spPr bwMode="auto">
        <a:xfrm rot="10800000" flipV="1">
          <a:off x="5610225" y="46672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5</xdr:col>
      <xdr:colOff>371475</xdr:colOff>
      <xdr:row>27</xdr:row>
      <xdr:rowOff>66675</xdr:rowOff>
    </xdr:from>
    <xdr:to>
      <xdr:col>5</xdr:col>
      <xdr:colOff>600075</xdr:colOff>
      <xdr:row>27</xdr:row>
      <xdr:rowOff>238125</xdr:rowOff>
    </xdr:to>
    <xdr:sp macro="" textlink="">
      <xdr:nvSpPr>
        <xdr:cNvPr id="14" name="AutoShape 1">
          <a:extLst>
            <a:ext uri="{FF2B5EF4-FFF2-40B4-BE49-F238E27FC236}">
              <a16:creationId xmlns:a16="http://schemas.microsoft.com/office/drawing/2014/main" id="{E861C557-6F3E-4D3E-8685-F33E884CBCF5}"/>
            </a:ext>
          </a:extLst>
        </xdr:cNvPr>
        <xdr:cNvSpPr>
          <a:spLocks noChangeArrowheads="1"/>
        </xdr:cNvSpPr>
      </xdr:nvSpPr>
      <xdr:spPr bwMode="auto">
        <a:xfrm rot="10800000" flipV="1">
          <a:off x="4914900" y="690562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3</xdr:col>
      <xdr:colOff>47625</xdr:colOff>
      <xdr:row>37</xdr:row>
      <xdr:rowOff>38100</xdr:rowOff>
    </xdr:from>
    <xdr:to>
      <xdr:col>3</xdr:col>
      <xdr:colOff>276225</xdr:colOff>
      <xdr:row>37</xdr:row>
      <xdr:rowOff>209550</xdr:rowOff>
    </xdr:to>
    <xdr:sp macro="" textlink="">
      <xdr:nvSpPr>
        <xdr:cNvPr id="17" name="AutoShape 1">
          <a:extLst>
            <a:ext uri="{FF2B5EF4-FFF2-40B4-BE49-F238E27FC236}">
              <a16:creationId xmlns:a16="http://schemas.microsoft.com/office/drawing/2014/main" id="{59924DF7-359F-44E3-939A-0DA45397619D}"/>
            </a:ext>
          </a:extLst>
        </xdr:cNvPr>
        <xdr:cNvSpPr>
          <a:spLocks noChangeArrowheads="1"/>
        </xdr:cNvSpPr>
      </xdr:nvSpPr>
      <xdr:spPr bwMode="auto">
        <a:xfrm rot="10800000" flipV="1">
          <a:off x="647700" y="1002030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8</xdr:col>
      <xdr:colOff>47625</xdr:colOff>
      <xdr:row>37</xdr:row>
      <xdr:rowOff>38100</xdr:rowOff>
    </xdr:from>
    <xdr:to>
      <xdr:col>8</xdr:col>
      <xdr:colOff>276225</xdr:colOff>
      <xdr:row>37</xdr:row>
      <xdr:rowOff>209550</xdr:rowOff>
    </xdr:to>
    <xdr:sp macro="" textlink="">
      <xdr:nvSpPr>
        <xdr:cNvPr id="19" name="AutoShape 1">
          <a:extLst>
            <a:ext uri="{FF2B5EF4-FFF2-40B4-BE49-F238E27FC236}">
              <a16:creationId xmlns:a16="http://schemas.microsoft.com/office/drawing/2014/main" id="{8A67BA9D-952A-4AF9-AE4E-6F16FCEFA214}"/>
            </a:ext>
          </a:extLst>
        </xdr:cNvPr>
        <xdr:cNvSpPr>
          <a:spLocks noChangeArrowheads="1"/>
        </xdr:cNvSpPr>
      </xdr:nvSpPr>
      <xdr:spPr bwMode="auto">
        <a:xfrm flipV="1">
          <a:off x="7648575" y="10020300"/>
          <a:ext cx="228600" cy="171450"/>
        </a:xfrm>
        <a:prstGeom prst="downArrow">
          <a:avLst>
            <a:gd name="adj1" fmla="val 50000"/>
            <a:gd name="adj2" fmla="val 25000"/>
          </a:avLst>
        </a:prstGeom>
        <a:solidFill>
          <a:srgbClr val="0000CC"/>
        </a:solidFill>
        <a:ln w="9525">
          <a:solidFill>
            <a:srgbClr val="1F497D"/>
          </a:solidFill>
          <a:miter lim="800000"/>
          <a:headEnd/>
          <a:tailEnd/>
        </a:ln>
      </xdr:spPr>
      <xdr:txBody>
        <a:bodyPr/>
        <a:lstStyle/>
        <a:p>
          <a:endParaRPr lang="ja-JP" altLang="en-US"/>
        </a:p>
      </xdr:txBody>
    </xdr:sp>
    <xdr:clientData/>
  </xdr:twoCellAnchor>
  <xdr:twoCellAnchor>
    <xdr:from>
      <xdr:col>4</xdr:col>
      <xdr:colOff>762000</xdr:colOff>
      <xdr:row>27</xdr:row>
      <xdr:rowOff>76200</xdr:rowOff>
    </xdr:from>
    <xdr:to>
      <xdr:col>4</xdr:col>
      <xdr:colOff>990600</xdr:colOff>
      <xdr:row>27</xdr:row>
      <xdr:rowOff>247650</xdr:rowOff>
    </xdr:to>
    <xdr:sp macro="" textlink="">
      <xdr:nvSpPr>
        <xdr:cNvPr id="20" name="AutoShape 1">
          <a:extLst>
            <a:ext uri="{FF2B5EF4-FFF2-40B4-BE49-F238E27FC236}">
              <a16:creationId xmlns:a16="http://schemas.microsoft.com/office/drawing/2014/main" id="{37571A15-B25A-4B9E-A392-AE7AA39C18A6}"/>
            </a:ext>
          </a:extLst>
        </xdr:cNvPr>
        <xdr:cNvSpPr>
          <a:spLocks noChangeArrowheads="1"/>
        </xdr:cNvSpPr>
      </xdr:nvSpPr>
      <xdr:spPr bwMode="auto">
        <a:xfrm rot="10800000" flipV="1">
          <a:off x="5753100" y="7000875"/>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2</xdr:col>
      <xdr:colOff>1370014</xdr:colOff>
      <xdr:row>0</xdr:row>
      <xdr:rowOff>65087</xdr:rowOff>
    </xdr:from>
    <xdr:to>
      <xdr:col>11</xdr:col>
      <xdr:colOff>349251</xdr:colOff>
      <xdr:row>4</xdr:row>
      <xdr:rowOff>71438</xdr:rowOff>
    </xdr:to>
    <xdr:sp macro="" textlink="">
      <xdr:nvSpPr>
        <xdr:cNvPr id="7" name="吹き出し: 四角形 6">
          <a:extLst>
            <a:ext uri="{FF2B5EF4-FFF2-40B4-BE49-F238E27FC236}">
              <a16:creationId xmlns:a16="http://schemas.microsoft.com/office/drawing/2014/main" id="{8C5E4942-D307-4B58-A0DA-80A508E3BE5E}"/>
            </a:ext>
          </a:extLst>
        </xdr:cNvPr>
        <xdr:cNvSpPr/>
      </xdr:nvSpPr>
      <xdr:spPr>
        <a:xfrm>
          <a:off x="1973264" y="65087"/>
          <a:ext cx="9385300" cy="871539"/>
        </a:xfrm>
        <a:prstGeom prst="wedgeRectCallout">
          <a:avLst>
            <a:gd name="adj1" fmla="val -18969"/>
            <a:gd name="adj2" fmla="val 91978"/>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100" b="1" i="0" u="sng">
              <a:solidFill>
                <a:srgbClr val="FF0000"/>
              </a:solidFill>
              <a:effectLst/>
              <a:latin typeface="+mn-lt"/>
              <a:ea typeface="+mn-ea"/>
              <a:cs typeface="+mn-cs"/>
            </a:rPr>
            <a:t>ご使用前の準備作業</a:t>
          </a:r>
          <a:r>
            <a:rPr lang="ja-JP" altLang="ja-JP" sz="1100" b="1" i="0" u="sng">
              <a:solidFill>
                <a:schemeClr val="dk1"/>
              </a:solidFill>
              <a:effectLst/>
              <a:latin typeface="+mn-lt"/>
              <a:ea typeface="+mn-ea"/>
              <a:cs typeface="+mn-cs"/>
            </a:rPr>
            <a:t>：このページは、入力セル（青文字セル）を含めてすべてのセルを保護（ロック）しています！</a:t>
          </a:r>
          <a:r>
            <a:rPr lang="ja-JP" altLang="ja-JP" sz="1100" b="0" i="0" u="sng">
              <a:solidFill>
                <a:schemeClr val="dk1"/>
              </a:solidFill>
              <a:effectLst/>
              <a:latin typeface="+mn-lt"/>
              <a:ea typeface="+mn-ea"/>
              <a:cs typeface="+mn-cs"/>
            </a:rPr>
            <a:t>　先ず、</a:t>
          </a:r>
          <a:r>
            <a:rPr lang="ja-JP" altLang="ja-JP" sz="1100" b="1" i="0" u="sng">
              <a:solidFill>
                <a:schemeClr val="dk1"/>
              </a:solidFill>
              <a:effectLst/>
              <a:latin typeface="+mn-lt"/>
              <a:ea typeface="+mn-ea"/>
              <a:cs typeface="+mn-cs"/>
            </a:rPr>
            <a:t>パスワードでシート保護を解除</a:t>
          </a:r>
          <a:r>
            <a:rPr lang="ja-JP" altLang="en-US" sz="1100" b="1" i="0" u="sng">
              <a:solidFill>
                <a:schemeClr val="dk1"/>
              </a:solidFill>
              <a:effectLst/>
              <a:latin typeface="+mn-lt"/>
              <a:ea typeface="+mn-ea"/>
              <a:cs typeface="+mn-cs"/>
            </a:rPr>
            <a:t>した</a:t>
          </a:r>
          <a:r>
            <a:rPr lang="ja-JP" altLang="ja-JP" sz="1100" b="1" i="0" u="sng">
              <a:solidFill>
                <a:schemeClr val="dk1"/>
              </a:solidFill>
              <a:effectLst/>
              <a:latin typeface="+mn-lt"/>
              <a:ea typeface="+mn-ea"/>
              <a:cs typeface="+mn-cs"/>
            </a:rPr>
            <a:t>後、</a:t>
          </a:r>
          <a:endParaRPr lang="ja-JP" altLang="ja-JP">
            <a:effectLst/>
          </a:endParaRPr>
        </a:p>
        <a:p>
          <a:r>
            <a:rPr lang="ja-JP" altLang="ja-JP" sz="1100" b="1" i="0" u="sng">
              <a:solidFill>
                <a:schemeClr val="dk1"/>
              </a:solidFill>
              <a:effectLst/>
              <a:latin typeface="+mn-lt"/>
              <a:ea typeface="+mn-ea"/>
              <a:cs typeface="+mn-cs"/>
            </a:rPr>
            <a:t>セルの書式設定で入力セル（</a:t>
          </a:r>
          <a:r>
            <a:rPr lang="ja-JP" altLang="en-US" sz="1100" b="1" i="0" u="sng">
              <a:solidFill>
                <a:schemeClr val="dk1"/>
              </a:solidFill>
              <a:effectLst/>
              <a:latin typeface="+mn-lt"/>
              <a:ea typeface="+mn-ea"/>
              <a:cs typeface="+mn-cs"/>
            </a:rPr>
            <a:t>青</a:t>
          </a:r>
          <a:r>
            <a:rPr lang="ja-JP" altLang="ja-JP" sz="1100" b="1" i="0" u="sng">
              <a:solidFill>
                <a:schemeClr val="dk1"/>
              </a:solidFill>
              <a:effectLst/>
              <a:latin typeface="+mn-lt"/>
              <a:ea typeface="+mn-ea"/>
              <a:cs typeface="+mn-cs"/>
            </a:rPr>
            <a:t>文字セル）のロックを外します。</a:t>
          </a:r>
          <a:r>
            <a:rPr lang="ja-JP" altLang="ja-JP" sz="1100">
              <a:solidFill>
                <a:schemeClr val="dk1"/>
              </a:solidFill>
              <a:effectLst/>
              <a:latin typeface="+mn-lt"/>
              <a:ea typeface="+mn-ea"/>
              <a:cs typeface="+mn-cs"/>
            </a:rPr>
            <a:t> </a:t>
          </a:r>
          <a:r>
            <a:rPr lang="ja-JP" altLang="ja-JP" sz="1100" b="1" i="0" u="sng">
              <a:solidFill>
                <a:schemeClr val="dk1"/>
              </a:solidFill>
              <a:effectLst/>
              <a:latin typeface="+mn-lt"/>
              <a:ea typeface="+mn-ea"/>
              <a:cs typeface="+mn-cs"/>
            </a:rPr>
            <a:t>その後、計算式</a:t>
          </a:r>
          <a:r>
            <a:rPr lang="ja-JP" altLang="en-US" sz="1100" b="1" i="0" u="sng">
              <a:solidFill>
                <a:schemeClr val="dk1"/>
              </a:solidFill>
              <a:effectLst/>
              <a:latin typeface="+mn-lt"/>
              <a:ea typeface="+mn-ea"/>
              <a:cs typeface="+mn-cs"/>
            </a:rPr>
            <a:t>セル</a:t>
          </a:r>
          <a:r>
            <a:rPr lang="ja-JP" altLang="ja-JP" sz="1100" b="1" i="0" u="sng">
              <a:solidFill>
                <a:schemeClr val="dk1"/>
              </a:solidFill>
              <a:effectLst/>
              <a:latin typeface="+mn-lt"/>
              <a:ea typeface="+mn-ea"/>
              <a:cs typeface="+mn-cs"/>
            </a:rPr>
            <a:t>への</a:t>
          </a:r>
          <a:r>
            <a:rPr lang="ja-JP" altLang="en-US" sz="1100" b="1" i="0" u="sng">
              <a:solidFill>
                <a:schemeClr val="dk1"/>
              </a:solidFill>
              <a:effectLst/>
              <a:latin typeface="+mn-lt"/>
              <a:ea typeface="+mn-ea"/>
              <a:cs typeface="+mn-cs"/>
            </a:rPr>
            <a:t>誤入力を</a:t>
          </a:r>
          <a:r>
            <a:rPr lang="ja-JP" altLang="ja-JP" sz="1100" b="1" i="0" u="sng">
              <a:solidFill>
                <a:schemeClr val="dk1"/>
              </a:solidFill>
              <a:effectLst/>
              <a:latin typeface="+mn-lt"/>
              <a:ea typeface="+mn-ea"/>
              <a:cs typeface="+mn-cs"/>
            </a:rPr>
            <a:t>防止</a:t>
          </a:r>
          <a:r>
            <a:rPr lang="ja-JP" altLang="en-US" sz="1100" b="1" i="0" u="sng">
              <a:solidFill>
                <a:schemeClr val="dk1"/>
              </a:solidFill>
              <a:effectLst/>
              <a:latin typeface="+mn-lt"/>
              <a:ea typeface="+mn-ea"/>
              <a:cs typeface="+mn-cs"/>
            </a:rPr>
            <a:t>する</a:t>
          </a:r>
          <a:r>
            <a:rPr lang="ja-JP" altLang="ja-JP" sz="1100" b="1" i="0" u="sng">
              <a:solidFill>
                <a:schemeClr val="dk1"/>
              </a:solidFill>
              <a:effectLst/>
              <a:latin typeface="+mn-lt"/>
              <a:ea typeface="+mn-ea"/>
              <a:cs typeface="+mn-cs"/>
            </a:rPr>
            <a:t>ため、シートの再保護をしてからご使用ください。</a:t>
          </a:r>
          <a:r>
            <a:rPr lang="ja-JP" altLang="ja-JP" sz="1100">
              <a:solidFill>
                <a:schemeClr val="dk1"/>
              </a:solidFill>
              <a:effectLst/>
              <a:latin typeface="+mn-lt"/>
              <a:ea typeface="+mn-ea"/>
              <a:cs typeface="+mn-cs"/>
            </a:rPr>
            <a:t> </a:t>
          </a:r>
          <a:endParaRPr lang="ja-JP" altLang="ja-JP">
            <a:effectLst/>
          </a:endParaRPr>
        </a:p>
        <a:p>
          <a:r>
            <a:rPr lang="ja-JP" altLang="ja-JP" sz="1100" b="1">
              <a:solidFill>
                <a:schemeClr val="dk1"/>
              </a:solidFill>
              <a:effectLst/>
              <a:latin typeface="+mn-lt"/>
              <a:ea typeface="+mn-ea"/>
              <a:cs typeface="+mn-cs"/>
            </a:rPr>
            <a:t>校閲　→　シートの保護解除　→　入力セルの選択　→　マウスを右クリック　→　セルの書式設定　→　保護　→　「ロック」および「表示しない」のレ点を外し</a:t>
          </a:r>
          <a:r>
            <a:rPr lang="en-US" altLang="ja-JP" sz="1100" b="1">
              <a:solidFill>
                <a:schemeClr val="dk1"/>
              </a:solidFill>
              <a:effectLst/>
              <a:latin typeface="+mn-lt"/>
              <a:ea typeface="+mn-ea"/>
              <a:cs typeface="+mn-cs"/>
            </a:rPr>
            <a:t>OK</a:t>
          </a:r>
          <a:r>
            <a:rPr lang="ja-JP" altLang="ja-JP" sz="1100" b="1">
              <a:solidFill>
                <a:schemeClr val="dk1"/>
              </a:solidFill>
              <a:effectLst/>
              <a:latin typeface="+mn-lt"/>
              <a:ea typeface="+mn-ea"/>
              <a:cs typeface="+mn-cs"/>
            </a:rPr>
            <a:t>　</a:t>
          </a:r>
          <a:endParaRPr lang="en-US"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　シートの再保護</a:t>
          </a:r>
          <a:endParaRPr lang="ja-JP" altLang="ja-JP">
            <a:effectLst/>
          </a:endParaRPr>
        </a:p>
        <a:p>
          <a:pPr algn="l"/>
          <a:endParaRPr kumimoji="1" lang="ja-JP" altLang="en-US" sz="1100"/>
        </a:p>
      </xdr:txBody>
    </xdr:sp>
    <xdr:clientData/>
  </xdr:twoCellAnchor>
  <xdr:twoCellAnchor>
    <xdr:from>
      <xdr:col>0</xdr:col>
      <xdr:colOff>158751</xdr:colOff>
      <xdr:row>0</xdr:row>
      <xdr:rowOff>103187</xdr:rowOff>
    </xdr:from>
    <xdr:to>
      <xdr:col>2</xdr:col>
      <xdr:colOff>1138527</xdr:colOff>
      <xdr:row>1</xdr:row>
      <xdr:rowOff>48058</xdr:rowOff>
    </xdr:to>
    <xdr:sp macro="" textlink="">
      <xdr:nvSpPr>
        <xdr:cNvPr id="3" name="矢印: 五方向 2">
          <a:hlinkClick xmlns:r="http://schemas.openxmlformats.org/officeDocument/2006/relationships" r:id="rId1" tooltip="メインメニューに戻る！"/>
          <a:extLst>
            <a:ext uri="{FF2B5EF4-FFF2-40B4-BE49-F238E27FC236}">
              <a16:creationId xmlns:a16="http://schemas.microsoft.com/office/drawing/2014/main" id="{876F28E1-C660-439A-9F6D-60ED49A825B2}"/>
            </a:ext>
          </a:extLst>
        </xdr:cNvPr>
        <xdr:cNvSpPr/>
      </xdr:nvSpPr>
      <xdr:spPr>
        <a:xfrm flipH="1">
          <a:off x="158751" y="103187"/>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24</xdr:row>
      <xdr:rowOff>66675</xdr:rowOff>
    </xdr:from>
    <xdr:to>
      <xdr:col>2</xdr:col>
      <xdr:colOff>168275</xdr:colOff>
      <xdr:row>34</xdr:row>
      <xdr:rowOff>114300</xdr:rowOff>
    </xdr:to>
    <xdr:grpSp>
      <xdr:nvGrpSpPr>
        <xdr:cNvPr id="2" name="グループ化 1">
          <a:extLst>
            <a:ext uri="{FF2B5EF4-FFF2-40B4-BE49-F238E27FC236}">
              <a16:creationId xmlns:a16="http://schemas.microsoft.com/office/drawing/2014/main" id="{1606D40A-F6EC-47EF-BB3D-C9A192904184}"/>
            </a:ext>
          </a:extLst>
        </xdr:cNvPr>
        <xdr:cNvGrpSpPr/>
      </xdr:nvGrpSpPr>
      <xdr:grpSpPr>
        <a:xfrm>
          <a:off x="66675" y="7115175"/>
          <a:ext cx="581660" cy="3171825"/>
          <a:chOff x="150813" y="7135813"/>
          <a:chExt cx="635000" cy="3310534"/>
        </a:xfrm>
      </xdr:grpSpPr>
      <xdr:sp macro="" textlink="">
        <xdr:nvSpPr>
          <xdr:cNvPr id="3" name="矢印: 右 2">
            <a:extLst>
              <a:ext uri="{FF2B5EF4-FFF2-40B4-BE49-F238E27FC236}">
                <a16:creationId xmlns:a16="http://schemas.microsoft.com/office/drawing/2014/main" id="{51DE2711-1CDE-F70F-226C-0405661680B0}"/>
              </a:ext>
            </a:extLst>
          </xdr:cNvPr>
          <xdr:cNvSpPr/>
        </xdr:nvSpPr>
        <xdr:spPr>
          <a:xfrm>
            <a:off x="547688" y="7135814"/>
            <a:ext cx="238125" cy="246062"/>
          </a:xfrm>
          <a:prstGeom prst="rightArrow">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8EA4DF0D-1A73-1231-D2AE-6F31FDB4D0C0}"/>
              </a:ext>
            </a:extLst>
          </xdr:cNvPr>
          <xdr:cNvSpPr txBox="1"/>
        </xdr:nvSpPr>
        <xdr:spPr>
          <a:xfrm>
            <a:off x="150813" y="7135813"/>
            <a:ext cx="428625" cy="3310534"/>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b="1">
                <a:solidFill>
                  <a:srgbClr val="FF0000"/>
                </a:solidFill>
              </a:rPr>
              <a:t>設計初年度及び次年度以降を自動表示</a:t>
            </a:r>
          </a:p>
        </xdr:txBody>
      </xdr:sp>
    </xdr:grpSp>
    <xdr:clientData/>
  </xdr:twoCellAnchor>
  <xdr:twoCellAnchor>
    <xdr:from>
      <xdr:col>5</xdr:col>
      <xdr:colOff>0</xdr:colOff>
      <xdr:row>1</xdr:row>
      <xdr:rowOff>0</xdr:rowOff>
    </xdr:from>
    <xdr:to>
      <xdr:col>6</xdr:col>
      <xdr:colOff>621001</xdr:colOff>
      <xdr:row>2</xdr:row>
      <xdr:rowOff>75046</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CF45D54B-E276-45DF-B990-579EBDF60B65}"/>
            </a:ext>
          </a:extLst>
        </xdr:cNvPr>
        <xdr:cNvSpPr/>
      </xdr:nvSpPr>
      <xdr:spPr>
        <a:xfrm flipH="1">
          <a:off x="3419475" y="171450"/>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1100573</xdr:colOff>
      <xdr:row>9</xdr:row>
      <xdr:rowOff>65047</xdr:rowOff>
    </xdr:from>
    <xdr:to>
      <xdr:col>7</xdr:col>
      <xdr:colOff>179543</xdr:colOff>
      <xdr:row>10</xdr:row>
      <xdr:rowOff>22734</xdr:rowOff>
    </xdr:to>
    <xdr:sp macro="" textlink="">
      <xdr:nvSpPr>
        <xdr:cNvPr id="2" name="AutoShape 1">
          <a:extLst>
            <a:ext uri="{FF2B5EF4-FFF2-40B4-BE49-F238E27FC236}">
              <a16:creationId xmlns:a16="http://schemas.microsoft.com/office/drawing/2014/main" id="{1CDAE76A-CC71-453B-8B52-1DA9107CCF9C}"/>
            </a:ext>
          </a:extLst>
        </xdr:cNvPr>
        <xdr:cNvSpPr>
          <a:spLocks noChangeArrowheads="1"/>
        </xdr:cNvSpPr>
      </xdr:nvSpPr>
      <xdr:spPr bwMode="auto">
        <a:xfrm rot="15137823" flipV="1">
          <a:off x="5323702" y="1623593"/>
          <a:ext cx="243437" cy="1412595"/>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4</xdr:col>
      <xdr:colOff>1104900</xdr:colOff>
      <xdr:row>7</xdr:row>
      <xdr:rowOff>342900</xdr:rowOff>
    </xdr:from>
    <xdr:to>
      <xdr:col>5</xdr:col>
      <xdr:colOff>104775</xdr:colOff>
      <xdr:row>7</xdr:row>
      <xdr:rowOff>514350</xdr:rowOff>
    </xdr:to>
    <xdr:sp macro="" textlink="">
      <xdr:nvSpPr>
        <xdr:cNvPr id="4" name="AutoShape 1">
          <a:extLst>
            <a:ext uri="{FF2B5EF4-FFF2-40B4-BE49-F238E27FC236}">
              <a16:creationId xmlns:a16="http://schemas.microsoft.com/office/drawing/2014/main" id="{13C02213-218A-4460-B105-D5E4D7F4CBF9}"/>
            </a:ext>
          </a:extLst>
        </xdr:cNvPr>
        <xdr:cNvSpPr>
          <a:spLocks noChangeArrowheads="1"/>
        </xdr:cNvSpPr>
      </xdr:nvSpPr>
      <xdr:spPr bwMode="auto">
        <a:xfrm rot="10800000" flipV="1">
          <a:off x="3686175" y="16192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0</xdr:colOff>
      <xdr:row>1</xdr:row>
      <xdr:rowOff>0</xdr:rowOff>
    </xdr:from>
    <xdr:to>
      <xdr:col>8</xdr:col>
      <xdr:colOff>563851</xdr:colOff>
      <xdr:row>1</xdr:row>
      <xdr:rowOff>294121</xdr:rowOff>
    </xdr:to>
    <xdr:sp macro="" textlink="">
      <xdr:nvSpPr>
        <xdr:cNvPr id="3" name="矢印: 五方向 2">
          <a:hlinkClick xmlns:r="http://schemas.openxmlformats.org/officeDocument/2006/relationships" r:id="rId1" tooltip="メインメニューに戻る！"/>
          <a:extLst>
            <a:ext uri="{FF2B5EF4-FFF2-40B4-BE49-F238E27FC236}">
              <a16:creationId xmlns:a16="http://schemas.microsoft.com/office/drawing/2014/main" id="{9BE784C6-D5D9-489B-82FB-A636D584E8CB}"/>
            </a:ext>
          </a:extLst>
        </xdr:cNvPr>
        <xdr:cNvSpPr/>
      </xdr:nvSpPr>
      <xdr:spPr>
        <a:xfrm flipH="1">
          <a:off x="650557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1100573</xdr:colOff>
      <xdr:row>9</xdr:row>
      <xdr:rowOff>65047</xdr:rowOff>
    </xdr:from>
    <xdr:to>
      <xdr:col>7</xdr:col>
      <xdr:colOff>179543</xdr:colOff>
      <xdr:row>10</xdr:row>
      <xdr:rowOff>22734</xdr:rowOff>
    </xdr:to>
    <xdr:sp macro="" textlink="">
      <xdr:nvSpPr>
        <xdr:cNvPr id="2" name="AutoShape 1">
          <a:extLst>
            <a:ext uri="{FF2B5EF4-FFF2-40B4-BE49-F238E27FC236}">
              <a16:creationId xmlns:a16="http://schemas.microsoft.com/office/drawing/2014/main" id="{ACCA259B-5B25-49F7-B0E7-0771F4939BF4}"/>
            </a:ext>
          </a:extLst>
        </xdr:cNvPr>
        <xdr:cNvSpPr>
          <a:spLocks noChangeArrowheads="1"/>
        </xdr:cNvSpPr>
      </xdr:nvSpPr>
      <xdr:spPr bwMode="auto">
        <a:xfrm rot="15137823" flipV="1">
          <a:off x="5676127" y="2252243"/>
          <a:ext cx="243437" cy="1774545"/>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4</xdr:col>
      <xdr:colOff>1104900</xdr:colOff>
      <xdr:row>7</xdr:row>
      <xdr:rowOff>342900</xdr:rowOff>
    </xdr:from>
    <xdr:to>
      <xdr:col>5</xdr:col>
      <xdr:colOff>104775</xdr:colOff>
      <xdr:row>7</xdr:row>
      <xdr:rowOff>514350</xdr:rowOff>
    </xdr:to>
    <xdr:sp macro="" textlink="">
      <xdr:nvSpPr>
        <xdr:cNvPr id="3" name="AutoShape 1">
          <a:extLst>
            <a:ext uri="{FF2B5EF4-FFF2-40B4-BE49-F238E27FC236}">
              <a16:creationId xmlns:a16="http://schemas.microsoft.com/office/drawing/2014/main" id="{B472369F-557F-44E5-9D7A-C4FA6634F7CA}"/>
            </a:ext>
          </a:extLst>
        </xdr:cNvPr>
        <xdr:cNvSpPr>
          <a:spLocks noChangeArrowheads="1"/>
        </xdr:cNvSpPr>
      </xdr:nvSpPr>
      <xdr:spPr bwMode="auto">
        <a:xfrm rot="10800000" flipV="1">
          <a:off x="3686175" y="23050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0</xdr:colOff>
      <xdr:row>1</xdr:row>
      <xdr:rowOff>0</xdr:rowOff>
    </xdr:from>
    <xdr:to>
      <xdr:col>8</xdr:col>
      <xdr:colOff>563851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6FE6D625-9417-49BD-82CF-066004891A43}"/>
            </a:ext>
          </a:extLst>
        </xdr:cNvPr>
        <xdr:cNvSpPr/>
      </xdr:nvSpPr>
      <xdr:spPr>
        <a:xfrm flipH="1">
          <a:off x="650557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1100573</xdr:colOff>
      <xdr:row>9</xdr:row>
      <xdr:rowOff>65047</xdr:rowOff>
    </xdr:from>
    <xdr:to>
      <xdr:col>7</xdr:col>
      <xdr:colOff>179543</xdr:colOff>
      <xdr:row>10</xdr:row>
      <xdr:rowOff>22734</xdr:rowOff>
    </xdr:to>
    <xdr:sp macro="" textlink="">
      <xdr:nvSpPr>
        <xdr:cNvPr id="2" name="AutoShape 1">
          <a:extLst>
            <a:ext uri="{FF2B5EF4-FFF2-40B4-BE49-F238E27FC236}">
              <a16:creationId xmlns:a16="http://schemas.microsoft.com/office/drawing/2014/main" id="{FEACD0C1-BF9C-419B-B4C5-EC019056B71D}"/>
            </a:ext>
          </a:extLst>
        </xdr:cNvPr>
        <xdr:cNvSpPr>
          <a:spLocks noChangeArrowheads="1"/>
        </xdr:cNvSpPr>
      </xdr:nvSpPr>
      <xdr:spPr bwMode="auto">
        <a:xfrm rot="15137823" flipV="1">
          <a:off x="5676127" y="2252243"/>
          <a:ext cx="243437" cy="1774545"/>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4</xdr:col>
      <xdr:colOff>1104900</xdr:colOff>
      <xdr:row>7</xdr:row>
      <xdr:rowOff>342900</xdr:rowOff>
    </xdr:from>
    <xdr:to>
      <xdr:col>5</xdr:col>
      <xdr:colOff>104775</xdr:colOff>
      <xdr:row>7</xdr:row>
      <xdr:rowOff>514350</xdr:rowOff>
    </xdr:to>
    <xdr:sp macro="" textlink="">
      <xdr:nvSpPr>
        <xdr:cNvPr id="3" name="AutoShape 1">
          <a:extLst>
            <a:ext uri="{FF2B5EF4-FFF2-40B4-BE49-F238E27FC236}">
              <a16:creationId xmlns:a16="http://schemas.microsoft.com/office/drawing/2014/main" id="{EF9A71E6-381B-40F6-AD4D-481F382595F0}"/>
            </a:ext>
          </a:extLst>
        </xdr:cNvPr>
        <xdr:cNvSpPr>
          <a:spLocks noChangeArrowheads="1"/>
        </xdr:cNvSpPr>
      </xdr:nvSpPr>
      <xdr:spPr bwMode="auto">
        <a:xfrm rot="10800000" flipV="1">
          <a:off x="3686175" y="23050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0</xdr:colOff>
      <xdr:row>1</xdr:row>
      <xdr:rowOff>0</xdr:rowOff>
    </xdr:from>
    <xdr:to>
      <xdr:col>8</xdr:col>
      <xdr:colOff>563851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0008785F-19B1-4E04-B491-838D3003AF10}"/>
            </a:ext>
          </a:extLst>
        </xdr:cNvPr>
        <xdr:cNvSpPr/>
      </xdr:nvSpPr>
      <xdr:spPr>
        <a:xfrm flipH="1">
          <a:off x="650557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1100573</xdr:colOff>
      <xdr:row>9</xdr:row>
      <xdr:rowOff>65047</xdr:rowOff>
    </xdr:from>
    <xdr:to>
      <xdr:col>7</xdr:col>
      <xdr:colOff>179543</xdr:colOff>
      <xdr:row>10</xdr:row>
      <xdr:rowOff>22734</xdr:rowOff>
    </xdr:to>
    <xdr:sp macro="" textlink="">
      <xdr:nvSpPr>
        <xdr:cNvPr id="2" name="AutoShape 1">
          <a:extLst>
            <a:ext uri="{FF2B5EF4-FFF2-40B4-BE49-F238E27FC236}">
              <a16:creationId xmlns:a16="http://schemas.microsoft.com/office/drawing/2014/main" id="{69D4F9C5-C45D-4CE6-BA4D-5F0D5CEDD405}"/>
            </a:ext>
          </a:extLst>
        </xdr:cNvPr>
        <xdr:cNvSpPr>
          <a:spLocks noChangeArrowheads="1"/>
        </xdr:cNvSpPr>
      </xdr:nvSpPr>
      <xdr:spPr bwMode="auto">
        <a:xfrm rot="15137823" flipV="1">
          <a:off x="5676127" y="2252243"/>
          <a:ext cx="243437" cy="1774545"/>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4</xdr:col>
      <xdr:colOff>1104900</xdr:colOff>
      <xdr:row>7</xdr:row>
      <xdr:rowOff>342900</xdr:rowOff>
    </xdr:from>
    <xdr:to>
      <xdr:col>5</xdr:col>
      <xdr:colOff>104775</xdr:colOff>
      <xdr:row>7</xdr:row>
      <xdr:rowOff>514350</xdr:rowOff>
    </xdr:to>
    <xdr:sp macro="" textlink="">
      <xdr:nvSpPr>
        <xdr:cNvPr id="3" name="AutoShape 1">
          <a:extLst>
            <a:ext uri="{FF2B5EF4-FFF2-40B4-BE49-F238E27FC236}">
              <a16:creationId xmlns:a16="http://schemas.microsoft.com/office/drawing/2014/main" id="{7CF6CE18-005C-4A1F-B6CD-CF2F44A79C73}"/>
            </a:ext>
          </a:extLst>
        </xdr:cNvPr>
        <xdr:cNvSpPr>
          <a:spLocks noChangeArrowheads="1"/>
        </xdr:cNvSpPr>
      </xdr:nvSpPr>
      <xdr:spPr bwMode="auto">
        <a:xfrm rot="10800000" flipV="1">
          <a:off x="3686175" y="23050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0</xdr:colOff>
      <xdr:row>1</xdr:row>
      <xdr:rowOff>0</xdr:rowOff>
    </xdr:from>
    <xdr:to>
      <xdr:col>8</xdr:col>
      <xdr:colOff>563851</xdr:colOff>
      <xdr:row>1</xdr:row>
      <xdr:rowOff>294121</xdr:rowOff>
    </xdr:to>
    <xdr:sp macro="" textlink="">
      <xdr:nvSpPr>
        <xdr:cNvPr id="4" name="矢印: 五方向 3">
          <a:hlinkClick xmlns:r="http://schemas.openxmlformats.org/officeDocument/2006/relationships" r:id="rId1" tooltip="メインメニューに戻る！"/>
          <a:extLst>
            <a:ext uri="{FF2B5EF4-FFF2-40B4-BE49-F238E27FC236}">
              <a16:creationId xmlns:a16="http://schemas.microsoft.com/office/drawing/2014/main" id="{F28D4590-59F4-4538-8AE9-11A140EEB679}"/>
            </a:ext>
          </a:extLst>
        </xdr:cNvPr>
        <xdr:cNvSpPr/>
      </xdr:nvSpPr>
      <xdr:spPr>
        <a:xfrm flipH="1">
          <a:off x="650557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1100573</xdr:colOff>
      <xdr:row>9</xdr:row>
      <xdr:rowOff>65047</xdr:rowOff>
    </xdr:from>
    <xdr:to>
      <xdr:col>7</xdr:col>
      <xdr:colOff>179543</xdr:colOff>
      <xdr:row>10</xdr:row>
      <xdr:rowOff>22734</xdr:rowOff>
    </xdr:to>
    <xdr:sp macro="" textlink="">
      <xdr:nvSpPr>
        <xdr:cNvPr id="2" name="AutoShape 1">
          <a:extLst>
            <a:ext uri="{FF2B5EF4-FFF2-40B4-BE49-F238E27FC236}">
              <a16:creationId xmlns:a16="http://schemas.microsoft.com/office/drawing/2014/main" id="{9272D4A4-52CF-40DA-A4F1-1705E3F7320C}"/>
            </a:ext>
          </a:extLst>
        </xdr:cNvPr>
        <xdr:cNvSpPr>
          <a:spLocks noChangeArrowheads="1"/>
        </xdr:cNvSpPr>
      </xdr:nvSpPr>
      <xdr:spPr bwMode="auto">
        <a:xfrm rot="15137823" flipV="1">
          <a:off x="5676127" y="2252243"/>
          <a:ext cx="243437" cy="1774545"/>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4</xdr:col>
      <xdr:colOff>1104900</xdr:colOff>
      <xdr:row>7</xdr:row>
      <xdr:rowOff>342900</xdr:rowOff>
    </xdr:from>
    <xdr:to>
      <xdr:col>5</xdr:col>
      <xdr:colOff>104775</xdr:colOff>
      <xdr:row>7</xdr:row>
      <xdr:rowOff>514350</xdr:rowOff>
    </xdr:to>
    <xdr:sp macro="" textlink="">
      <xdr:nvSpPr>
        <xdr:cNvPr id="3" name="AutoShape 1">
          <a:extLst>
            <a:ext uri="{FF2B5EF4-FFF2-40B4-BE49-F238E27FC236}">
              <a16:creationId xmlns:a16="http://schemas.microsoft.com/office/drawing/2014/main" id="{B53C7E4D-58BE-44FA-A889-5F8297148DE1}"/>
            </a:ext>
          </a:extLst>
        </xdr:cNvPr>
        <xdr:cNvSpPr>
          <a:spLocks noChangeArrowheads="1"/>
        </xdr:cNvSpPr>
      </xdr:nvSpPr>
      <xdr:spPr bwMode="auto">
        <a:xfrm rot="10800000" flipV="1">
          <a:off x="3686175" y="2305050"/>
          <a:ext cx="228600" cy="171450"/>
        </a:xfrm>
        <a:prstGeom prst="downArrow">
          <a:avLst>
            <a:gd name="adj1" fmla="val 50000"/>
            <a:gd name="adj2" fmla="val 25000"/>
          </a:avLst>
        </a:prstGeom>
        <a:solidFill>
          <a:srgbClr val="0000CC"/>
        </a:solidFill>
        <a:ln w="9525">
          <a:solidFill>
            <a:srgbClr val="1F497D"/>
          </a:solidFill>
          <a:miter lim="800000"/>
          <a:headEnd/>
          <a:tailEnd/>
        </a:ln>
      </xdr:spPr>
    </xdr:sp>
    <xdr:clientData/>
  </xdr:twoCellAnchor>
  <xdr:twoCellAnchor>
    <xdr:from>
      <xdr:col>7</xdr:col>
      <xdr:colOff>0</xdr:colOff>
      <xdr:row>1</xdr:row>
      <xdr:rowOff>0</xdr:rowOff>
    </xdr:from>
    <xdr:to>
      <xdr:col>8</xdr:col>
      <xdr:colOff>563851</xdr:colOff>
      <xdr:row>1</xdr:row>
      <xdr:rowOff>294121</xdr:rowOff>
    </xdr:to>
    <xdr:sp macro="" textlink="">
      <xdr:nvSpPr>
        <xdr:cNvPr id="5" name="矢印: 五方向 4">
          <a:hlinkClick xmlns:r="http://schemas.openxmlformats.org/officeDocument/2006/relationships" r:id="rId1" tooltip="メインメニューに戻る！"/>
          <a:extLst>
            <a:ext uri="{FF2B5EF4-FFF2-40B4-BE49-F238E27FC236}">
              <a16:creationId xmlns:a16="http://schemas.microsoft.com/office/drawing/2014/main" id="{E771666E-EEF5-4487-84F6-71076D41A86A}"/>
            </a:ext>
          </a:extLst>
        </xdr:cNvPr>
        <xdr:cNvSpPr/>
      </xdr:nvSpPr>
      <xdr:spPr>
        <a:xfrm flipH="1">
          <a:off x="6505575" y="161925"/>
          <a:ext cx="1583026" cy="294121"/>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cap="none" spc="0">
              <a:ln w="0"/>
              <a:solidFill>
                <a:schemeClr val="bg1"/>
              </a:solidFill>
              <a:effectLst>
                <a:outerShdw blurRad="38100" dist="19050" dir="2700000" algn="tl" rotWithShape="0">
                  <a:schemeClr val="dk1">
                    <a:alpha val="40000"/>
                  </a:schemeClr>
                </a:outerShdw>
              </a:effectLst>
            </a:rPr>
            <a:t>メニュー一覧に戻る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DE095-C8D2-4EAF-9E64-E52864C67CCA}">
  <sheetPr>
    <tabColor rgb="FFFFFF00"/>
  </sheetPr>
  <dimension ref="A1:S357"/>
  <sheetViews>
    <sheetView showGridLines="0" tabSelected="1" zoomScale="120" zoomScaleNormal="120" workbookViewId="0">
      <selection activeCell="C4" sqref="C4"/>
    </sheetView>
  </sheetViews>
  <sheetFormatPr defaultRowHeight="13.2" x14ac:dyDescent="0.2"/>
  <cols>
    <col min="1" max="1" width="1" customWidth="1"/>
    <col min="2" max="2" width="2.6640625" style="62" customWidth="1"/>
    <col min="3" max="3" width="3.6640625" customWidth="1"/>
  </cols>
  <sheetData>
    <row r="1" spans="1:14" ht="6.75" customHeight="1" x14ac:dyDescent="0.2"/>
    <row r="2" spans="1:14" ht="15.75" customHeight="1" x14ac:dyDescent="0.2">
      <c r="C2" s="244" t="s">
        <v>221</v>
      </c>
    </row>
    <row r="3" spans="1:14" ht="20.100000000000001" customHeight="1" x14ac:dyDescent="0.2">
      <c r="A3" s="60"/>
      <c r="C3" s="61" t="s">
        <v>236</v>
      </c>
      <c r="M3" s="137"/>
    </row>
    <row r="4" spans="1:14" ht="20.100000000000001" customHeight="1" x14ac:dyDescent="0.2">
      <c r="A4" s="60"/>
      <c r="C4" s="270" t="s">
        <v>227</v>
      </c>
      <c r="M4" s="137"/>
    </row>
    <row r="5" spans="1:14" s="4" customFormat="1" ht="11.25" customHeight="1" x14ac:dyDescent="0.2">
      <c r="B5" s="262"/>
      <c r="J5" s="263"/>
    </row>
    <row r="6" spans="1:14" s="4" customFormat="1" ht="23.25" customHeight="1" x14ac:dyDescent="0.2">
      <c r="B6" s="264"/>
      <c r="C6" s="301" t="s">
        <v>225</v>
      </c>
      <c r="D6" s="301"/>
      <c r="E6" s="301"/>
      <c r="J6" s="265"/>
    </row>
    <row r="7" spans="1:14" s="4" customFormat="1" ht="23.25" customHeight="1" x14ac:dyDescent="0.2">
      <c r="B7" s="262"/>
      <c r="G7" s="266"/>
      <c r="K7" s="266"/>
      <c r="N7" s="266"/>
    </row>
    <row r="8" spans="1:14" s="4" customFormat="1" ht="23.25" customHeight="1" x14ac:dyDescent="0.2">
      <c r="B8" s="262"/>
      <c r="J8" s="265"/>
    </row>
    <row r="9" spans="1:14" s="4" customFormat="1" ht="23.25" customHeight="1" x14ac:dyDescent="0.2">
      <c r="B9" s="262"/>
    </row>
    <row r="10" spans="1:14" s="4" customFormat="1" ht="23.25" customHeight="1" x14ac:dyDescent="0.2">
      <c r="B10" s="262"/>
    </row>
    <row r="11" spans="1:14" s="4" customFormat="1" ht="23.25" customHeight="1" x14ac:dyDescent="0.2">
      <c r="B11" s="262"/>
    </row>
    <row r="12" spans="1:14" s="4" customFormat="1" ht="23.25" customHeight="1" x14ac:dyDescent="0.2">
      <c r="B12" s="262"/>
    </row>
    <row r="13" spans="1:14" s="4" customFormat="1" ht="23.1" customHeight="1" x14ac:dyDescent="0.2">
      <c r="B13" s="267"/>
    </row>
    <row r="14" spans="1:14" s="4" customFormat="1" ht="23.1" customHeight="1" x14ac:dyDescent="0.2">
      <c r="B14" s="262"/>
    </row>
    <row r="15" spans="1:14" s="4" customFormat="1" ht="23.1" customHeight="1" x14ac:dyDescent="0.2">
      <c r="B15" s="262"/>
    </row>
    <row r="16" spans="1:14" s="4" customFormat="1" ht="23.1" customHeight="1" x14ac:dyDescent="0.2">
      <c r="B16" s="262"/>
    </row>
    <row r="17" spans="2:13" s="4" customFormat="1" ht="23.1" customHeight="1" x14ac:dyDescent="0.2">
      <c r="B17" s="267"/>
    </row>
    <row r="18" spans="2:13" ht="20.100000000000001" customHeight="1" x14ac:dyDescent="0.2">
      <c r="C18" s="63"/>
      <c r="M18" s="137"/>
    </row>
    <row r="19" spans="2:13" ht="20.100000000000001" customHeight="1" x14ac:dyDescent="0.2">
      <c r="C19" s="268" t="s">
        <v>226</v>
      </c>
      <c r="D19" s="269"/>
      <c r="E19" s="269"/>
      <c r="M19" s="137"/>
    </row>
    <row r="20" spans="2:13" ht="20.100000000000001" customHeight="1" x14ac:dyDescent="0.2">
      <c r="C20" s="63"/>
      <c r="M20" s="137"/>
    </row>
    <row r="21" spans="2:13" ht="20.100000000000001" customHeight="1" x14ac:dyDescent="0.2">
      <c r="C21" s="152" t="s">
        <v>204</v>
      </c>
      <c r="D21" s="64"/>
      <c r="E21" s="64"/>
      <c r="F21" s="64"/>
      <c r="G21" s="64"/>
      <c r="H21" s="64"/>
      <c r="I21" s="64"/>
      <c r="J21" s="64"/>
      <c r="K21" s="64"/>
      <c r="M21" s="137"/>
    </row>
    <row r="22" spans="2:13" ht="20.100000000000001" customHeight="1" x14ac:dyDescent="0.2">
      <c r="C22" s="63"/>
      <c r="D22" s="131" t="s">
        <v>205</v>
      </c>
      <c r="M22" s="137"/>
    </row>
    <row r="23" spans="2:13" ht="20.100000000000001" customHeight="1" x14ac:dyDescent="0.2">
      <c r="C23" s="63"/>
      <c r="D23" t="s">
        <v>203</v>
      </c>
      <c r="M23" s="137"/>
    </row>
    <row r="24" spans="2:13" ht="20.100000000000001" customHeight="1" x14ac:dyDescent="0.2">
      <c r="C24" s="63"/>
      <c r="M24" s="137"/>
    </row>
    <row r="25" spans="2:13" ht="20.100000000000001" customHeight="1" x14ac:dyDescent="0.2">
      <c r="C25" s="63"/>
      <c r="M25" s="137"/>
    </row>
    <row r="26" spans="2:13" ht="20.100000000000001" customHeight="1" x14ac:dyDescent="0.2">
      <c r="C26" s="63"/>
      <c r="M26" s="137"/>
    </row>
    <row r="27" spans="2:13" ht="20.100000000000001" customHeight="1" x14ac:dyDescent="0.2">
      <c r="C27" s="63"/>
      <c r="M27" s="137"/>
    </row>
    <row r="28" spans="2:13" ht="20.100000000000001" customHeight="1" x14ac:dyDescent="0.2">
      <c r="C28" s="63"/>
      <c r="M28" s="137"/>
    </row>
    <row r="29" spans="2:13" ht="20.100000000000001" customHeight="1" x14ac:dyDescent="0.2">
      <c r="C29" s="63"/>
      <c r="M29" s="137"/>
    </row>
    <row r="30" spans="2:13" ht="20.100000000000001" customHeight="1" x14ac:dyDescent="0.2">
      <c r="C30" s="63"/>
      <c r="M30" s="137"/>
    </row>
    <row r="31" spans="2:13" ht="20.100000000000001" customHeight="1" x14ac:dyDescent="0.2">
      <c r="C31" s="63"/>
      <c r="M31" s="137"/>
    </row>
    <row r="32" spans="2:13" ht="20.100000000000001" customHeight="1" x14ac:dyDescent="0.2">
      <c r="C32" s="63"/>
      <c r="M32" s="137"/>
    </row>
    <row r="33" spans="3:13" ht="20.100000000000001" customHeight="1" x14ac:dyDescent="0.2">
      <c r="C33" s="63"/>
      <c r="M33" s="137"/>
    </row>
    <row r="34" spans="3:13" ht="20.100000000000001" customHeight="1" x14ac:dyDescent="0.2">
      <c r="C34" s="63"/>
      <c r="M34" s="137"/>
    </row>
    <row r="35" spans="3:13" ht="20.100000000000001" customHeight="1" x14ac:dyDescent="0.2">
      <c r="C35" s="63"/>
      <c r="M35" s="137"/>
    </row>
    <row r="36" spans="3:13" ht="20.100000000000001" customHeight="1" x14ac:dyDescent="0.2">
      <c r="C36" s="63"/>
      <c r="M36" s="137"/>
    </row>
    <row r="37" spans="3:13" ht="20.100000000000001" customHeight="1" x14ac:dyDescent="0.2">
      <c r="C37" s="63"/>
      <c r="M37" s="137"/>
    </row>
    <row r="38" spans="3:13" ht="20.100000000000001" customHeight="1" x14ac:dyDescent="0.2">
      <c r="C38" s="63"/>
      <c r="M38" s="137"/>
    </row>
    <row r="39" spans="3:13" ht="20.100000000000001" customHeight="1" x14ac:dyDescent="0.2">
      <c r="C39" s="63"/>
      <c r="M39" s="137"/>
    </row>
    <row r="40" spans="3:13" ht="20.100000000000001" customHeight="1" x14ac:dyDescent="0.2">
      <c r="C40" s="63"/>
      <c r="M40" s="137"/>
    </row>
    <row r="41" spans="3:13" ht="20.100000000000001" customHeight="1" x14ac:dyDescent="0.2">
      <c r="C41" s="63"/>
      <c r="M41" s="137"/>
    </row>
    <row r="42" spans="3:13" ht="20.100000000000001" customHeight="1" x14ac:dyDescent="0.2">
      <c r="C42" s="63"/>
      <c r="M42" s="137"/>
    </row>
    <row r="43" spans="3:13" ht="20.100000000000001" customHeight="1" x14ac:dyDescent="0.2">
      <c r="C43" s="63"/>
      <c r="M43" s="137"/>
    </row>
    <row r="44" spans="3:13" ht="20.100000000000001" customHeight="1" x14ac:dyDescent="0.2">
      <c r="C44" s="63"/>
      <c r="M44" s="137"/>
    </row>
    <row r="45" spans="3:13" ht="20.100000000000001" customHeight="1" x14ac:dyDescent="0.2">
      <c r="C45" s="63"/>
      <c r="M45" s="137"/>
    </row>
    <row r="46" spans="3:13" ht="20.100000000000001" customHeight="1" x14ac:dyDescent="0.2">
      <c r="C46" s="63"/>
      <c r="M46" s="137"/>
    </row>
    <row r="47" spans="3:13" ht="20.100000000000001" customHeight="1" x14ac:dyDescent="0.2">
      <c r="C47" s="63"/>
      <c r="M47" s="137"/>
    </row>
    <row r="48" spans="3:13" ht="20.100000000000001" customHeight="1" x14ac:dyDescent="0.2">
      <c r="C48" s="63"/>
      <c r="M48" s="137"/>
    </row>
    <row r="49" spans="3:13" ht="20.100000000000001" customHeight="1" x14ac:dyDescent="0.2">
      <c r="C49" s="63"/>
      <c r="D49" s="131" t="s">
        <v>206</v>
      </c>
      <c r="M49" s="137"/>
    </row>
    <row r="50" spans="3:13" ht="20.100000000000001" customHeight="1" x14ac:dyDescent="0.2">
      <c r="C50" s="63"/>
      <c r="D50" t="s">
        <v>203</v>
      </c>
      <c r="M50" s="137"/>
    </row>
    <row r="51" spans="3:13" ht="20.100000000000001" customHeight="1" x14ac:dyDescent="0.2">
      <c r="C51" s="63"/>
      <c r="M51" s="137"/>
    </row>
    <row r="52" spans="3:13" ht="20.100000000000001" customHeight="1" x14ac:dyDescent="0.2">
      <c r="C52" s="63"/>
      <c r="M52" s="137"/>
    </row>
    <row r="53" spans="3:13" ht="20.100000000000001" customHeight="1" x14ac:dyDescent="0.2">
      <c r="C53" s="63"/>
      <c r="M53" s="137"/>
    </row>
    <row r="54" spans="3:13" ht="20.100000000000001" customHeight="1" x14ac:dyDescent="0.2">
      <c r="C54" s="63"/>
      <c r="M54" s="137"/>
    </row>
    <row r="55" spans="3:13" ht="20.100000000000001" customHeight="1" x14ac:dyDescent="0.2">
      <c r="C55" s="63"/>
      <c r="M55" s="137"/>
    </row>
    <row r="56" spans="3:13" ht="20.100000000000001" customHeight="1" x14ac:dyDescent="0.2">
      <c r="C56" s="63"/>
      <c r="M56" s="137"/>
    </row>
    <row r="57" spans="3:13" ht="20.100000000000001" customHeight="1" x14ac:dyDescent="0.2">
      <c r="C57" s="63"/>
      <c r="M57" s="137"/>
    </row>
    <row r="58" spans="3:13" ht="20.100000000000001" customHeight="1" x14ac:dyDescent="0.2">
      <c r="C58" s="63"/>
      <c r="M58" s="137"/>
    </row>
    <row r="59" spans="3:13" ht="20.100000000000001" customHeight="1" x14ac:dyDescent="0.2">
      <c r="C59" s="63"/>
      <c r="M59" s="137"/>
    </row>
    <row r="60" spans="3:13" ht="20.100000000000001" customHeight="1" x14ac:dyDescent="0.2">
      <c r="C60" s="63"/>
      <c r="M60" s="137"/>
    </row>
    <row r="61" spans="3:13" ht="20.100000000000001" customHeight="1" x14ac:dyDescent="0.2">
      <c r="C61" s="63"/>
      <c r="M61" s="137"/>
    </row>
    <row r="62" spans="3:13" ht="20.100000000000001" customHeight="1" x14ac:dyDescent="0.2">
      <c r="C62" s="63"/>
      <c r="M62" s="137"/>
    </row>
    <row r="63" spans="3:13" ht="20.100000000000001" customHeight="1" x14ac:dyDescent="0.2">
      <c r="C63" s="63"/>
      <c r="M63" s="137"/>
    </row>
    <row r="64" spans="3:13" ht="20.100000000000001" customHeight="1" x14ac:dyDescent="0.2">
      <c r="C64" s="63"/>
      <c r="M64" s="137"/>
    </row>
    <row r="65" spans="3:13" ht="20.100000000000001" customHeight="1" x14ac:dyDescent="0.2">
      <c r="C65" s="63"/>
      <c r="M65" s="137"/>
    </row>
    <row r="66" spans="3:13" ht="20.100000000000001" customHeight="1" x14ac:dyDescent="0.2">
      <c r="C66" s="63"/>
      <c r="M66" s="137"/>
    </row>
    <row r="67" spans="3:13" ht="20.100000000000001" customHeight="1" x14ac:dyDescent="0.2">
      <c r="C67" s="63"/>
      <c r="M67" s="137"/>
    </row>
    <row r="68" spans="3:13" ht="20.100000000000001" customHeight="1" x14ac:dyDescent="0.2">
      <c r="C68" s="63"/>
      <c r="M68" s="137"/>
    </row>
    <row r="69" spans="3:13" ht="20.100000000000001" customHeight="1" x14ac:dyDescent="0.2">
      <c r="C69" s="63"/>
      <c r="M69" s="137"/>
    </row>
    <row r="70" spans="3:13" ht="20.100000000000001" customHeight="1" x14ac:dyDescent="0.2">
      <c r="C70" s="63"/>
      <c r="M70" s="137"/>
    </row>
    <row r="71" spans="3:13" ht="20.100000000000001" customHeight="1" x14ac:dyDescent="0.2">
      <c r="C71" s="63"/>
      <c r="M71" s="137"/>
    </row>
    <row r="72" spans="3:13" ht="20.100000000000001" customHeight="1" x14ac:dyDescent="0.2">
      <c r="C72" s="22" t="s">
        <v>81</v>
      </c>
      <c r="D72" s="64"/>
      <c r="E72" s="64"/>
      <c r="F72" s="64"/>
      <c r="M72" s="137"/>
    </row>
    <row r="73" spans="3:13" ht="20.100000000000001" customHeight="1" x14ac:dyDescent="0.2">
      <c r="C73" s="131"/>
      <c r="D73" s="131" t="s">
        <v>217</v>
      </c>
    </row>
    <row r="74" spans="3:13" ht="20.100000000000001" customHeight="1" x14ac:dyDescent="0.2">
      <c r="C74" s="131"/>
      <c r="D74" s="17" t="s">
        <v>124</v>
      </c>
    </row>
    <row r="75" spans="3:13" ht="20.100000000000001" customHeight="1" x14ac:dyDescent="0.2">
      <c r="C75" s="131"/>
      <c r="D75" s="17" t="s">
        <v>199</v>
      </c>
    </row>
    <row r="76" spans="3:13" ht="20.100000000000001" customHeight="1" x14ac:dyDescent="0.2">
      <c r="C76" s="131"/>
      <c r="D76" s="17" t="s">
        <v>125</v>
      </c>
    </row>
    <row r="77" spans="3:13" ht="20.100000000000001" customHeight="1" x14ac:dyDescent="0.2">
      <c r="C77" s="63"/>
      <c r="D77" s="17" t="s">
        <v>128</v>
      </c>
    </row>
    <row r="78" spans="3:13" ht="20.100000000000001" customHeight="1" x14ac:dyDescent="0.2">
      <c r="C78" s="63"/>
      <c r="D78" s="17" t="s">
        <v>126</v>
      </c>
    </row>
    <row r="79" spans="3:13" ht="20.100000000000001" customHeight="1" x14ac:dyDescent="0.2">
      <c r="C79" s="63"/>
      <c r="D79" s="17" t="s">
        <v>127</v>
      </c>
    </row>
    <row r="80" spans="3:13" ht="20.100000000000001" customHeight="1" x14ac:dyDescent="0.2">
      <c r="C80" s="63"/>
      <c r="D80" s="17"/>
    </row>
    <row r="81" spans="2:6" ht="20.100000000000001" customHeight="1" x14ac:dyDescent="0.2">
      <c r="C81" s="63"/>
      <c r="D81" s="17"/>
    </row>
    <row r="82" spans="2:6" ht="20.100000000000001" customHeight="1" x14ac:dyDescent="0.2">
      <c r="C82" s="63"/>
      <c r="D82" s="17"/>
    </row>
    <row r="83" spans="2:6" ht="20.100000000000001" customHeight="1" x14ac:dyDescent="0.2">
      <c r="C83" s="63"/>
      <c r="D83" s="17"/>
    </row>
    <row r="84" spans="2:6" ht="20.100000000000001" customHeight="1" x14ac:dyDescent="0.2">
      <c r="C84" s="63"/>
      <c r="D84" s="17"/>
    </row>
    <row r="85" spans="2:6" ht="20.100000000000001" customHeight="1" x14ac:dyDescent="0.2">
      <c r="C85" s="63"/>
      <c r="D85" s="17"/>
    </row>
    <row r="86" spans="2:6" ht="20.100000000000001" customHeight="1" x14ac:dyDescent="0.2"/>
    <row r="87" spans="2:6" ht="20.100000000000001" customHeight="1" x14ac:dyDescent="0.2"/>
    <row r="88" spans="2:6" ht="20.100000000000001" customHeight="1" x14ac:dyDescent="0.2"/>
    <row r="89" spans="2:6" ht="20.100000000000001" customHeight="1" x14ac:dyDescent="0.2">
      <c r="C89" s="22" t="s">
        <v>129</v>
      </c>
      <c r="D89" s="64"/>
      <c r="E89" s="64"/>
      <c r="F89" s="64"/>
    </row>
    <row r="90" spans="2:6" ht="20.100000000000001" customHeight="1" x14ac:dyDescent="0.2">
      <c r="B90" s="142"/>
      <c r="C90" s="17"/>
    </row>
    <row r="91" spans="2:6" ht="20.100000000000001" customHeight="1" x14ac:dyDescent="0.2">
      <c r="B91" s="142"/>
      <c r="C91" s="17"/>
    </row>
    <row r="92" spans="2:6" ht="20.100000000000001" customHeight="1" x14ac:dyDescent="0.2">
      <c r="B92" s="142"/>
      <c r="C92" s="17"/>
    </row>
    <row r="93" spans="2:6" ht="20.100000000000001" customHeight="1" x14ac:dyDescent="0.2">
      <c r="D93" s="131" t="s">
        <v>130</v>
      </c>
    </row>
    <row r="94" spans="2:6" ht="20.100000000000001" customHeight="1" x14ac:dyDescent="0.2">
      <c r="D94" s="132" t="s">
        <v>93</v>
      </c>
    </row>
    <row r="95" spans="2:6" ht="20.100000000000001" customHeight="1" x14ac:dyDescent="0.2">
      <c r="D95" s="17" t="s">
        <v>92</v>
      </c>
    </row>
    <row r="96" spans="2:6" ht="20.100000000000001" customHeight="1" x14ac:dyDescent="0.2">
      <c r="D96" t="s">
        <v>131</v>
      </c>
    </row>
    <row r="97" spans="4:4" ht="20.100000000000001" customHeight="1" x14ac:dyDescent="0.2">
      <c r="D97" s="17" t="s">
        <v>136</v>
      </c>
    </row>
    <row r="98" spans="4:4" ht="20.100000000000001" customHeight="1" x14ac:dyDescent="0.2"/>
    <row r="99" spans="4:4" ht="20.100000000000001" customHeight="1" x14ac:dyDescent="0.2"/>
    <row r="100" spans="4:4" ht="20.100000000000001" customHeight="1" x14ac:dyDescent="0.2"/>
    <row r="101" spans="4:4" ht="20.100000000000001" customHeight="1" x14ac:dyDescent="0.2"/>
    <row r="102" spans="4:4" ht="20.100000000000001" customHeight="1" x14ac:dyDescent="0.2"/>
    <row r="103" spans="4:4" ht="20.100000000000001" customHeight="1" x14ac:dyDescent="0.2">
      <c r="D103" s="133" t="s">
        <v>137</v>
      </c>
    </row>
    <row r="104" spans="4:4" ht="20.100000000000001" customHeight="1" x14ac:dyDescent="0.2">
      <c r="D104" s="132" t="s">
        <v>207</v>
      </c>
    </row>
    <row r="105" spans="4:4" ht="20.100000000000001" customHeight="1" x14ac:dyDescent="0.2">
      <c r="D105" s="132" t="s">
        <v>208</v>
      </c>
    </row>
    <row r="106" spans="4:4" ht="20.100000000000001" customHeight="1" x14ac:dyDescent="0.2">
      <c r="D106" s="4" t="s">
        <v>91</v>
      </c>
    </row>
    <row r="107" spans="4:4" ht="20.100000000000001" customHeight="1" x14ac:dyDescent="0.2">
      <c r="D107" s="4"/>
    </row>
    <row r="108" spans="4:4" ht="20.100000000000001" customHeight="1" x14ac:dyDescent="0.2">
      <c r="D108" s="17"/>
    </row>
    <row r="109" spans="4:4" ht="20.100000000000001" customHeight="1" x14ac:dyDescent="0.2">
      <c r="D109" s="4"/>
    </row>
    <row r="110" spans="4:4" ht="20.100000000000001" customHeight="1" x14ac:dyDescent="0.2"/>
    <row r="111" spans="4:4" ht="20.100000000000001" customHeight="1" x14ac:dyDescent="0.2"/>
    <row r="112" spans="4:4" ht="20.100000000000001" customHeight="1" x14ac:dyDescent="0.2"/>
    <row r="113" spans="4:19" ht="20.100000000000001" customHeight="1" x14ac:dyDescent="0.2"/>
    <row r="114" spans="4:19" ht="20.100000000000001" customHeight="1" x14ac:dyDescent="0.2">
      <c r="D114" s="133" t="s">
        <v>138</v>
      </c>
      <c r="Q114" s="17"/>
    </row>
    <row r="115" spans="4:19" ht="20.100000000000001" customHeight="1" x14ac:dyDescent="0.2">
      <c r="D115" s="132" t="s">
        <v>209</v>
      </c>
      <c r="Q115" s="17"/>
    </row>
    <row r="116" spans="4:19" ht="20.100000000000001" customHeight="1" x14ac:dyDescent="0.2">
      <c r="D116" t="s">
        <v>143</v>
      </c>
      <c r="Q116" s="17"/>
    </row>
    <row r="117" spans="4:19" ht="20.100000000000001" customHeight="1" x14ac:dyDescent="0.2">
      <c r="D117" s="4" t="s">
        <v>142</v>
      </c>
      <c r="Q117" s="17" t="s">
        <v>12</v>
      </c>
    </row>
    <row r="118" spans="4:19" ht="20.100000000000001" customHeight="1" x14ac:dyDescent="0.2">
      <c r="D118" s="132" t="s">
        <v>141</v>
      </c>
      <c r="Q118" s="17" t="s">
        <v>12</v>
      </c>
    </row>
    <row r="119" spans="4:19" ht="20.100000000000001" customHeight="1" x14ac:dyDescent="0.2">
      <c r="D119" s="132" t="s">
        <v>144</v>
      </c>
      <c r="Q119" s="17"/>
    </row>
    <row r="120" spans="4:19" ht="20.100000000000001" customHeight="1" x14ac:dyDescent="0.2">
      <c r="D120" t="s">
        <v>145</v>
      </c>
      <c r="Q120" s="17"/>
    </row>
    <row r="121" spans="4:19" ht="20.100000000000001" customHeight="1" x14ac:dyDescent="0.2">
      <c r="D121" s="132" t="s">
        <v>146</v>
      </c>
      <c r="Q121" s="17"/>
    </row>
    <row r="122" spans="4:19" ht="20.100000000000001" customHeight="1" x14ac:dyDescent="0.2">
      <c r="D122" s="132" t="s">
        <v>210</v>
      </c>
      <c r="Q122" s="17"/>
    </row>
    <row r="123" spans="4:19" ht="20.100000000000001" customHeight="1" x14ac:dyDescent="0.2">
      <c r="D123" s="132" t="s">
        <v>211</v>
      </c>
      <c r="Q123" s="17"/>
    </row>
    <row r="124" spans="4:19" ht="27" customHeight="1" x14ac:dyDescent="0.2">
      <c r="D124" s="132" t="s">
        <v>147</v>
      </c>
      <c r="Q124" s="17"/>
      <c r="S124" s="2"/>
    </row>
    <row r="125" spans="4:19" ht="20.100000000000001" customHeight="1" x14ac:dyDescent="0.2">
      <c r="S125" s="2"/>
    </row>
    <row r="126" spans="4:19" ht="20.100000000000001" customHeight="1" x14ac:dyDescent="0.2">
      <c r="Q126" s="17"/>
    </row>
    <row r="127" spans="4:19" ht="20.100000000000001" customHeight="1" x14ac:dyDescent="0.2"/>
    <row r="128" spans="4:19" ht="20.100000000000001" customHeight="1" x14ac:dyDescent="0.2"/>
    <row r="129" spans="4:19" ht="20.100000000000001" customHeight="1" x14ac:dyDescent="0.2"/>
    <row r="130" spans="4:19" ht="20.100000000000001" customHeight="1" x14ac:dyDescent="0.2">
      <c r="S130" s="134"/>
    </row>
    <row r="131" spans="4:19" ht="20.100000000000001" customHeight="1" x14ac:dyDescent="0.2">
      <c r="S131" s="134"/>
    </row>
    <row r="132" spans="4:19" ht="20.100000000000001" customHeight="1" x14ac:dyDescent="0.2"/>
    <row r="133" spans="4:19" ht="20.100000000000001" customHeight="1" x14ac:dyDescent="0.2"/>
    <row r="134" spans="4:19" ht="20.100000000000001" customHeight="1" x14ac:dyDescent="0.2"/>
    <row r="135" spans="4:19" ht="20.100000000000001" customHeight="1" x14ac:dyDescent="0.2"/>
    <row r="136" spans="4:19" ht="20.100000000000001" customHeight="1" x14ac:dyDescent="0.2"/>
    <row r="137" spans="4:19" ht="20.100000000000001" customHeight="1" x14ac:dyDescent="0.2">
      <c r="R137" s="56"/>
    </row>
    <row r="138" spans="4:19" ht="20.100000000000001" customHeight="1" x14ac:dyDescent="0.2">
      <c r="R138" s="56"/>
    </row>
    <row r="139" spans="4:19" ht="20.100000000000001" customHeight="1" x14ac:dyDescent="0.2"/>
    <row r="140" spans="4:19" ht="20.100000000000001" customHeight="1" x14ac:dyDescent="0.2"/>
    <row r="141" spans="4:19" ht="20.100000000000001" customHeight="1" x14ac:dyDescent="0.2"/>
    <row r="142" spans="4:19" ht="20.100000000000001" customHeight="1" x14ac:dyDescent="0.2">
      <c r="D142" s="133" t="s">
        <v>139</v>
      </c>
    </row>
    <row r="143" spans="4:19" ht="20.100000000000001" customHeight="1" x14ac:dyDescent="0.2">
      <c r="D143" t="s">
        <v>151</v>
      </c>
    </row>
    <row r="144" spans="4:19" ht="20.100000000000001" customHeight="1" x14ac:dyDescent="0.2">
      <c r="D144" s="132" t="s">
        <v>152</v>
      </c>
    </row>
    <row r="145" spans="3:7" ht="20.100000000000001" customHeight="1" x14ac:dyDescent="0.2"/>
    <row r="146" spans="3:7" ht="20.100000000000001" customHeight="1" x14ac:dyDescent="0.2"/>
    <row r="147" spans="3:7" ht="20.100000000000001" customHeight="1" x14ac:dyDescent="0.2"/>
    <row r="148" spans="3:7" ht="20.100000000000001" customHeight="1" x14ac:dyDescent="0.2"/>
    <row r="149" spans="3:7" ht="20.100000000000001" customHeight="1" x14ac:dyDescent="0.2"/>
    <row r="150" spans="3:7" ht="20.100000000000001" customHeight="1" x14ac:dyDescent="0.2">
      <c r="D150" s="133" t="s">
        <v>140</v>
      </c>
    </row>
    <row r="151" spans="3:7" ht="20.100000000000001" customHeight="1" x14ac:dyDescent="0.2">
      <c r="D151" s="17" t="s">
        <v>153</v>
      </c>
    </row>
    <row r="152" spans="3:7" ht="20.100000000000001" customHeight="1" x14ac:dyDescent="0.2"/>
    <row r="153" spans="3:7" ht="20.100000000000001" customHeight="1" x14ac:dyDescent="0.2"/>
    <row r="154" spans="3:7" ht="20.100000000000001" customHeight="1" x14ac:dyDescent="0.2"/>
    <row r="155" spans="3:7" ht="20.100000000000001" customHeight="1" x14ac:dyDescent="0.2">
      <c r="C155" s="22" t="s">
        <v>154</v>
      </c>
      <c r="D155" s="64"/>
      <c r="E155" s="64"/>
      <c r="F155" s="64"/>
      <c r="G155" s="64"/>
    </row>
    <row r="156" spans="3:7" ht="20.100000000000001" customHeight="1" x14ac:dyDescent="0.2">
      <c r="D156" s="133" t="s">
        <v>94</v>
      </c>
    </row>
    <row r="157" spans="3:7" ht="20.100000000000001" customHeight="1" x14ac:dyDescent="0.2">
      <c r="D157" s="4" t="s">
        <v>163</v>
      </c>
    </row>
    <row r="158" spans="3:7" ht="20.100000000000001" customHeight="1" x14ac:dyDescent="0.2"/>
    <row r="159" spans="3:7" ht="20.100000000000001" customHeight="1" x14ac:dyDescent="0.2"/>
    <row r="160" spans="3:7" ht="20.100000000000001" customHeight="1" x14ac:dyDescent="0.2"/>
    <row r="161" spans="2:4" ht="20.100000000000001" customHeight="1" x14ac:dyDescent="0.2"/>
    <row r="162" spans="2:4" ht="20.100000000000001" customHeight="1" x14ac:dyDescent="0.2"/>
    <row r="163" spans="2:4" ht="20.100000000000001" customHeight="1" x14ac:dyDescent="0.2"/>
    <row r="164" spans="2:4" ht="20.100000000000001" customHeight="1" x14ac:dyDescent="0.2">
      <c r="B164" s="135"/>
      <c r="D164" s="138" t="s">
        <v>160</v>
      </c>
    </row>
    <row r="165" spans="2:4" ht="20.100000000000001" customHeight="1" x14ac:dyDescent="0.2">
      <c r="B165" s="135"/>
      <c r="D165" s="17" t="s">
        <v>165</v>
      </c>
    </row>
    <row r="166" spans="2:4" ht="20.100000000000001" customHeight="1" x14ac:dyDescent="0.2">
      <c r="B166" s="135"/>
      <c r="C166" s="139"/>
      <c r="D166" s="140" t="s">
        <v>168</v>
      </c>
    </row>
    <row r="167" spans="2:4" ht="20.100000000000001" customHeight="1" x14ac:dyDescent="0.2">
      <c r="B167" s="135"/>
      <c r="C167" s="139"/>
      <c r="D167" s="28" t="s">
        <v>173</v>
      </c>
    </row>
    <row r="168" spans="2:4" ht="20.100000000000001" customHeight="1" x14ac:dyDescent="0.2">
      <c r="B168" s="135"/>
      <c r="D168" s="17" t="s">
        <v>169</v>
      </c>
    </row>
    <row r="169" spans="2:4" ht="20.100000000000001" customHeight="1" x14ac:dyDescent="0.2">
      <c r="B169" s="135"/>
      <c r="D169" s="21" t="s">
        <v>166</v>
      </c>
    </row>
    <row r="170" spans="2:4" ht="20.100000000000001" customHeight="1" x14ac:dyDescent="0.2">
      <c r="B170" s="135"/>
      <c r="D170" s="140" t="s">
        <v>171</v>
      </c>
    </row>
    <row r="171" spans="2:4" ht="20.100000000000001" customHeight="1" x14ac:dyDescent="0.2">
      <c r="B171" s="135"/>
      <c r="D171" s="21" t="s">
        <v>212</v>
      </c>
    </row>
    <row r="172" spans="2:4" ht="20.100000000000001" customHeight="1" x14ac:dyDescent="0.2">
      <c r="B172" s="135"/>
      <c r="D172" s="17" t="s">
        <v>167</v>
      </c>
    </row>
    <row r="173" spans="2:4" ht="20.100000000000001" customHeight="1" x14ac:dyDescent="0.2">
      <c r="B173" s="135"/>
      <c r="D173" s="17" t="s">
        <v>170</v>
      </c>
    </row>
    <row r="174" spans="2:4" ht="20.100000000000001" customHeight="1" x14ac:dyDescent="0.2">
      <c r="B174" s="135"/>
      <c r="D174" s="17" t="s">
        <v>213</v>
      </c>
    </row>
    <row r="175" spans="2:4" ht="20.100000000000001" customHeight="1" x14ac:dyDescent="0.2">
      <c r="B175" s="135"/>
      <c r="D175" s="17" t="s">
        <v>172</v>
      </c>
    </row>
    <row r="176" spans="2:4" ht="20.100000000000001" customHeight="1" x14ac:dyDescent="0.2">
      <c r="B176" s="135"/>
      <c r="C176" s="139"/>
      <c r="D176" s="140" t="s">
        <v>116</v>
      </c>
    </row>
    <row r="177" spans="2:4" ht="20.100000000000001" customHeight="1" x14ac:dyDescent="0.2">
      <c r="B177" s="135"/>
      <c r="D177" s="141" t="s">
        <v>174</v>
      </c>
    </row>
    <row r="178" spans="2:4" ht="19.5" customHeight="1" x14ac:dyDescent="0.2"/>
    <row r="179" spans="2:4" ht="19.5" customHeight="1" x14ac:dyDescent="0.2"/>
    <row r="180" spans="2:4" ht="19.5" customHeight="1" x14ac:dyDescent="0.2"/>
    <row r="181" spans="2:4" ht="19.5" customHeight="1" x14ac:dyDescent="0.2"/>
    <row r="182" spans="2:4" ht="19.5" customHeight="1" x14ac:dyDescent="0.2"/>
    <row r="183" spans="2:4" ht="20.100000000000001" customHeight="1" x14ac:dyDescent="0.2"/>
    <row r="184" spans="2:4" ht="20.100000000000001" customHeight="1" x14ac:dyDescent="0.2"/>
    <row r="185" spans="2:4" ht="20.100000000000001" customHeight="1" x14ac:dyDescent="0.2"/>
    <row r="186" spans="2:4" ht="20.100000000000001" customHeight="1" x14ac:dyDescent="0.2"/>
    <row r="187" spans="2:4" ht="20.100000000000001" customHeight="1" x14ac:dyDescent="0.2"/>
    <row r="188" spans="2:4" ht="20.100000000000001" customHeight="1" x14ac:dyDescent="0.2"/>
    <row r="189" spans="2:4" ht="20.100000000000001" customHeight="1" x14ac:dyDescent="0.2"/>
    <row r="190" spans="2:4" ht="20.100000000000001" customHeight="1" x14ac:dyDescent="0.2"/>
    <row r="191" spans="2:4" ht="20.100000000000001" customHeight="1" x14ac:dyDescent="0.2"/>
    <row r="192" spans="2:4" ht="20.100000000000001" customHeight="1" x14ac:dyDescent="0.2"/>
    <row r="193" spans="2:13" ht="20.100000000000001" customHeight="1" x14ac:dyDescent="0.2"/>
    <row r="194" spans="2:13" ht="20.100000000000001" customHeight="1" x14ac:dyDescent="0.2"/>
    <row r="195" spans="2:13" ht="19.5" customHeight="1" x14ac:dyDescent="0.2"/>
    <row r="196" spans="2:13" ht="20.100000000000001" customHeight="1" x14ac:dyDescent="0.2">
      <c r="B196" s="135"/>
      <c r="C196" s="22" t="s">
        <v>155</v>
      </c>
      <c r="D196" s="64"/>
      <c r="E196" s="64"/>
      <c r="F196" s="64"/>
      <c r="G196" s="64"/>
      <c r="H196" s="64"/>
      <c r="L196" s="17"/>
      <c r="M196" s="136"/>
    </row>
    <row r="197" spans="2:13" ht="20.100000000000001" customHeight="1" x14ac:dyDescent="0.2">
      <c r="B197" s="135"/>
      <c r="D197" s="132" t="s">
        <v>201</v>
      </c>
      <c r="L197" s="136"/>
      <c r="M197" s="136"/>
    </row>
    <row r="198" spans="2:13" ht="20.100000000000001" customHeight="1" x14ac:dyDescent="0.2">
      <c r="B198" s="135"/>
      <c r="D198" s="132" t="s">
        <v>176</v>
      </c>
      <c r="L198" s="136"/>
      <c r="M198" s="136"/>
    </row>
    <row r="199" spans="2:13" ht="20.100000000000001" customHeight="1" x14ac:dyDescent="0.2">
      <c r="B199" s="135"/>
      <c r="D199" s="132" t="s">
        <v>110</v>
      </c>
      <c r="L199" s="136"/>
      <c r="M199" s="136"/>
    </row>
    <row r="200" spans="2:13" ht="20.100000000000001" customHeight="1" x14ac:dyDescent="0.2">
      <c r="B200" s="135"/>
      <c r="D200" s="60" t="s">
        <v>109</v>
      </c>
      <c r="L200" s="136"/>
      <c r="M200" s="136"/>
    </row>
    <row r="201" spans="2:13" ht="20.100000000000001" customHeight="1" x14ac:dyDescent="0.2">
      <c r="B201" s="135"/>
      <c r="D201" s="132" t="s">
        <v>175</v>
      </c>
      <c r="L201" s="136"/>
      <c r="M201" s="136"/>
    </row>
    <row r="202" spans="2:13" ht="20.100000000000001" customHeight="1" x14ac:dyDescent="0.2">
      <c r="B202" s="135"/>
      <c r="D202" s="132"/>
      <c r="L202" s="136"/>
      <c r="M202" s="136"/>
    </row>
    <row r="203" spans="2:13" ht="20.100000000000001" customHeight="1" x14ac:dyDescent="0.2">
      <c r="B203" s="135"/>
      <c r="D203" s="132"/>
      <c r="L203" s="136"/>
      <c r="M203" s="136"/>
    </row>
    <row r="204" spans="2:13" ht="20.100000000000001" customHeight="1" x14ac:dyDescent="0.2">
      <c r="B204" s="135"/>
      <c r="L204" s="136"/>
      <c r="M204" s="136"/>
    </row>
    <row r="205" spans="2:13" ht="20.100000000000001" customHeight="1" x14ac:dyDescent="0.2">
      <c r="B205" s="135"/>
    </row>
    <row r="206" spans="2:13" ht="20.100000000000001" customHeight="1" x14ac:dyDescent="0.2">
      <c r="B206" s="135"/>
    </row>
    <row r="207" spans="2:13" ht="20.100000000000001" customHeight="1" x14ac:dyDescent="0.2">
      <c r="B207" s="135"/>
    </row>
    <row r="208" spans="2:13" ht="20.100000000000001" customHeight="1" x14ac:dyDescent="0.2">
      <c r="B208" s="135"/>
    </row>
    <row r="209" spans="2:7" ht="20.100000000000001" customHeight="1" x14ac:dyDescent="0.2">
      <c r="B209" s="135"/>
    </row>
    <row r="210" spans="2:7" ht="20.100000000000001" customHeight="1" x14ac:dyDescent="0.2">
      <c r="B210" s="135"/>
    </row>
    <row r="211" spans="2:7" ht="20.100000000000001" customHeight="1" x14ac:dyDescent="0.2">
      <c r="B211" s="135"/>
    </row>
    <row r="212" spans="2:7" ht="20.100000000000001" customHeight="1" x14ac:dyDescent="0.2">
      <c r="B212" s="135"/>
    </row>
    <row r="213" spans="2:7" ht="20.100000000000001" customHeight="1" x14ac:dyDescent="0.2">
      <c r="B213" s="135"/>
    </row>
    <row r="214" spans="2:7" ht="20.100000000000001" customHeight="1" x14ac:dyDescent="0.2">
      <c r="B214" s="135"/>
      <c r="C214" s="22" t="s">
        <v>156</v>
      </c>
      <c r="D214" s="64"/>
      <c r="E214" s="64"/>
      <c r="F214" s="64"/>
      <c r="G214" s="64"/>
    </row>
    <row r="215" spans="2:7" ht="20.100000000000001" customHeight="1" x14ac:dyDescent="0.2">
      <c r="B215" s="135"/>
      <c r="C215" s="131"/>
      <c r="D215" t="s">
        <v>216</v>
      </c>
    </row>
    <row r="216" spans="2:7" ht="20.100000000000001" customHeight="1" x14ac:dyDescent="0.2">
      <c r="B216" s="135"/>
      <c r="C216" s="131"/>
      <c r="E216" t="s">
        <v>178</v>
      </c>
    </row>
    <row r="217" spans="2:7" ht="20.100000000000001" customHeight="1" x14ac:dyDescent="0.2">
      <c r="B217" s="135"/>
      <c r="C217" s="131"/>
    </row>
    <row r="218" spans="2:7" ht="20.100000000000001" customHeight="1" x14ac:dyDescent="0.2">
      <c r="B218" s="135"/>
      <c r="C218" s="131"/>
    </row>
    <row r="219" spans="2:7" ht="20.100000000000001" customHeight="1" x14ac:dyDescent="0.2">
      <c r="B219" s="135"/>
      <c r="C219" s="131"/>
    </row>
    <row r="220" spans="2:7" ht="20.100000000000001" customHeight="1" x14ac:dyDescent="0.2">
      <c r="B220" s="135"/>
    </row>
    <row r="221" spans="2:7" ht="20.100000000000001" customHeight="1" x14ac:dyDescent="0.2">
      <c r="B221" s="135"/>
    </row>
    <row r="222" spans="2:7" ht="20.100000000000001" customHeight="1" x14ac:dyDescent="0.2">
      <c r="B222" s="135"/>
    </row>
    <row r="223" spans="2:7" ht="20.100000000000001" customHeight="1" x14ac:dyDescent="0.2">
      <c r="B223" s="135"/>
    </row>
    <row r="224" spans="2:7" ht="20.100000000000001" customHeight="1" x14ac:dyDescent="0.2">
      <c r="B224" s="135"/>
    </row>
    <row r="225" spans="2:15" ht="20.100000000000001" customHeight="1" x14ac:dyDescent="0.2">
      <c r="B225" s="135"/>
    </row>
    <row r="226" spans="2:15" ht="20.100000000000001" customHeight="1" x14ac:dyDescent="0.2">
      <c r="B226" s="135"/>
    </row>
    <row r="227" spans="2:15" ht="20.100000000000001" customHeight="1" x14ac:dyDescent="0.2">
      <c r="B227" s="135"/>
    </row>
    <row r="228" spans="2:15" ht="20.100000000000001" customHeight="1" x14ac:dyDescent="0.2">
      <c r="B228" s="135"/>
    </row>
    <row r="229" spans="2:15" ht="20.100000000000001" customHeight="1" x14ac:dyDescent="0.2">
      <c r="B229" s="135"/>
    </row>
    <row r="230" spans="2:15" ht="20.100000000000001" customHeight="1" x14ac:dyDescent="0.2">
      <c r="B230" s="135"/>
    </row>
    <row r="231" spans="2:15" ht="20.100000000000001" customHeight="1" x14ac:dyDescent="0.2">
      <c r="B231" s="135"/>
    </row>
    <row r="232" spans="2:15" ht="20.100000000000001" customHeight="1" x14ac:dyDescent="0.2">
      <c r="B232" s="135"/>
    </row>
    <row r="233" spans="2:15" ht="20.100000000000001" customHeight="1" x14ac:dyDescent="0.2">
      <c r="B233" s="135"/>
    </row>
    <row r="234" spans="2:15" ht="20.100000000000001" customHeight="1" x14ac:dyDescent="0.2">
      <c r="B234" s="135"/>
      <c r="C234" s="22" t="s">
        <v>157</v>
      </c>
      <c r="D234" s="64"/>
      <c r="E234" s="64"/>
      <c r="F234" s="64"/>
    </row>
    <row r="235" spans="2:15" ht="20.100000000000001" customHeight="1" x14ac:dyDescent="0.2">
      <c r="B235" s="135"/>
      <c r="C235" s="131"/>
      <c r="D235" s="133" t="s">
        <v>179</v>
      </c>
      <c r="K235" s="136"/>
      <c r="L235" s="136"/>
      <c r="M235" s="136"/>
      <c r="N235" s="136"/>
      <c r="O235" s="136"/>
    </row>
    <row r="236" spans="2:15" ht="20.100000000000001" customHeight="1" x14ac:dyDescent="0.2">
      <c r="B236" s="135"/>
      <c r="C236" s="131"/>
      <c r="D236" t="s">
        <v>180</v>
      </c>
      <c r="K236" s="136"/>
      <c r="L236" s="136"/>
      <c r="M236" s="136"/>
      <c r="N236" s="136"/>
      <c r="O236" s="136"/>
    </row>
    <row r="237" spans="2:15" ht="20.100000000000001" customHeight="1" x14ac:dyDescent="0.2">
      <c r="B237" s="135"/>
      <c r="C237" s="131"/>
      <c r="D237" t="s">
        <v>183</v>
      </c>
      <c r="K237" s="136"/>
      <c r="L237" s="136"/>
      <c r="M237" s="136"/>
      <c r="N237" s="136"/>
      <c r="O237" s="136"/>
    </row>
    <row r="238" spans="2:15" ht="20.100000000000001" customHeight="1" x14ac:dyDescent="0.2">
      <c r="B238" s="135"/>
      <c r="C238" s="131"/>
      <c r="D238" t="s">
        <v>214</v>
      </c>
      <c r="K238" s="136"/>
      <c r="L238" s="136"/>
      <c r="M238" s="136"/>
      <c r="N238" s="136"/>
      <c r="O238" s="136"/>
    </row>
    <row r="239" spans="2:15" ht="20.100000000000001" customHeight="1" x14ac:dyDescent="0.2">
      <c r="B239" s="135"/>
      <c r="C239" s="131"/>
      <c r="D239" t="s">
        <v>181</v>
      </c>
    </row>
    <row r="240" spans="2:15" ht="20.100000000000001" customHeight="1" x14ac:dyDescent="0.2">
      <c r="B240" s="135"/>
      <c r="C240" s="131"/>
      <c r="D240" t="s">
        <v>182</v>
      </c>
    </row>
    <row r="241" spans="2:12" ht="20.100000000000001" customHeight="1" x14ac:dyDescent="0.2">
      <c r="B241" s="135"/>
      <c r="C241" s="131"/>
      <c r="D241" t="s">
        <v>215</v>
      </c>
    </row>
    <row r="242" spans="2:12" ht="12" customHeight="1" x14ac:dyDescent="0.2">
      <c r="B242" s="135"/>
      <c r="C242" s="131"/>
    </row>
    <row r="243" spans="2:12" ht="20.100000000000001" customHeight="1" x14ac:dyDescent="0.2">
      <c r="B243" s="135"/>
      <c r="D243" s="133" t="s">
        <v>184</v>
      </c>
    </row>
    <row r="244" spans="2:12" ht="20.100000000000001" customHeight="1" x14ac:dyDescent="0.2">
      <c r="B244" s="135"/>
      <c r="D244" t="s">
        <v>229</v>
      </c>
    </row>
    <row r="245" spans="2:12" ht="20.100000000000001" customHeight="1" x14ac:dyDescent="0.2">
      <c r="B245" s="135"/>
    </row>
    <row r="246" spans="2:12" ht="20.100000000000001" customHeight="1" x14ac:dyDescent="0.2">
      <c r="B246" s="135"/>
    </row>
    <row r="247" spans="2:12" ht="20.100000000000001" customHeight="1" x14ac:dyDescent="0.2">
      <c r="B247" s="135"/>
    </row>
    <row r="248" spans="2:12" ht="20.100000000000001" customHeight="1" x14ac:dyDescent="0.2">
      <c r="B248" s="135"/>
    </row>
    <row r="249" spans="2:12" ht="20.100000000000001" customHeight="1" x14ac:dyDescent="0.2">
      <c r="B249" s="135"/>
      <c r="E249" t="s">
        <v>231</v>
      </c>
      <c r="L249" t="s">
        <v>232</v>
      </c>
    </row>
    <row r="250" spans="2:12" ht="20.100000000000001" customHeight="1" x14ac:dyDescent="0.2">
      <c r="B250" s="135"/>
    </row>
    <row r="251" spans="2:12" ht="20.100000000000001" customHeight="1" x14ac:dyDescent="0.2">
      <c r="B251" s="135"/>
      <c r="D251" t="s">
        <v>230</v>
      </c>
    </row>
    <row r="252" spans="2:12" ht="20.100000000000001" customHeight="1" x14ac:dyDescent="0.2">
      <c r="B252" s="135"/>
    </row>
    <row r="253" spans="2:12" ht="20.100000000000001" customHeight="1" x14ac:dyDescent="0.2">
      <c r="B253" s="135"/>
    </row>
    <row r="254" spans="2:12" ht="20.100000000000001" customHeight="1" x14ac:dyDescent="0.2">
      <c r="B254" s="135"/>
    </row>
    <row r="255" spans="2:12" ht="20.100000000000001" customHeight="1" x14ac:dyDescent="0.2">
      <c r="B255" s="135"/>
    </row>
    <row r="256" spans="2:12" ht="20.100000000000001" customHeight="1" x14ac:dyDescent="0.2">
      <c r="B256" s="135"/>
    </row>
    <row r="257" spans="2:17" ht="20.100000000000001" customHeight="1" x14ac:dyDescent="0.2">
      <c r="B257" s="135"/>
      <c r="D257" s="133" t="s">
        <v>158</v>
      </c>
    </row>
    <row r="258" spans="2:17" ht="20.100000000000001" customHeight="1" x14ac:dyDescent="0.2">
      <c r="B258" s="135"/>
      <c r="D258" s="136" t="s">
        <v>186</v>
      </c>
    </row>
    <row r="259" spans="2:17" ht="20.100000000000001" customHeight="1" x14ac:dyDescent="0.2">
      <c r="B259" s="135"/>
      <c r="D259" t="s">
        <v>185</v>
      </c>
    </row>
    <row r="260" spans="2:17" ht="9.75" customHeight="1" x14ac:dyDescent="0.2">
      <c r="B260" s="135"/>
      <c r="N260" s="17"/>
      <c r="O260" s="17"/>
      <c r="P260" s="17"/>
      <c r="Q260" s="17"/>
    </row>
    <row r="261" spans="2:17" ht="20.100000000000001" customHeight="1" x14ac:dyDescent="0.2">
      <c r="B261" s="135"/>
      <c r="D261" s="17" t="s">
        <v>192</v>
      </c>
      <c r="N261" s="17"/>
      <c r="O261" s="17"/>
      <c r="P261" s="17"/>
      <c r="Q261" s="17"/>
    </row>
    <row r="262" spans="2:17" ht="20.100000000000001" customHeight="1" x14ac:dyDescent="0.2">
      <c r="B262" s="135"/>
      <c r="E262" s="17" t="s">
        <v>187</v>
      </c>
      <c r="N262" s="17"/>
      <c r="O262" s="17"/>
      <c r="P262" s="17"/>
      <c r="Q262" s="17"/>
    </row>
    <row r="263" spans="2:17" ht="20.100000000000001" customHeight="1" x14ac:dyDescent="0.2">
      <c r="B263" s="135"/>
      <c r="D263" s="17"/>
      <c r="E263" t="s">
        <v>193</v>
      </c>
    </row>
    <row r="264" spans="2:17" ht="20.100000000000001" customHeight="1" x14ac:dyDescent="0.2">
      <c r="B264" s="135"/>
      <c r="E264" s="17" t="s">
        <v>188</v>
      </c>
    </row>
    <row r="265" spans="2:17" ht="20.100000000000001" customHeight="1" x14ac:dyDescent="0.2">
      <c r="B265" s="135"/>
      <c r="D265" s="17"/>
      <c r="E265" t="s">
        <v>189</v>
      </c>
    </row>
    <row r="266" spans="2:17" ht="20.100000000000001" customHeight="1" x14ac:dyDescent="0.2">
      <c r="B266" s="135"/>
      <c r="E266" s="17" t="s">
        <v>190</v>
      </c>
    </row>
    <row r="267" spans="2:17" ht="20.100000000000001" customHeight="1" x14ac:dyDescent="0.2">
      <c r="B267" s="135"/>
      <c r="E267" t="s">
        <v>191</v>
      </c>
    </row>
    <row r="268" spans="2:17" x14ac:dyDescent="0.2">
      <c r="B268" s="135"/>
      <c r="E268" s="17" t="s">
        <v>194</v>
      </c>
    </row>
    <row r="269" spans="2:17" x14ac:dyDescent="0.2">
      <c r="B269" s="135"/>
    </row>
    <row r="270" spans="2:17" x14ac:dyDescent="0.2">
      <c r="B270" s="135"/>
      <c r="E270" s="17"/>
    </row>
    <row r="271" spans="2:17" x14ac:dyDescent="0.2">
      <c r="B271" s="135"/>
      <c r="E271" s="17"/>
    </row>
    <row r="272" spans="2:17" x14ac:dyDescent="0.2">
      <c r="B272" s="135"/>
    </row>
    <row r="273" spans="2:2" x14ac:dyDescent="0.2">
      <c r="B273" s="135"/>
    </row>
    <row r="274" spans="2:2" x14ac:dyDescent="0.2">
      <c r="B274" s="135"/>
    </row>
    <row r="275" spans="2:2" x14ac:dyDescent="0.2">
      <c r="B275" s="135"/>
    </row>
    <row r="276" spans="2:2" x14ac:dyDescent="0.2">
      <c r="B276" s="135"/>
    </row>
    <row r="277" spans="2:2" x14ac:dyDescent="0.2">
      <c r="B277" s="135"/>
    </row>
    <row r="278" spans="2:2" x14ac:dyDescent="0.2">
      <c r="B278" s="135"/>
    </row>
    <row r="279" spans="2:2" x14ac:dyDescent="0.2">
      <c r="B279" s="135"/>
    </row>
    <row r="280" spans="2:2" x14ac:dyDescent="0.2">
      <c r="B280" s="135"/>
    </row>
    <row r="281" spans="2:2" x14ac:dyDescent="0.2">
      <c r="B281" s="135"/>
    </row>
    <row r="282" spans="2:2" x14ac:dyDescent="0.2">
      <c r="B282" s="135"/>
    </row>
    <row r="283" spans="2:2" x14ac:dyDescent="0.2">
      <c r="B283" s="135"/>
    </row>
    <row r="284" spans="2:2" x14ac:dyDescent="0.2">
      <c r="B284" s="135"/>
    </row>
    <row r="285" spans="2:2" x14ac:dyDescent="0.2">
      <c r="B285" s="135"/>
    </row>
    <row r="286" spans="2:2" x14ac:dyDescent="0.2">
      <c r="B286" s="135"/>
    </row>
    <row r="287" spans="2:2" x14ac:dyDescent="0.2">
      <c r="B287" s="135"/>
    </row>
    <row r="288" spans="2:2" x14ac:dyDescent="0.2">
      <c r="B288" s="135"/>
    </row>
    <row r="289" spans="2:2" x14ac:dyDescent="0.2">
      <c r="B289" s="135"/>
    </row>
    <row r="290" spans="2:2" x14ac:dyDescent="0.2">
      <c r="B290" s="135"/>
    </row>
    <row r="291" spans="2:2" x14ac:dyDescent="0.2">
      <c r="B291" s="135"/>
    </row>
    <row r="292" spans="2:2" x14ac:dyDescent="0.2">
      <c r="B292" s="135"/>
    </row>
    <row r="293" spans="2:2" x14ac:dyDescent="0.2">
      <c r="B293" s="135"/>
    </row>
    <row r="294" spans="2:2" x14ac:dyDescent="0.2">
      <c r="B294" s="135"/>
    </row>
    <row r="295" spans="2:2" x14ac:dyDescent="0.2">
      <c r="B295" s="135"/>
    </row>
    <row r="296" spans="2:2" x14ac:dyDescent="0.2">
      <c r="B296" s="135"/>
    </row>
    <row r="297" spans="2:2" x14ac:dyDescent="0.2">
      <c r="B297" s="135"/>
    </row>
    <row r="298" spans="2:2" x14ac:dyDescent="0.2">
      <c r="B298" s="135"/>
    </row>
    <row r="299" spans="2:2" x14ac:dyDescent="0.2">
      <c r="B299" s="135"/>
    </row>
    <row r="300" spans="2:2" x14ac:dyDescent="0.2">
      <c r="B300" s="135"/>
    </row>
    <row r="301" spans="2:2" x14ac:dyDescent="0.2">
      <c r="B301" s="135"/>
    </row>
    <row r="302" spans="2:2" x14ac:dyDescent="0.2">
      <c r="B302" s="135"/>
    </row>
    <row r="303" spans="2:2" x14ac:dyDescent="0.2">
      <c r="B303" s="135"/>
    </row>
    <row r="304" spans="2:2" x14ac:dyDescent="0.2">
      <c r="B304" s="135"/>
    </row>
    <row r="305" spans="2:2" x14ac:dyDescent="0.2">
      <c r="B305" s="135"/>
    </row>
    <row r="306" spans="2:2" x14ac:dyDescent="0.2">
      <c r="B306" s="135"/>
    </row>
    <row r="307" spans="2:2" x14ac:dyDescent="0.2">
      <c r="B307" s="135"/>
    </row>
    <row r="308" spans="2:2" x14ac:dyDescent="0.2">
      <c r="B308" s="135"/>
    </row>
    <row r="309" spans="2:2" x14ac:dyDescent="0.2">
      <c r="B309" s="135"/>
    </row>
    <row r="310" spans="2:2" x14ac:dyDescent="0.2">
      <c r="B310" s="135"/>
    </row>
    <row r="311" spans="2:2" x14ac:dyDescent="0.2">
      <c r="B311" s="135"/>
    </row>
    <row r="312" spans="2:2" x14ac:dyDescent="0.2">
      <c r="B312" s="135"/>
    </row>
    <row r="313" spans="2:2" x14ac:dyDescent="0.2">
      <c r="B313" s="135"/>
    </row>
    <row r="314" spans="2:2" x14ac:dyDescent="0.2">
      <c r="B314" s="135"/>
    </row>
    <row r="315" spans="2:2" x14ac:dyDescent="0.2">
      <c r="B315" s="135"/>
    </row>
    <row r="316" spans="2:2" x14ac:dyDescent="0.2">
      <c r="B316" s="135"/>
    </row>
    <row r="317" spans="2:2" x14ac:dyDescent="0.2">
      <c r="B317" s="135"/>
    </row>
    <row r="318" spans="2:2" x14ac:dyDescent="0.2">
      <c r="B318" s="135"/>
    </row>
    <row r="319" spans="2:2" x14ac:dyDescent="0.2">
      <c r="B319" s="135"/>
    </row>
    <row r="320" spans="2:2" x14ac:dyDescent="0.2">
      <c r="B320" s="135"/>
    </row>
    <row r="321" spans="2:2" x14ac:dyDescent="0.2">
      <c r="B321" s="135"/>
    </row>
    <row r="322" spans="2:2" x14ac:dyDescent="0.2">
      <c r="B322" s="135"/>
    </row>
    <row r="323" spans="2:2" x14ac:dyDescent="0.2">
      <c r="B323" s="135"/>
    </row>
    <row r="324" spans="2:2" x14ac:dyDescent="0.2">
      <c r="B324" s="135"/>
    </row>
    <row r="325" spans="2:2" x14ac:dyDescent="0.2">
      <c r="B325" s="135"/>
    </row>
    <row r="326" spans="2:2" x14ac:dyDescent="0.2">
      <c r="B326" s="135"/>
    </row>
    <row r="327" spans="2:2" x14ac:dyDescent="0.2">
      <c r="B327" s="135"/>
    </row>
    <row r="328" spans="2:2" x14ac:dyDescent="0.2">
      <c r="B328" s="135"/>
    </row>
    <row r="329" spans="2:2" x14ac:dyDescent="0.2">
      <c r="B329" s="135"/>
    </row>
    <row r="330" spans="2:2" x14ac:dyDescent="0.2">
      <c r="B330" s="135"/>
    </row>
    <row r="331" spans="2:2" x14ac:dyDescent="0.2">
      <c r="B331" s="135"/>
    </row>
    <row r="332" spans="2:2" x14ac:dyDescent="0.2">
      <c r="B332" s="135"/>
    </row>
    <row r="333" spans="2:2" x14ac:dyDescent="0.2">
      <c r="B333" s="135"/>
    </row>
    <row r="334" spans="2:2" x14ac:dyDescent="0.2">
      <c r="B334" s="135"/>
    </row>
    <row r="335" spans="2:2" x14ac:dyDescent="0.2">
      <c r="B335" s="135"/>
    </row>
    <row r="336" spans="2:2" x14ac:dyDescent="0.2">
      <c r="B336" s="135"/>
    </row>
    <row r="337" spans="2:2" x14ac:dyDescent="0.2">
      <c r="B337" s="135"/>
    </row>
    <row r="338" spans="2:2" x14ac:dyDescent="0.2">
      <c r="B338" s="135"/>
    </row>
    <row r="339" spans="2:2" x14ac:dyDescent="0.2">
      <c r="B339" s="135"/>
    </row>
    <row r="340" spans="2:2" x14ac:dyDescent="0.2">
      <c r="B340" s="135"/>
    </row>
    <row r="341" spans="2:2" x14ac:dyDescent="0.2">
      <c r="B341" s="135"/>
    </row>
    <row r="342" spans="2:2" x14ac:dyDescent="0.2">
      <c r="B342" s="135"/>
    </row>
    <row r="343" spans="2:2" x14ac:dyDescent="0.2">
      <c r="B343" s="135"/>
    </row>
    <row r="344" spans="2:2" x14ac:dyDescent="0.2">
      <c r="B344" s="135"/>
    </row>
    <row r="345" spans="2:2" x14ac:dyDescent="0.2">
      <c r="B345" s="135"/>
    </row>
    <row r="346" spans="2:2" x14ac:dyDescent="0.2">
      <c r="B346" s="135"/>
    </row>
    <row r="347" spans="2:2" x14ac:dyDescent="0.2">
      <c r="B347" s="135"/>
    </row>
    <row r="348" spans="2:2" x14ac:dyDescent="0.2">
      <c r="B348" s="135"/>
    </row>
    <row r="349" spans="2:2" x14ac:dyDescent="0.2">
      <c r="B349" s="135"/>
    </row>
    <row r="350" spans="2:2" x14ac:dyDescent="0.2">
      <c r="B350" s="135"/>
    </row>
    <row r="351" spans="2:2" x14ac:dyDescent="0.2">
      <c r="B351" s="135"/>
    </row>
    <row r="352" spans="2:2" x14ac:dyDescent="0.2">
      <c r="B352" s="135"/>
    </row>
    <row r="353" spans="2:2" x14ac:dyDescent="0.2">
      <c r="B353" s="135"/>
    </row>
    <row r="354" spans="2:2" x14ac:dyDescent="0.2">
      <c r="B354" s="135"/>
    </row>
    <row r="355" spans="2:2" x14ac:dyDescent="0.2">
      <c r="B355" s="135"/>
    </row>
    <row r="356" spans="2:2" x14ac:dyDescent="0.2">
      <c r="B356" s="135"/>
    </row>
    <row r="357" spans="2:2" x14ac:dyDescent="0.2">
      <c r="B357" s="135"/>
    </row>
  </sheetData>
  <sheetProtection sheet="1" objects="1" scenarios="1"/>
  <mergeCells count="1">
    <mergeCell ref="C6:E6"/>
  </mergeCells>
  <phoneticPr fontId="2"/>
  <printOptions horizontalCentered="1"/>
  <pageMargins left="0.70866141732283472" right="0.70866141732283472" top="0.74803149606299213" bottom="0.74803149606299213" header="0.31496062992125984" footer="0.31496062992125984"/>
  <pageSetup paperSize="9" scale="85" orientation="landscape" verticalDpi="0" r:id="rId1"/>
  <headerFooter>
    <oddFooter>&amp;C&amp;P</oddFooter>
  </headerFooter>
  <rowBreaks count="9" manualBreakCount="9">
    <brk id="48" min="1" max="17" man="1"/>
    <brk id="71" min="1" max="17" man="1"/>
    <brk id="102" min="1" max="17" man="1"/>
    <brk id="124" min="1" max="17" man="1"/>
    <brk id="154" min="1" max="17" man="1"/>
    <brk id="177" min="1" max="17" man="1"/>
    <brk id="195" min="1" max="17" man="1"/>
    <brk id="213" min="1" max="17" man="1"/>
    <brk id="242" min="1" max="1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CB283-2F7E-4131-877D-74E71676535A}">
  <sheetPr>
    <tabColor rgb="FF00FFFF"/>
    <pageSetUpPr autoPageBreaks="0"/>
  </sheetPr>
  <dimension ref="A1:AB69"/>
  <sheetViews>
    <sheetView showGridLines="0" zoomScaleNormal="100" workbookViewId="0">
      <pane ySplit="4" topLeftCell="A5" activePane="bottomLeft" state="frozen"/>
      <selection activeCell="D57" sqref="D57"/>
      <selection pane="bottomLeft" activeCell="F10" sqref="F10"/>
    </sheetView>
  </sheetViews>
  <sheetFormatPr defaultColWidth="9" defaultRowHeight="13.2" x14ac:dyDescent="0.2"/>
  <cols>
    <col min="1" max="1" width="2.88671875" style="7" customWidth="1"/>
    <col min="2" max="2" width="11.33203125" style="10" customWidth="1"/>
    <col min="3" max="3" width="9.33203125" style="2" customWidth="1"/>
    <col min="4" max="4" width="6.44140625" style="2" customWidth="1"/>
    <col min="5" max="5" width="9.33203125" style="2" customWidth="1"/>
    <col min="6" max="6" width="6.33203125" style="2" customWidth="1"/>
    <col min="7" max="7" width="9.33203125" style="2" customWidth="1"/>
    <col min="8" max="8" width="6.109375" style="2" customWidth="1"/>
    <col min="9" max="9" width="9.33203125" style="2" customWidth="1"/>
    <col min="10" max="10" width="6.21875" style="2" customWidth="1"/>
    <col min="11" max="11" width="10.21875" style="2" customWidth="1"/>
    <col min="12" max="12" width="6.21875" style="2" customWidth="1"/>
    <col min="13" max="13" width="5.21875" style="2" customWidth="1"/>
    <col min="14" max="14" width="7.6640625" style="2" customWidth="1"/>
    <col min="15" max="16" width="11.109375" style="2" customWidth="1"/>
    <col min="17" max="17" width="9.44140625" style="2" customWidth="1"/>
    <col min="18" max="18" width="8.21875" style="2" customWidth="1"/>
    <col min="19" max="20" width="13.88671875" style="2" customWidth="1"/>
    <col min="21" max="21" width="10.44140625" style="2" customWidth="1"/>
    <col min="22" max="22" width="12.44140625" style="2" customWidth="1"/>
    <col min="23" max="23" width="12.77734375" style="2" customWidth="1"/>
    <col min="24" max="24" width="8.6640625" style="2" customWidth="1"/>
    <col min="25" max="16384" width="9" style="2"/>
  </cols>
  <sheetData>
    <row r="1" spans="1:28" ht="27.9" customHeight="1" thickBot="1" x14ac:dyDescent="0.25">
      <c r="B1" s="3" t="s">
        <v>83</v>
      </c>
      <c r="N1" s="57" t="s">
        <v>107</v>
      </c>
    </row>
    <row r="2" spans="1:28" ht="23.25" customHeight="1" x14ac:dyDescent="0.2">
      <c r="B2" s="321" t="str">
        <f>IF('4.事業所（１）サラリースケール'!$D$9="","",'4.事業所（１）サラリースケール'!$D$9)&amp;"賃金表"</f>
        <v>本社（大阪府例）賃金表</v>
      </c>
      <c r="C2" s="322"/>
      <c r="D2" s="322"/>
      <c r="E2" s="322"/>
      <c r="F2" s="322"/>
      <c r="G2" s="322"/>
      <c r="H2" s="322"/>
      <c r="I2" s="322" t="str">
        <f>"改訂年"&amp;'4.事業所（１）サラリースケール'!$F$9&amp;"年"</f>
        <v>改訂年2024年</v>
      </c>
      <c r="J2" s="322"/>
      <c r="K2" s="322"/>
      <c r="L2" s="325"/>
      <c r="O2" s="20"/>
      <c r="P2" s="20"/>
      <c r="Q2" s="20"/>
      <c r="R2" s="20"/>
      <c r="S2" s="20"/>
      <c r="T2" s="20"/>
      <c r="U2" s="20"/>
      <c r="V2" s="20"/>
      <c r="W2" s="20"/>
      <c r="X2" s="20"/>
      <c r="Y2" s="20"/>
      <c r="Z2" s="20"/>
      <c r="AA2" s="20"/>
      <c r="AB2" s="19"/>
    </row>
    <row r="3" spans="1:28" s="7" customFormat="1" ht="14.1" customHeight="1" thickBot="1" x14ac:dyDescent="0.25">
      <c r="B3" s="323"/>
      <c r="C3" s="324"/>
      <c r="D3" s="324"/>
      <c r="E3" s="324"/>
      <c r="F3" s="324"/>
      <c r="G3" s="324"/>
      <c r="H3" s="324"/>
      <c r="I3" s="324"/>
      <c r="J3" s="324"/>
      <c r="K3" s="324"/>
      <c r="L3" s="326"/>
      <c r="N3" s="56" t="s">
        <v>57</v>
      </c>
      <c r="O3" s="1"/>
      <c r="P3" s="1"/>
      <c r="Q3" s="1"/>
      <c r="R3" s="1"/>
      <c r="S3" s="1"/>
      <c r="T3" s="1"/>
      <c r="U3" s="1"/>
      <c r="V3" s="1"/>
      <c r="W3" s="1"/>
      <c r="X3" s="1"/>
      <c r="Y3" s="6"/>
      <c r="Z3" s="6"/>
      <c r="AA3" s="1"/>
      <c r="AB3" s="1"/>
    </row>
    <row r="4" spans="1:28" s="1" customFormat="1" ht="22.5" customHeight="1" x14ac:dyDescent="0.2">
      <c r="A4" s="7">
        <v>1</v>
      </c>
      <c r="B4" s="143" t="s">
        <v>5</v>
      </c>
      <c r="C4" s="144">
        <v>1</v>
      </c>
      <c r="D4" s="145" t="s">
        <v>5</v>
      </c>
      <c r="E4" s="146">
        <v>2</v>
      </c>
      <c r="F4" s="147" t="s">
        <v>5</v>
      </c>
      <c r="G4" s="144">
        <v>3</v>
      </c>
      <c r="H4" s="145" t="s">
        <v>5</v>
      </c>
      <c r="I4" s="146">
        <v>4</v>
      </c>
      <c r="J4" s="147" t="s">
        <v>5</v>
      </c>
      <c r="K4" s="144">
        <v>5</v>
      </c>
      <c r="L4" s="145" t="s">
        <v>5</v>
      </c>
      <c r="N4" s="38" t="s">
        <v>5</v>
      </c>
      <c r="O4" s="71" t="s">
        <v>41</v>
      </c>
      <c r="P4" s="39" t="s">
        <v>1</v>
      </c>
      <c r="Q4" s="39" t="s">
        <v>11</v>
      </c>
      <c r="R4" s="39" t="s">
        <v>2</v>
      </c>
      <c r="S4" s="72" t="s">
        <v>52</v>
      </c>
      <c r="T4" s="39" t="s">
        <v>53</v>
      </c>
      <c r="U4" s="39" t="s">
        <v>28</v>
      </c>
      <c r="V4" s="39" t="s">
        <v>3</v>
      </c>
      <c r="W4" s="72" t="s">
        <v>4</v>
      </c>
      <c r="X4" s="39" t="s">
        <v>27</v>
      </c>
      <c r="Y4" s="40" t="s">
        <v>26</v>
      </c>
      <c r="Z4" s="40" t="s">
        <v>0</v>
      </c>
      <c r="AA4" s="41" t="s">
        <v>5</v>
      </c>
    </row>
    <row r="5" spans="1:28" s="1" customFormat="1" ht="24.75" customHeight="1" x14ac:dyDescent="0.2">
      <c r="A5" s="7">
        <v>2</v>
      </c>
      <c r="B5" s="69" t="s">
        <v>0</v>
      </c>
      <c r="C5" s="93" t="str">
        <f>IF($Z$5="","",$Z$5)</f>
        <v>ー</v>
      </c>
      <c r="D5" s="94"/>
      <c r="E5" s="95">
        <f>IF($Z$6="","",$Z$6)</f>
        <v>10</v>
      </c>
      <c r="F5" s="96" t="s">
        <v>8</v>
      </c>
      <c r="G5" s="93">
        <f>IF($Z$7="","",$Z$7)</f>
        <v>15</v>
      </c>
      <c r="H5" s="94" t="s">
        <v>8</v>
      </c>
      <c r="I5" s="95">
        <f>IF($Z$8="","",$Z$8)</f>
        <v>20</v>
      </c>
      <c r="J5" s="96" t="s">
        <v>8</v>
      </c>
      <c r="K5" s="93">
        <f>IF($Z$9="","",$Z$9)</f>
        <v>25</v>
      </c>
      <c r="L5" s="94" t="s">
        <v>8</v>
      </c>
      <c r="N5" s="122" t="str">
        <f>IF('4.事業所（１）サラリースケール'!$C13="","",'4.事業所（１）サラリースケール'!$C13)</f>
        <v>U-1</v>
      </c>
      <c r="O5" s="123">
        <f>IF('4.事業所（１）サラリースケール'!F13="","",'4.事業所（１）サラリースケール'!F13)</f>
        <v>1130</v>
      </c>
      <c r="P5" s="124">
        <f>IF('4.事業所（１）サラリースケール'!G13="","",'4.事業所（１）サラリースケール'!G13)</f>
        <v>10</v>
      </c>
      <c r="Q5" s="124">
        <f>IF('4.事業所（１）サラリースケール'!H13="","",'4.事業所（１）サラリースケール'!H13)</f>
        <v>5</v>
      </c>
      <c r="R5" s="124">
        <f>IF('4.事業所（１）サラリースケール'!I13="","",'4.事業所（１）サラリースケール'!I13)</f>
        <v>6</v>
      </c>
      <c r="S5" s="123">
        <f>IF('4.事業所（１）サラリースケール'!J13="","",'4.事業所（１）サラリースケール'!J13)</f>
        <v>1190</v>
      </c>
      <c r="T5" s="124">
        <f>IF('4.事業所（１）サラリースケール'!K13="","",'4.事業所（１）サラリースケール'!K13)</f>
        <v>5</v>
      </c>
      <c r="U5" s="124">
        <f>IF('4.事業所（１）サラリースケール'!L13="","",'4.事業所（１）サラリースケール'!L13)</f>
        <v>3</v>
      </c>
      <c r="V5" s="124">
        <f>IF('4.事業所（１）サラリースケール'!M13="","",'4.事業所（１）サラリースケール'!M13)</f>
        <v>12</v>
      </c>
      <c r="W5" s="123">
        <f>IF('4.事業所（１）サラリースケール'!N13="","",'4.事業所（１）サラリースケール'!N13)</f>
        <v>1220</v>
      </c>
      <c r="X5" s="124">
        <f>IF('4.事業所（１）サラリースケール'!O13="","",'4.事業所（１）サラリースケール'!O13)</f>
        <v>13</v>
      </c>
      <c r="Y5" s="124">
        <f>IF('4.事業所（１）サラリースケール'!P13="","",'4.事業所（１）サラリースケール'!P13)</f>
        <v>25</v>
      </c>
      <c r="Z5" s="124" t="str">
        <f>IF('4.事業所（１）サラリースケール'!Q13="","",'4.事業所（１）サラリースケール'!Q13)</f>
        <v>ー</v>
      </c>
      <c r="AA5" s="125" t="str">
        <f>IF('4.事業所（１）サラリースケール'!R13="","",'4.事業所（１）サラリースケール'!R13)</f>
        <v>U-1</v>
      </c>
      <c r="AB5" s="2"/>
    </row>
    <row r="6" spans="1:28" ht="24.9" customHeight="1" x14ac:dyDescent="0.2">
      <c r="A6" s="7">
        <v>3</v>
      </c>
      <c r="B6" s="69" t="s">
        <v>6</v>
      </c>
      <c r="C6" s="93">
        <f>IF($P$5="","",$P$5)</f>
        <v>10</v>
      </c>
      <c r="D6" s="94" t="s">
        <v>8</v>
      </c>
      <c r="E6" s="95">
        <f>IF($P$6="","",$P$6)</f>
        <v>15</v>
      </c>
      <c r="F6" s="96" t="s">
        <v>8</v>
      </c>
      <c r="G6" s="93">
        <f>IF($P$7="","",$P$7)</f>
        <v>20</v>
      </c>
      <c r="H6" s="94" t="s">
        <v>8</v>
      </c>
      <c r="I6" s="95">
        <f>IF($P$8="","",$P$8)</f>
        <v>25</v>
      </c>
      <c r="J6" s="96" t="s">
        <v>8</v>
      </c>
      <c r="K6" s="93">
        <f>IF($P$9="","",$P$9)</f>
        <v>30</v>
      </c>
      <c r="L6" s="94" t="s">
        <v>8</v>
      </c>
      <c r="N6" s="122" t="str">
        <f>IF('4.事業所（１）サラリースケール'!$C14="","",'4.事業所（１）サラリースケール'!$C14)</f>
        <v>U-2</v>
      </c>
      <c r="O6" s="123">
        <f>IF('4.事業所（１）サラリースケール'!F14="","",'4.事業所（１）サラリースケール'!F14)</f>
        <v>1180</v>
      </c>
      <c r="P6" s="124">
        <f>IF('4.事業所（１）サラリースケール'!G14="","",'4.事業所（１）サラリースケール'!G14)</f>
        <v>15</v>
      </c>
      <c r="Q6" s="124">
        <f>IF('4.事業所（１）サラリースケール'!H14="","",'4.事業所（１）サラリースケール'!H14)</f>
        <v>8</v>
      </c>
      <c r="R6" s="124">
        <f>IF('4.事業所（１）サラリースケール'!I14="","",'4.事業所（１）サラリースケール'!I14)</f>
        <v>12</v>
      </c>
      <c r="S6" s="123">
        <f>IF('4.事業所（１）サラリースケール'!J14="","",'4.事業所（１）サラリースケール'!J14)</f>
        <v>1360</v>
      </c>
      <c r="T6" s="124">
        <f>IF('4.事業所（１）サラリースケール'!K14="","",'4.事業所（１）サラリースケール'!K14)</f>
        <v>8</v>
      </c>
      <c r="U6" s="124">
        <f>IF('4.事業所（１）サラリースケール'!L14="","",'4.事業所（１）サラリースケール'!L14)</f>
        <v>4</v>
      </c>
      <c r="V6" s="124">
        <f>IF('4.事業所（１）サラリースケール'!M14="","",'4.事業所（１）サラリースケール'!M14)</f>
        <v>24</v>
      </c>
      <c r="W6" s="123">
        <f>IF('4.事業所（１）サラリースケール'!N14="","",'4.事業所（１）サラリースケール'!N14)</f>
        <v>1456</v>
      </c>
      <c r="X6" s="124">
        <f>IF('4.事業所（１）サラリースケール'!O14="","",'4.事業所（１）サラリースケール'!O14)</f>
        <v>25</v>
      </c>
      <c r="Y6" s="124">
        <f>IF('4.事業所（１）サラリースケール'!P14="","",'4.事業所（１）サラリースケール'!P14)</f>
        <v>49</v>
      </c>
      <c r="Z6" s="124">
        <f>IF('4.事業所（１）サラリースケール'!Q14="","",'4.事業所（１）サラリースケール'!Q14)</f>
        <v>10</v>
      </c>
      <c r="AA6" s="125" t="str">
        <f>IF('4.事業所（１）サラリースケール'!R14="","",'4.事業所（１）サラリースケール'!R14)</f>
        <v>U-2</v>
      </c>
    </row>
    <row r="7" spans="1:28" ht="24.9" customHeight="1" x14ac:dyDescent="0.2">
      <c r="A7" s="7">
        <v>4</v>
      </c>
      <c r="B7" s="69" t="s">
        <v>7</v>
      </c>
      <c r="C7" s="93">
        <f>IF($Q$5="","",$Q$5)</f>
        <v>5</v>
      </c>
      <c r="D7" s="94" t="s">
        <v>8</v>
      </c>
      <c r="E7" s="95">
        <f>IF($Q$6="","",$Q$6)</f>
        <v>8</v>
      </c>
      <c r="F7" s="96" t="s">
        <v>8</v>
      </c>
      <c r="G7" s="93">
        <f>IF($Q$7="","",$Q$7)</f>
        <v>10</v>
      </c>
      <c r="H7" s="94" t="s">
        <v>8</v>
      </c>
      <c r="I7" s="95">
        <f>IF($Q$8="","",$Q$8)</f>
        <v>13</v>
      </c>
      <c r="J7" s="96" t="s">
        <v>8</v>
      </c>
      <c r="K7" s="93">
        <f>IF($Q$9="","",$Q$9)</f>
        <v>15</v>
      </c>
      <c r="L7" s="94" t="s">
        <v>8</v>
      </c>
      <c r="N7" s="122" t="str">
        <f>IF('4.事業所（１）サラリースケール'!$C15="","",'4.事業所（１）サラリースケール'!$C15)</f>
        <v>U-3</v>
      </c>
      <c r="O7" s="123">
        <f>IF('4.事業所（１）サラリースケール'!F15="","",'4.事業所（１）サラリースケール'!F15)</f>
        <v>1230</v>
      </c>
      <c r="P7" s="124">
        <f>IF('4.事業所（１）サラリースケール'!G15="","",'4.事業所（１）サラリースケール'!G15)</f>
        <v>20</v>
      </c>
      <c r="Q7" s="124">
        <f>IF('4.事業所（１）サラリースケール'!H15="","",'4.事業所（１）サラリースケール'!H15)</f>
        <v>10</v>
      </c>
      <c r="R7" s="124">
        <f>IF('4.事業所（１）サラリースケール'!I15="","",'4.事業所（１）サラリースケール'!I15)</f>
        <v>12</v>
      </c>
      <c r="S7" s="123">
        <f>IF('4.事業所（１）サラリースケール'!J15="","",'4.事業所（１）サラリースケール'!J15)</f>
        <v>1470</v>
      </c>
      <c r="T7" s="124">
        <f>IF('4.事業所（１）サラリースケール'!K15="","",'4.事業所（１）サラリースケール'!K15)</f>
        <v>10</v>
      </c>
      <c r="U7" s="124">
        <f>IF('4.事業所（１）サラリースケール'!L15="","",'4.事業所（１）サラリースケール'!L15)</f>
        <v>5</v>
      </c>
      <c r="V7" s="124">
        <f>IF('4.事業所（１）サラリースケール'!M15="","",'4.事業所（１）サラリースケール'!M15)</f>
        <v>24</v>
      </c>
      <c r="W7" s="123">
        <f>IF('4.事業所（１）サラリースケール'!N15="","",'4.事業所（１）サラリースケール'!N15)</f>
        <v>1590</v>
      </c>
      <c r="X7" s="124">
        <f>IF('4.事業所（１）サラリースケール'!O15="","",'4.事業所（１）サラリースケール'!O15)</f>
        <v>25</v>
      </c>
      <c r="Y7" s="124">
        <f>IF('4.事業所（１）サラリースケール'!P15="","",'4.事業所（１）サラリースケール'!P15)</f>
        <v>49</v>
      </c>
      <c r="Z7" s="124">
        <f>IF('4.事業所（１）サラリースケール'!Q15="","",'4.事業所（１）サラリースケール'!Q15)</f>
        <v>15</v>
      </c>
      <c r="AA7" s="125" t="str">
        <f>IF('4.事業所（１）サラリースケール'!R15="","",'4.事業所（１）サラリースケール'!R15)</f>
        <v>U-3</v>
      </c>
    </row>
    <row r="8" spans="1:28" ht="24.9" customHeight="1" thickBot="1" x14ac:dyDescent="0.25">
      <c r="A8" s="7">
        <v>5</v>
      </c>
      <c r="B8" s="70" t="s">
        <v>28</v>
      </c>
      <c r="C8" s="97">
        <f>IF($U$5="","",$U$5)</f>
        <v>3</v>
      </c>
      <c r="D8" s="98" t="s">
        <v>8</v>
      </c>
      <c r="E8" s="99">
        <f>IF($U$6="","",$U$6)</f>
        <v>4</v>
      </c>
      <c r="F8" s="100" t="s">
        <v>8</v>
      </c>
      <c r="G8" s="97">
        <f>IF($U$7="","",$U$7)</f>
        <v>5</v>
      </c>
      <c r="H8" s="98" t="s">
        <v>8</v>
      </c>
      <c r="I8" s="99">
        <f>IF($U$8="","",$U$8)</f>
        <v>7</v>
      </c>
      <c r="J8" s="100" t="s">
        <v>8</v>
      </c>
      <c r="K8" s="97">
        <f>IF($U$9="","",$U$9)</f>
        <v>8</v>
      </c>
      <c r="L8" s="98" t="s">
        <v>8</v>
      </c>
      <c r="N8" s="122" t="str">
        <f>IF('4.事業所（１）サラリースケール'!$C16="","",'4.事業所（１）サラリースケール'!$C16)</f>
        <v>U-4</v>
      </c>
      <c r="O8" s="123">
        <f>IF('4.事業所（１）サラリースケール'!F16="","",'4.事業所（１）サラリースケール'!F16)</f>
        <v>1280</v>
      </c>
      <c r="P8" s="124">
        <f>IF('4.事業所（１）サラリースケール'!G16="","",'4.事業所（１）サラリースケール'!G16)</f>
        <v>25</v>
      </c>
      <c r="Q8" s="124">
        <f>IF('4.事業所（１）サラリースケール'!H16="","",'4.事業所（１）サラリースケール'!H16)</f>
        <v>13</v>
      </c>
      <c r="R8" s="124">
        <f>IF('4.事業所（１）サラリースケール'!I16="","",'4.事業所（１）サラリースケール'!I16)</f>
        <v>12</v>
      </c>
      <c r="S8" s="123">
        <f>IF('4.事業所（１）サラリースケール'!J16="","",'4.事業所（１）サラリースケール'!J16)</f>
        <v>1580</v>
      </c>
      <c r="T8" s="124">
        <f>IF('4.事業所（１）サラリースケール'!K16="","",'4.事業所（１）サラリースケール'!K16)</f>
        <v>13</v>
      </c>
      <c r="U8" s="124">
        <f>IF('4.事業所（１）サラリースケール'!L16="","",'4.事業所（１）サラリースケール'!L16)</f>
        <v>7</v>
      </c>
      <c r="V8" s="124">
        <f>IF('4.事業所（１）サラリースケール'!M16="","",'4.事業所（１）サラリースケール'!M16)</f>
        <v>24</v>
      </c>
      <c r="W8" s="123">
        <f>IF('4.事業所（１）サラリースケール'!N16="","",'4.事業所（１）サラリースケール'!N16)</f>
        <v>1736</v>
      </c>
      <c r="X8" s="124">
        <f>IF('4.事業所（１）サラリースケール'!O16="","",'4.事業所（１）サラリースケール'!O16)</f>
        <v>25</v>
      </c>
      <c r="Y8" s="124">
        <f>IF('4.事業所（１）サラリースケール'!P16="","",'4.事業所（１）サラリースケール'!P16)</f>
        <v>49</v>
      </c>
      <c r="Z8" s="124">
        <f>IF('4.事業所（１）サラリースケール'!Q16="","",'4.事業所（１）サラリースケール'!Q16)</f>
        <v>20</v>
      </c>
      <c r="AA8" s="125" t="str">
        <f>IF('4.事業所（１）サラリースケール'!R16="","",'4.事業所（１）サラリースケール'!R16)</f>
        <v>U-4</v>
      </c>
    </row>
    <row r="9" spans="1:28" ht="24.9" customHeight="1" thickBot="1" x14ac:dyDescent="0.25">
      <c r="A9" s="7">
        <v>6</v>
      </c>
      <c r="B9" s="119">
        <v>1</v>
      </c>
      <c r="C9" s="101">
        <f>IF($O$5="","",$O$5)</f>
        <v>1130</v>
      </c>
      <c r="D9" s="102"/>
      <c r="E9" s="103">
        <f>IF($O$6="","",$O$6)</f>
        <v>1180</v>
      </c>
      <c r="F9" s="104"/>
      <c r="G9" s="101">
        <f>IF($O$7="","",$O$7)</f>
        <v>1230</v>
      </c>
      <c r="H9" s="102"/>
      <c r="I9" s="103">
        <f>IF($O$8="","",$O$8)</f>
        <v>1280</v>
      </c>
      <c r="J9" s="105"/>
      <c r="K9" s="101">
        <f>IF($O$9="","",$O$9)</f>
        <v>1330</v>
      </c>
      <c r="L9" s="102"/>
      <c r="N9" s="126" t="str">
        <f>IF('4.事業所（１）サラリースケール'!$C17="","",'4.事業所（１）サラリースケール'!$C17)</f>
        <v>U-5</v>
      </c>
      <c r="O9" s="127">
        <f>IF('4.事業所（１）サラリースケール'!F17="","",'4.事業所（１）サラリースケール'!F17)</f>
        <v>1330</v>
      </c>
      <c r="P9" s="128">
        <f>IF('4.事業所（１）サラリースケール'!G17="","",'4.事業所（１）サラリースケール'!G17)</f>
        <v>30</v>
      </c>
      <c r="Q9" s="128">
        <f>IF('4.事業所（１）サラリースケール'!H17="","",'4.事業所（１）サラリースケール'!H17)</f>
        <v>15</v>
      </c>
      <c r="R9" s="128">
        <f>IF('4.事業所（１）サラリースケール'!I17="","",'4.事業所（１）サラリースケール'!I17)</f>
        <v>12</v>
      </c>
      <c r="S9" s="127">
        <f>IF('4.事業所（１）サラリースケール'!J17="","",'4.事業所（１）サラリースケール'!J17)</f>
        <v>1690</v>
      </c>
      <c r="T9" s="128">
        <f>IF('4.事業所（１）サラリースケール'!K17="","",'4.事業所（１）サラリースケール'!K17)</f>
        <v>15</v>
      </c>
      <c r="U9" s="128">
        <f>IF('4.事業所（１）サラリースケール'!L17="","",'4.事業所（１）サラリースケール'!L17)</f>
        <v>8</v>
      </c>
      <c r="V9" s="128">
        <f>IF('4.事業所（１）サラリースケール'!M17="","",'4.事業所（１）サラリースケール'!M17)</f>
        <v>24</v>
      </c>
      <c r="W9" s="127">
        <f>IF('4.事業所（１）サラリースケール'!N17="","",'4.事業所（１）サラリースケール'!N17)</f>
        <v>1870</v>
      </c>
      <c r="X9" s="128">
        <f>IF('4.事業所（１）サラリースケール'!O17="","",'4.事業所（１）サラリースケール'!O17)</f>
        <v>25</v>
      </c>
      <c r="Y9" s="128">
        <f>IF('4.事業所（１）サラリースケール'!P17="","",'4.事業所（１）サラリースケール'!P17)</f>
        <v>49</v>
      </c>
      <c r="Z9" s="128">
        <f>IF('4.事業所（１）サラリースケール'!Q17="","",'4.事業所（１）サラリースケール'!Q17)</f>
        <v>25</v>
      </c>
      <c r="AA9" s="129" t="str">
        <f>IF('4.事業所（１）サラリースケール'!R17="","",'4.事業所（１）サラリースケール'!R17)</f>
        <v>U-5</v>
      </c>
    </row>
    <row r="10" spans="1:28" ht="15" customHeight="1" x14ac:dyDescent="0.2">
      <c r="A10" s="7">
        <v>7</v>
      </c>
      <c r="B10" s="120">
        <v>2</v>
      </c>
      <c r="C10" s="106">
        <f>IF(D10="","",C9+D10)</f>
        <v>1135</v>
      </c>
      <c r="D10" s="107">
        <f>IF($B9&lt;=$R$5*$N$13,$C$7,IF($B9&lt;=$V$5*$N$13,$C$8,""))</f>
        <v>5</v>
      </c>
      <c r="E10" s="108">
        <f>IF(F10="","",E9+F10)</f>
        <v>1188</v>
      </c>
      <c r="F10" s="109">
        <f t="shared" ref="F10:F41" si="0">IF($B9&lt;=$R$6*$N$13,$E$7,IF($B9&lt;=$V$6*$N$13,$E$8,""))</f>
        <v>8</v>
      </c>
      <c r="G10" s="106">
        <f>IF(H10="","",G9+H10)</f>
        <v>1240</v>
      </c>
      <c r="H10" s="107">
        <f t="shared" ref="H10:H41" si="1">IF($B9&lt;=$R$7*$N$13,$G$7,IF($B9&lt;=$V$7*$N$13,$G$8,""))</f>
        <v>10</v>
      </c>
      <c r="I10" s="110">
        <f>IF(J10="","",I9+J10)</f>
        <v>1293</v>
      </c>
      <c r="J10" s="109">
        <f t="shared" ref="J10:J41" si="2">IF($B9&lt;=$R$8*$N$13,$I$7,IF($B9&lt;=$V$8*$N$13,$I$8,""))</f>
        <v>13</v>
      </c>
      <c r="K10" s="106">
        <f>IF(L10="","",K9+L10)</f>
        <v>1345</v>
      </c>
      <c r="L10" s="107">
        <f t="shared" ref="L10:L41" si="3">IF($B9&lt;=$R$9*$N$13,$K$7,IF($B9&lt;=$V$9*$N$13,$K$8,""))</f>
        <v>15</v>
      </c>
    </row>
    <row r="11" spans="1:28" ht="15" customHeight="1" thickBot="1" x14ac:dyDescent="0.25">
      <c r="A11" s="7">
        <v>8</v>
      </c>
      <c r="B11" s="120">
        <v>3</v>
      </c>
      <c r="C11" s="106">
        <f t="shared" ref="C11:C68" si="4">IF(D11="","",C10+D11)</f>
        <v>1140</v>
      </c>
      <c r="D11" s="107">
        <f t="shared" ref="D11:D41" si="5">IF($B10&lt;=$R$5*$N$13,$C$7,IF($B10&lt;=$V$5*$N$13,$C$8,""))</f>
        <v>5</v>
      </c>
      <c r="E11" s="110">
        <f t="shared" ref="E11:E68" si="6">IF(F11="","",E10+F11)</f>
        <v>1196</v>
      </c>
      <c r="F11" s="109">
        <f t="shared" si="0"/>
        <v>8</v>
      </c>
      <c r="G11" s="106">
        <f t="shared" ref="G11:G68" si="7">IF(H11="","",G10+H11)</f>
        <v>1250</v>
      </c>
      <c r="H11" s="107">
        <f t="shared" si="1"/>
        <v>10</v>
      </c>
      <c r="I11" s="110">
        <f t="shared" ref="I11:I68" si="8">IF(J11="","",I10+J11)</f>
        <v>1306</v>
      </c>
      <c r="J11" s="109">
        <f t="shared" si="2"/>
        <v>13</v>
      </c>
      <c r="K11" s="106">
        <f t="shared" ref="K11:K68" si="9">IF(L11="","",K10+L11)</f>
        <v>1360</v>
      </c>
      <c r="L11" s="107">
        <f t="shared" si="3"/>
        <v>15</v>
      </c>
      <c r="N11" s="14" t="s">
        <v>33</v>
      </c>
      <c r="O11" s="8"/>
      <c r="P11" s="8"/>
      <c r="Q11" s="8" t="s">
        <v>32</v>
      </c>
      <c r="U11" s="15"/>
    </row>
    <row r="12" spans="1:28" ht="15" customHeight="1" x14ac:dyDescent="0.2">
      <c r="A12" s="7">
        <v>9</v>
      </c>
      <c r="B12" s="120">
        <v>4</v>
      </c>
      <c r="C12" s="106">
        <f t="shared" si="4"/>
        <v>1145</v>
      </c>
      <c r="D12" s="107">
        <f t="shared" si="5"/>
        <v>5</v>
      </c>
      <c r="E12" s="110">
        <f t="shared" si="6"/>
        <v>1204</v>
      </c>
      <c r="F12" s="109">
        <f t="shared" si="0"/>
        <v>8</v>
      </c>
      <c r="G12" s="106">
        <f t="shared" si="7"/>
        <v>1260</v>
      </c>
      <c r="H12" s="107">
        <f t="shared" si="1"/>
        <v>10</v>
      </c>
      <c r="I12" s="110">
        <f t="shared" si="8"/>
        <v>1319</v>
      </c>
      <c r="J12" s="109">
        <f t="shared" si="2"/>
        <v>13</v>
      </c>
      <c r="K12" s="106">
        <f t="shared" si="9"/>
        <v>1375</v>
      </c>
      <c r="L12" s="107">
        <f t="shared" si="3"/>
        <v>15</v>
      </c>
      <c r="N12" s="37" t="str">
        <f>IF('2.サラリースケールの設計'!$E$39="","",'2.サラリースケールの設計'!$E$39)</f>
        <v>Ｂ</v>
      </c>
      <c r="O12" s="9"/>
      <c r="P12" s="9"/>
      <c r="Q12" s="327" t="str">
        <f>IF('2.サラリースケールの設計'!$G$37="","",'2.サラリースケールの設計'!G$37)</f>
        <v>　張り出し昇給支給割合</v>
      </c>
      <c r="R12" s="328" t="str">
        <f>IF('2.サラリースケールの設計'!$E$39="","",'2.サラリースケールの設計'!$E$39)</f>
        <v>Ｂ</v>
      </c>
      <c r="S12" s="329" t="str">
        <f>IF('2.サラリースケールの設計'!$E$39="","",'2.サラリースケールの設計'!$E$39)</f>
        <v>Ｂ</v>
      </c>
      <c r="T12" s="23"/>
      <c r="U12" s="16"/>
      <c r="X12" s="5"/>
    </row>
    <row r="13" spans="1:28" ht="15" customHeight="1" thickBot="1" x14ac:dyDescent="0.25">
      <c r="A13" s="7">
        <v>10</v>
      </c>
      <c r="B13" s="120">
        <v>5</v>
      </c>
      <c r="C13" s="106">
        <f t="shared" si="4"/>
        <v>1150</v>
      </c>
      <c r="D13" s="107">
        <f t="shared" si="5"/>
        <v>5</v>
      </c>
      <c r="E13" s="110">
        <f t="shared" si="6"/>
        <v>1212</v>
      </c>
      <c r="F13" s="109">
        <f t="shared" si="0"/>
        <v>8</v>
      </c>
      <c r="G13" s="106">
        <f t="shared" si="7"/>
        <v>1270</v>
      </c>
      <c r="H13" s="107">
        <f t="shared" si="1"/>
        <v>10</v>
      </c>
      <c r="I13" s="110">
        <f t="shared" si="8"/>
        <v>1332</v>
      </c>
      <c r="J13" s="109">
        <f t="shared" si="2"/>
        <v>13</v>
      </c>
      <c r="K13" s="106">
        <f t="shared" si="9"/>
        <v>1390</v>
      </c>
      <c r="L13" s="107">
        <f t="shared" si="3"/>
        <v>15</v>
      </c>
      <c r="N13" s="91">
        <f>IF('2.サラリースケールの設計'!$E$40="","",'2.サラリースケールの設計'!$E$40)</f>
        <v>2</v>
      </c>
      <c r="O13" s="18"/>
      <c r="P13" s="18"/>
      <c r="Q13" s="330">
        <f>IF('2.サラリースケールの設計'!$I$37="","",'2.サラリースケールの設計'!$I$37)</f>
        <v>0.5</v>
      </c>
      <c r="R13" s="331" t="str">
        <f>IF('2.サラリースケールの設計'!$E$39="","",'2.サラリースケールの設計'!$E$39)</f>
        <v>Ｂ</v>
      </c>
      <c r="S13" s="332" t="str">
        <f>IF('2.サラリースケールの設計'!$E$39="","",'2.サラリースケールの設計'!$E$39)</f>
        <v>Ｂ</v>
      </c>
      <c r="T13" s="24"/>
    </row>
    <row r="14" spans="1:28" ht="15" customHeight="1" x14ac:dyDescent="0.2">
      <c r="A14" s="7">
        <v>11</v>
      </c>
      <c r="B14" s="120">
        <v>6</v>
      </c>
      <c r="C14" s="106">
        <f t="shared" si="4"/>
        <v>1155</v>
      </c>
      <c r="D14" s="107">
        <f t="shared" si="5"/>
        <v>5</v>
      </c>
      <c r="E14" s="110">
        <f t="shared" si="6"/>
        <v>1220</v>
      </c>
      <c r="F14" s="109">
        <f t="shared" si="0"/>
        <v>8</v>
      </c>
      <c r="G14" s="106">
        <f t="shared" si="7"/>
        <v>1280</v>
      </c>
      <c r="H14" s="107">
        <f t="shared" si="1"/>
        <v>10</v>
      </c>
      <c r="I14" s="110">
        <f t="shared" si="8"/>
        <v>1345</v>
      </c>
      <c r="J14" s="109">
        <f t="shared" si="2"/>
        <v>13</v>
      </c>
      <c r="K14" s="106">
        <f t="shared" si="9"/>
        <v>1405</v>
      </c>
      <c r="L14" s="107">
        <f t="shared" si="3"/>
        <v>15</v>
      </c>
    </row>
    <row r="15" spans="1:28" ht="15" customHeight="1" x14ac:dyDescent="0.2">
      <c r="A15" s="7">
        <v>12</v>
      </c>
      <c r="B15" s="120">
        <v>7</v>
      </c>
      <c r="C15" s="106">
        <f t="shared" si="4"/>
        <v>1160</v>
      </c>
      <c r="D15" s="107">
        <f t="shared" si="5"/>
        <v>5</v>
      </c>
      <c r="E15" s="110">
        <f t="shared" si="6"/>
        <v>1228</v>
      </c>
      <c r="F15" s="109">
        <f t="shared" si="0"/>
        <v>8</v>
      </c>
      <c r="G15" s="106">
        <f t="shared" si="7"/>
        <v>1290</v>
      </c>
      <c r="H15" s="107">
        <f t="shared" si="1"/>
        <v>10</v>
      </c>
      <c r="I15" s="110">
        <f t="shared" si="8"/>
        <v>1358</v>
      </c>
      <c r="J15" s="109">
        <f t="shared" si="2"/>
        <v>13</v>
      </c>
      <c r="K15" s="106">
        <f t="shared" si="9"/>
        <v>1420</v>
      </c>
      <c r="L15" s="107">
        <f t="shared" si="3"/>
        <v>15</v>
      </c>
      <c r="N15" s="42"/>
    </row>
    <row r="16" spans="1:28" ht="15" customHeight="1" x14ac:dyDescent="0.2">
      <c r="A16" s="7">
        <v>13</v>
      </c>
      <c r="B16" s="120">
        <v>8</v>
      </c>
      <c r="C16" s="106">
        <f t="shared" si="4"/>
        <v>1165</v>
      </c>
      <c r="D16" s="107">
        <f t="shared" si="5"/>
        <v>5</v>
      </c>
      <c r="E16" s="110">
        <f t="shared" si="6"/>
        <v>1236</v>
      </c>
      <c r="F16" s="109">
        <f t="shared" si="0"/>
        <v>8</v>
      </c>
      <c r="G16" s="106">
        <f t="shared" si="7"/>
        <v>1300</v>
      </c>
      <c r="H16" s="107">
        <f t="shared" si="1"/>
        <v>10</v>
      </c>
      <c r="I16" s="110">
        <f t="shared" si="8"/>
        <v>1371</v>
      </c>
      <c r="J16" s="109">
        <f t="shared" si="2"/>
        <v>13</v>
      </c>
      <c r="K16" s="106">
        <f t="shared" si="9"/>
        <v>1435</v>
      </c>
      <c r="L16" s="107">
        <f t="shared" si="3"/>
        <v>15</v>
      </c>
      <c r="N16" s="1"/>
      <c r="O16" s="1"/>
      <c r="P16" s="1"/>
    </row>
    <row r="17" spans="1:16" ht="15" customHeight="1" x14ac:dyDescent="0.2">
      <c r="A17" s="7">
        <v>14</v>
      </c>
      <c r="B17" s="120">
        <v>9</v>
      </c>
      <c r="C17" s="106">
        <f t="shared" si="4"/>
        <v>1170</v>
      </c>
      <c r="D17" s="107">
        <f t="shared" si="5"/>
        <v>5</v>
      </c>
      <c r="E17" s="110">
        <f t="shared" si="6"/>
        <v>1244</v>
      </c>
      <c r="F17" s="109">
        <f t="shared" si="0"/>
        <v>8</v>
      </c>
      <c r="G17" s="106">
        <f t="shared" si="7"/>
        <v>1310</v>
      </c>
      <c r="H17" s="107">
        <f t="shared" si="1"/>
        <v>10</v>
      </c>
      <c r="I17" s="110">
        <f t="shared" si="8"/>
        <v>1384</v>
      </c>
      <c r="J17" s="109">
        <f t="shared" si="2"/>
        <v>13</v>
      </c>
      <c r="K17" s="106">
        <f t="shared" si="9"/>
        <v>1450</v>
      </c>
      <c r="L17" s="107">
        <f t="shared" si="3"/>
        <v>15</v>
      </c>
      <c r="N17" s="153"/>
      <c r="O17" s="154"/>
      <c r="P17" s="155"/>
    </row>
    <row r="18" spans="1:16" ht="15" customHeight="1" x14ac:dyDescent="0.2">
      <c r="A18" s="7">
        <v>15</v>
      </c>
      <c r="B18" s="120">
        <v>10</v>
      </c>
      <c r="C18" s="106">
        <f t="shared" si="4"/>
        <v>1175</v>
      </c>
      <c r="D18" s="107">
        <f t="shared" si="5"/>
        <v>5</v>
      </c>
      <c r="E18" s="110">
        <f t="shared" si="6"/>
        <v>1252</v>
      </c>
      <c r="F18" s="109">
        <f t="shared" si="0"/>
        <v>8</v>
      </c>
      <c r="G18" s="106">
        <f t="shared" si="7"/>
        <v>1320</v>
      </c>
      <c r="H18" s="107">
        <f t="shared" si="1"/>
        <v>10</v>
      </c>
      <c r="I18" s="110">
        <f t="shared" si="8"/>
        <v>1397</v>
      </c>
      <c r="J18" s="109">
        <f t="shared" si="2"/>
        <v>13</v>
      </c>
      <c r="K18" s="106">
        <f t="shared" si="9"/>
        <v>1465</v>
      </c>
      <c r="L18" s="107">
        <f t="shared" si="3"/>
        <v>15</v>
      </c>
      <c r="N18" s="153"/>
      <c r="O18" s="154"/>
      <c r="P18" s="155"/>
    </row>
    <row r="19" spans="1:16" ht="15" customHeight="1" x14ac:dyDescent="0.2">
      <c r="A19" s="7">
        <v>16</v>
      </c>
      <c r="B19" s="120">
        <v>11</v>
      </c>
      <c r="C19" s="106">
        <f t="shared" si="4"/>
        <v>1180</v>
      </c>
      <c r="D19" s="107">
        <f t="shared" si="5"/>
        <v>5</v>
      </c>
      <c r="E19" s="110">
        <f t="shared" si="6"/>
        <v>1260</v>
      </c>
      <c r="F19" s="109">
        <f t="shared" si="0"/>
        <v>8</v>
      </c>
      <c r="G19" s="106">
        <f t="shared" si="7"/>
        <v>1330</v>
      </c>
      <c r="H19" s="107">
        <f t="shared" si="1"/>
        <v>10</v>
      </c>
      <c r="I19" s="110">
        <f t="shared" si="8"/>
        <v>1410</v>
      </c>
      <c r="J19" s="109">
        <f t="shared" si="2"/>
        <v>13</v>
      </c>
      <c r="K19" s="106">
        <f t="shared" si="9"/>
        <v>1480</v>
      </c>
      <c r="L19" s="107">
        <f t="shared" si="3"/>
        <v>15</v>
      </c>
      <c r="N19" s="153"/>
      <c r="O19" s="154"/>
      <c r="P19" s="155"/>
    </row>
    <row r="20" spans="1:16" ht="15" customHeight="1" x14ac:dyDescent="0.2">
      <c r="A20" s="7">
        <v>17</v>
      </c>
      <c r="B20" s="120">
        <v>12</v>
      </c>
      <c r="C20" s="106">
        <f t="shared" si="4"/>
        <v>1185</v>
      </c>
      <c r="D20" s="107">
        <f t="shared" si="5"/>
        <v>5</v>
      </c>
      <c r="E20" s="110">
        <f t="shared" si="6"/>
        <v>1268</v>
      </c>
      <c r="F20" s="109">
        <f t="shared" si="0"/>
        <v>8</v>
      </c>
      <c r="G20" s="106">
        <f t="shared" si="7"/>
        <v>1340</v>
      </c>
      <c r="H20" s="107">
        <f t="shared" si="1"/>
        <v>10</v>
      </c>
      <c r="I20" s="110">
        <f t="shared" si="8"/>
        <v>1423</v>
      </c>
      <c r="J20" s="109">
        <f t="shared" si="2"/>
        <v>13</v>
      </c>
      <c r="K20" s="106">
        <f t="shared" si="9"/>
        <v>1495</v>
      </c>
      <c r="L20" s="107">
        <f t="shared" si="3"/>
        <v>15</v>
      </c>
      <c r="N20" s="153"/>
      <c r="O20" s="154"/>
      <c r="P20" s="155"/>
    </row>
    <row r="21" spans="1:16" ht="15" customHeight="1" x14ac:dyDescent="0.2">
      <c r="A21" s="7">
        <v>18</v>
      </c>
      <c r="B21" s="120">
        <v>13</v>
      </c>
      <c r="C21" s="106">
        <f t="shared" si="4"/>
        <v>1190</v>
      </c>
      <c r="D21" s="107">
        <f t="shared" si="5"/>
        <v>5</v>
      </c>
      <c r="E21" s="110">
        <f t="shared" si="6"/>
        <v>1276</v>
      </c>
      <c r="F21" s="109">
        <f t="shared" si="0"/>
        <v>8</v>
      </c>
      <c r="G21" s="106">
        <f t="shared" si="7"/>
        <v>1350</v>
      </c>
      <c r="H21" s="107">
        <f t="shared" si="1"/>
        <v>10</v>
      </c>
      <c r="I21" s="110">
        <f t="shared" si="8"/>
        <v>1436</v>
      </c>
      <c r="J21" s="109">
        <f t="shared" si="2"/>
        <v>13</v>
      </c>
      <c r="K21" s="106">
        <f t="shared" si="9"/>
        <v>1510</v>
      </c>
      <c r="L21" s="107">
        <f t="shared" si="3"/>
        <v>15</v>
      </c>
      <c r="N21" s="153"/>
      <c r="O21" s="154"/>
      <c r="P21" s="155"/>
    </row>
    <row r="22" spans="1:16" ht="15" customHeight="1" x14ac:dyDescent="0.2">
      <c r="A22" s="7">
        <v>19</v>
      </c>
      <c r="B22" s="120">
        <v>14</v>
      </c>
      <c r="C22" s="106">
        <f t="shared" si="4"/>
        <v>1193</v>
      </c>
      <c r="D22" s="107">
        <f t="shared" si="5"/>
        <v>3</v>
      </c>
      <c r="E22" s="110">
        <f t="shared" si="6"/>
        <v>1284</v>
      </c>
      <c r="F22" s="109">
        <f t="shared" si="0"/>
        <v>8</v>
      </c>
      <c r="G22" s="106">
        <f t="shared" si="7"/>
        <v>1360</v>
      </c>
      <c r="H22" s="107">
        <f t="shared" si="1"/>
        <v>10</v>
      </c>
      <c r="I22" s="110">
        <f t="shared" si="8"/>
        <v>1449</v>
      </c>
      <c r="J22" s="109">
        <f t="shared" si="2"/>
        <v>13</v>
      </c>
      <c r="K22" s="106">
        <f t="shared" si="9"/>
        <v>1525</v>
      </c>
      <c r="L22" s="107">
        <f t="shared" si="3"/>
        <v>15</v>
      </c>
    </row>
    <row r="23" spans="1:16" ht="15" customHeight="1" x14ac:dyDescent="0.2">
      <c r="A23" s="7">
        <v>20</v>
      </c>
      <c r="B23" s="120">
        <v>15</v>
      </c>
      <c r="C23" s="106">
        <f t="shared" si="4"/>
        <v>1196</v>
      </c>
      <c r="D23" s="107">
        <f t="shared" si="5"/>
        <v>3</v>
      </c>
      <c r="E23" s="110">
        <f t="shared" si="6"/>
        <v>1292</v>
      </c>
      <c r="F23" s="109">
        <f t="shared" si="0"/>
        <v>8</v>
      </c>
      <c r="G23" s="106">
        <f t="shared" si="7"/>
        <v>1370</v>
      </c>
      <c r="H23" s="107">
        <f t="shared" si="1"/>
        <v>10</v>
      </c>
      <c r="I23" s="110">
        <f t="shared" si="8"/>
        <v>1462</v>
      </c>
      <c r="J23" s="109">
        <f t="shared" si="2"/>
        <v>13</v>
      </c>
      <c r="K23" s="106">
        <f t="shared" si="9"/>
        <v>1540</v>
      </c>
      <c r="L23" s="107">
        <f t="shared" si="3"/>
        <v>15</v>
      </c>
    </row>
    <row r="24" spans="1:16" ht="15" customHeight="1" x14ac:dyDescent="0.2">
      <c r="A24" s="7">
        <v>21</v>
      </c>
      <c r="B24" s="120">
        <v>16</v>
      </c>
      <c r="C24" s="106">
        <f t="shared" si="4"/>
        <v>1199</v>
      </c>
      <c r="D24" s="107">
        <f t="shared" si="5"/>
        <v>3</v>
      </c>
      <c r="E24" s="110">
        <f t="shared" si="6"/>
        <v>1300</v>
      </c>
      <c r="F24" s="109">
        <f t="shared" si="0"/>
        <v>8</v>
      </c>
      <c r="G24" s="106">
        <f t="shared" si="7"/>
        <v>1380</v>
      </c>
      <c r="H24" s="107">
        <f t="shared" si="1"/>
        <v>10</v>
      </c>
      <c r="I24" s="110">
        <f t="shared" si="8"/>
        <v>1475</v>
      </c>
      <c r="J24" s="109">
        <f t="shared" si="2"/>
        <v>13</v>
      </c>
      <c r="K24" s="106">
        <f t="shared" si="9"/>
        <v>1555</v>
      </c>
      <c r="L24" s="107">
        <f t="shared" si="3"/>
        <v>15</v>
      </c>
    </row>
    <row r="25" spans="1:16" ht="15" customHeight="1" x14ac:dyDescent="0.2">
      <c r="A25" s="7">
        <v>22</v>
      </c>
      <c r="B25" s="120">
        <v>17</v>
      </c>
      <c r="C25" s="106">
        <f t="shared" si="4"/>
        <v>1202</v>
      </c>
      <c r="D25" s="107">
        <f t="shared" si="5"/>
        <v>3</v>
      </c>
      <c r="E25" s="110">
        <f t="shared" si="6"/>
        <v>1308</v>
      </c>
      <c r="F25" s="109">
        <f t="shared" si="0"/>
        <v>8</v>
      </c>
      <c r="G25" s="106">
        <f t="shared" si="7"/>
        <v>1390</v>
      </c>
      <c r="H25" s="107">
        <f t="shared" si="1"/>
        <v>10</v>
      </c>
      <c r="I25" s="110">
        <f t="shared" si="8"/>
        <v>1488</v>
      </c>
      <c r="J25" s="109">
        <f t="shared" si="2"/>
        <v>13</v>
      </c>
      <c r="K25" s="106">
        <f t="shared" si="9"/>
        <v>1570</v>
      </c>
      <c r="L25" s="107">
        <f t="shared" si="3"/>
        <v>15</v>
      </c>
    </row>
    <row r="26" spans="1:16" ht="15" customHeight="1" x14ac:dyDescent="0.2">
      <c r="A26" s="7">
        <v>23</v>
      </c>
      <c r="B26" s="120">
        <v>18</v>
      </c>
      <c r="C26" s="106">
        <f t="shared" si="4"/>
        <v>1205</v>
      </c>
      <c r="D26" s="107">
        <f t="shared" si="5"/>
        <v>3</v>
      </c>
      <c r="E26" s="110">
        <f t="shared" si="6"/>
        <v>1316</v>
      </c>
      <c r="F26" s="109">
        <f t="shared" si="0"/>
        <v>8</v>
      </c>
      <c r="G26" s="106">
        <f t="shared" si="7"/>
        <v>1400</v>
      </c>
      <c r="H26" s="107">
        <f t="shared" si="1"/>
        <v>10</v>
      </c>
      <c r="I26" s="110">
        <f t="shared" si="8"/>
        <v>1501</v>
      </c>
      <c r="J26" s="109">
        <f t="shared" si="2"/>
        <v>13</v>
      </c>
      <c r="K26" s="106">
        <f t="shared" si="9"/>
        <v>1585</v>
      </c>
      <c r="L26" s="107">
        <f t="shared" si="3"/>
        <v>15</v>
      </c>
    </row>
    <row r="27" spans="1:16" ht="15" customHeight="1" x14ac:dyDescent="0.2">
      <c r="A27" s="7">
        <v>24</v>
      </c>
      <c r="B27" s="120">
        <v>19</v>
      </c>
      <c r="C27" s="106">
        <f t="shared" si="4"/>
        <v>1208</v>
      </c>
      <c r="D27" s="107">
        <f t="shared" si="5"/>
        <v>3</v>
      </c>
      <c r="E27" s="110">
        <f t="shared" si="6"/>
        <v>1324</v>
      </c>
      <c r="F27" s="109">
        <f t="shared" si="0"/>
        <v>8</v>
      </c>
      <c r="G27" s="106">
        <f t="shared" si="7"/>
        <v>1410</v>
      </c>
      <c r="H27" s="107">
        <f t="shared" si="1"/>
        <v>10</v>
      </c>
      <c r="I27" s="110">
        <f t="shared" si="8"/>
        <v>1514</v>
      </c>
      <c r="J27" s="109">
        <f t="shared" si="2"/>
        <v>13</v>
      </c>
      <c r="K27" s="106">
        <f t="shared" si="9"/>
        <v>1600</v>
      </c>
      <c r="L27" s="107">
        <f t="shared" si="3"/>
        <v>15</v>
      </c>
    </row>
    <row r="28" spans="1:16" ht="15" customHeight="1" x14ac:dyDescent="0.2">
      <c r="A28" s="7">
        <v>25</v>
      </c>
      <c r="B28" s="120">
        <v>20</v>
      </c>
      <c r="C28" s="106">
        <f t="shared" si="4"/>
        <v>1211</v>
      </c>
      <c r="D28" s="107">
        <f t="shared" si="5"/>
        <v>3</v>
      </c>
      <c r="E28" s="110">
        <f t="shared" si="6"/>
        <v>1332</v>
      </c>
      <c r="F28" s="109">
        <f t="shared" si="0"/>
        <v>8</v>
      </c>
      <c r="G28" s="106">
        <f t="shared" si="7"/>
        <v>1420</v>
      </c>
      <c r="H28" s="107">
        <f t="shared" si="1"/>
        <v>10</v>
      </c>
      <c r="I28" s="110">
        <f t="shared" si="8"/>
        <v>1527</v>
      </c>
      <c r="J28" s="109">
        <f t="shared" si="2"/>
        <v>13</v>
      </c>
      <c r="K28" s="106">
        <f t="shared" si="9"/>
        <v>1615</v>
      </c>
      <c r="L28" s="107">
        <f t="shared" si="3"/>
        <v>15</v>
      </c>
    </row>
    <row r="29" spans="1:16" ht="15" customHeight="1" x14ac:dyDescent="0.2">
      <c r="A29" s="7">
        <v>26</v>
      </c>
      <c r="B29" s="120">
        <v>21</v>
      </c>
      <c r="C29" s="106">
        <f t="shared" si="4"/>
        <v>1214</v>
      </c>
      <c r="D29" s="107">
        <f t="shared" si="5"/>
        <v>3</v>
      </c>
      <c r="E29" s="110">
        <f t="shared" si="6"/>
        <v>1340</v>
      </c>
      <c r="F29" s="109">
        <f t="shared" si="0"/>
        <v>8</v>
      </c>
      <c r="G29" s="106">
        <f t="shared" si="7"/>
        <v>1430</v>
      </c>
      <c r="H29" s="107">
        <f t="shared" si="1"/>
        <v>10</v>
      </c>
      <c r="I29" s="110">
        <f t="shared" si="8"/>
        <v>1540</v>
      </c>
      <c r="J29" s="109">
        <f t="shared" si="2"/>
        <v>13</v>
      </c>
      <c r="K29" s="106">
        <f t="shared" si="9"/>
        <v>1630</v>
      </c>
      <c r="L29" s="107">
        <f t="shared" si="3"/>
        <v>15</v>
      </c>
    </row>
    <row r="30" spans="1:16" ht="15" customHeight="1" x14ac:dyDescent="0.2">
      <c r="A30" s="7">
        <v>27</v>
      </c>
      <c r="B30" s="120">
        <v>22</v>
      </c>
      <c r="C30" s="106">
        <f t="shared" si="4"/>
        <v>1217</v>
      </c>
      <c r="D30" s="107">
        <f t="shared" si="5"/>
        <v>3</v>
      </c>
      <c r="E30" s="110">
        <f t="shared" si="6"/>
        <v>1348</v>
      </c>
      <c r="F30" s="109">
        <f t="shared" si="0"/>
        <v>8</v>
      </c>
      <c r="G30" s="106">
        <f t="shared" si="7"/>
        <v>1440</v>
      </c>
      <c r="H30" s="107">
        <f t="shared" si="1"/>
        <v>10</v>
      </c>
      <c r="I30" s="110">
        <f t="shared" si="8"/>
        <v>1553</v>
      </c>
      <c r="J30" s="109">
        <f t="shared" si="2"/>
        <v>13</v>
      </c>
      <c r="K30" s="106">
        <f t="shared" si="9"/>
        <v>1645</v>
      </c>
      <c r="L30" s="107">
        <f t="shared" si="3"/>
        <v>15</v>
      </c>
    </row>
    <row r="31" spans="1:16" ht="15" customHeight="1" x14ac:dyDescent="0.2">
      <c r="A31" s="7">
        <v>28</v>
      </c>
      <c r="B31" s="120">
        <v>23</v>
      </c>
      <c r="C31" s="106">
        <f t="shared" si="4"/>
        <v>1220</v>
      </c>
      <c r="D31" s="107">
        <f t="shared" si="5"/>
        <v>3</v>
      </c>
      <c r="E31" s="110">
        <f t="shared" si="6"/>
        <v>1356</v>
      </c>
      <c r="F31" s="109">
        <f t="shared" si="0"/>
        <v>8</v>
      </c>
      <c r="G31" s="106">
        <f t="shared" si="7"/>
        <v>1450</v>
      </c>
      <c r="H31" s="107">
        <f t="shared" si="1"/>
        <v>10</v>
      </c>
      <c r="I31" s="110">
        <f t="shared" si="8"/>
        <v>1566</v>
      </c>
      <c r="J31" s="109">
        <f t="shared" si="2"/>
        <v>13</v>
      </c>
      <c r="K31" s="106">
        <f t="shared" si="9"/>
        <v>1660</v>
      </c>
      <c r="L31" s="107">
        <f t="shared" si="3"/>
        <v>15</v>
      </c>
    </row>
    <row r="32" spans="1:16" ht="15" customHeight="1" x14ac:dyDescent="0.2">
      <c r="A32" s="7">
        <v>29</v>
      </c>
      <c r="B32" s="120">
        <v>24</v>
      </c>
      <c r="C32" s="106">
        <f t="shared" si="4"/>
        <v>1223</v>
      </c>
      <c r="D32" s="107">
        <f t="shared" si="5"/>
        <v>3</v>
      </c>
      <c r="E32" s="110">
        <f t="shared" si="6"/>
        <v>1364</v>
      </c>
      <c r="F32" s="109">
        <f t="shared" si="0"/>
        <v>8</v>
      </c>
      <c r="G32" s="106">
        <f t="shared" si="7"/>
        <v>1460</v>
      </c>
      <c r="H32" s="107">
        <f t="shared" si="1"/>
        <v>10</v>
      </c>
      <c r="I32" s="110">
        <f t="shared" si="8"/>
        <v>1579</v>
      </c>
      <c r="J32" s="109">
        <f t="shared" si="2"/>
        <v>13</v>
      </c>
      <c r="K32" s="106">
        <f t="shared" si="9"/>
        <v>1675</v>
      </c>
      <c r="L32" s="107">
        <f t="shared" si="3"/>
        <v>15</v>
      </c>
    </row>
    <row r="33" spans="1:12" ht="15" customHeight="1" x14ac:dyDescent="0.2">
      <c r="A33" s="7">
        <v>30</v>
      </c>
      <c r="B33" s="120">
        <v>25</v>
      </c>
      <c r="C33" s="106">
        <f>IF(D33="","",C32+D33)</f>
        <v>1226</v>
      </c>
      <c r="D33" s="107">
        <f t="shared" si="5"/>
        <v>3</v>
      </c>
      <c r="E33" s="110">
        <f t="shared" si="6"/>
        <v>1372</v>
      </c>
      <c r="F33" s="109">
        <f t="shared" si="0"/>
        <v>8</v>
      </c>
      <c r="G33" s="106">
        <f t="shared" si="7"/>
        <v>1470</v>
      </c>
      <c r="H33" s="107">
        <f t="shared" si="1"/>
        <v>10</v>
      </c>
      <c r="I33" s="110">
        <f t="shared" si="8"/>
        <v>1592</v>
      </c>
      <c r="J33" s="109">
        <f t="shared" si="2"/>
        <v>13</v>
      </c>
      <c r="K33" s="106">
        <f t="shared" si="9"/>
        <v>1690</v>
      </c>
      <c r="L33" s="107">
        <f t="shared" si="3"/>
        <v>15</v>
      </c>
    </row>
    <row r="34" spans="1:12" ht="15" customHeight="1" x14ac:dyDescent="0.2">
      <c r="A34" s="7">
        <v>31</v>
      </c>
      <c r="B34" s="120">
        <v>26</v>
      </c>
      <c r="C34" s="106" t="str">
        <f t="shared" si="4"/>
        <v/>
      </c>
      <c r="D34" s="107" t="str">
        <f t="shared" si="5"/>
        <v/>
      </c>
      <c r="E34" s="110">
        <f t="shared" si="6"/>
        <v>1376</v>
      </c>
      <c r="F34" s="109">
        <f t="shared" si="0"/>
        <v>4</v>
      </c>
      <c r="G34" s="106">
        <f t="shared" si="7"/>
        <v>1475</v>
      </c>
      <c r="H34" s="107">
        <f t="shared" si="1"/>
        <v>5</v>
      </c>
      <c r="I34" s="110">
        <f t="shared" si="8"/>
        <v>1599</v>
      </c>
      <c r="J34" s="109">
        <f t="shared" si="2"/>
        <v>7</v>
      </c>
      <c r="K34" s="106">
        <f t="shared" si="9"/>
        <v>1698</v>
      </c>
      <c r="L34" s="107">
        <f t="shared" si="3"/>
        <v>8</v>
      </c>
    </row>
    <row r="35" spans="1:12" ht="15" customHeight="1" x14ac:dyDescent="0.2">
      <c r="A35" s="7">
        <v>32</v>
      </c>
      <c r="B35" s="120">
        <v>27</v>
      </c>
      <c r="C35" s="106" t="str">
        <f t="shared" si="4"/>
        <v/>
      </c>
      <c r="D35" s="107" t="str">
        <f t="shared" si="5"/>
        <v/>
      </c>
      <c r="E35" s="110">
        <f t="shared" si="6"/>
        <v>1380</v>
      </c>
      <c r="F35" s="109">
        <f t="shared" si="0"/>
        <v>4</v>
      </c>
      <c r="G35" s="106">
        <f t="shared" si="7"/>
        <v>1480</v>
      </c>
      <c r="H35" s="107">
        <f t="shared" si="1"/>
        <v>5</v>
      </c>
      <c r="I35" s="110">
        <f t="shared" si="8"/>
        <v>1606</v>
      </c>
      <c r="J35" s="109">
        <f t="shared" si="2"/>
        <v>7</v>
      </c>
      <c r="K35" s="106">
        <f t="shared" si="9"/>
        <v>1706</v>
      </c>
      <c r="L35" s="107">
        <f t="shared" si="3"/>
        <v>8</v>
      </c>
    </row>
    <row r="36" spans="1:12" ht="15" customHeight="1" x14ac:dyDescent="0.2">
      <c r="A36" s="7">
        <v>33</v>
      </c>
      <c r="B36" s="120">
        <v>28</v>
      </c>
      <c r="C36" s="106" t="str">
        <f t="shared" si="4"/>
        <v/>
      </c>
      <c r="D36" s="107" t="str">
        <f t="shared" si="5"/>
        <v/>
      </c>
      <c r="E36" s="110">
        <f t="shared" si="6"/>
        <v>1384</v>
      </c>
      <c r="F36" s="109">
        <f t="shared" si="0"/>
        <v>4</v>
      </c>
      <c r="G36" s="106">
        <f t="shared" si="7"/>
        <v>1485</v>
      </c>
      <c r="H36" s="107">
        <f t="shared" si="1"/>
        <v>5</v>
      </c>
      <c r="I36" s="110">
        <f t="shared" si="8"/>
        <v>1613</v>
      </c>
      <c r="J36" s="109">
        <f t="shared" si="2"/>
        <v>7</v>
      </c>
      <c r="K36" s="106">
        <f t="shared" si="9"/>
        <v>1714</v>
      </c>
      <c r="L36" s="107">
        <f t="shared" si="3"/>
        <v>8</v>
      </c>
    </row>
    <row r="37" spans="1:12" ht="15" customHeight="1" x14ac:dyDescent="0.2">
      <c r="A37" s="7">
        <v>34</v>
      </c>
      <c r="B37" s="120">
        <v>29</v>
      </c>
      <c r="C37" s="106" t="str">
        <f t="shared" si="4"/>
        <v/>
      </c>
      <c r="D37" s="107" t="str">
        <f t="shared" si="5"/>
        <v/>
      </c>
      <c r="E37" s="110">
        <f t="shared" si="6"/>
        <v>1388</v>
      </c>
      <c r="F37" s="109">
        <f t="shared" si="0"/>
        <v>4</v>
      </c>
      <c r="G37" s="106">
        <f t="shared" si="7"/>
        <v>1490</v>
      </c>
      <c r="H37" s="107">
        <f t="shared" si="1"/>
        <v>5</v>
      </c>
      <c r="I37" s="110">
        <f t="shared" si="8"/>
        <v>1620</v>
      </c>
      <c r="J37" s="109">
        <f t="shared" si="2"/>
        <v>7</v>
      </c>
      <c r="K37" s="106">
        <f t="shared" si="9"/>
        <v>1722</v>
      </c>
      <c r="L37" s="107">
        <f t="shared" si="3"/>
        <v>8</v>
      </c>
    </row>
    <row r="38" spans="1:12" ht="15" customHeight="1" x14ac:dyDescent="0.2">
      <c r="A38" s="7">
        <v>35</v>
      </c>
      <c r="B38" s="120">
        <v>30</v>
      </c>
      <c r="C38" s="106" t="str">
        <f t="shared" si="4"/>
        <v/>
      </c>
      <c r="D38" s="107" t="str">
        <f t="shared" si="5"/>
        <v/>
      </c>
      <c r="E38" s="110">
        <f t="shared" si="6"/>
        <v>1392</v>
      </c>
      <c r="F38" s="109">
        <f t="shared" si="0"/>
        <v>4</v>
      </c>
      <c r="G38" s="106">
        <f t="shared" si="7"/>
        <v>1495</v>
      </c>
      <c r="H38" s="107">
        <f t="shared" si="1"/>
        <v>5</v>
      </c>
      <c r="I38" s="110">
        <f t="shared" si="8"/>
        <v>1627</v>
      </c>
      <c r="J38" s="109">
        <f t="shared" si="2"/>
        <v>7</v>
      </c>
      <c r="K38" s="106">
        <f t="shared" si="9"/>
        <v>1730</v>
      </c>
      <c r="L38" s="107">
        <f t="shared" si="3"/>
        <v>8</v>
      </c>
    </row>
    <row r="39" spans="1:12" ht="15" customHeight="1" x14ac:dyDescent="0.2">
      <c r="A39" s="7">
        <v>36</v>
      </c>
      <c r="B39" s="120">
        <v>31</v>
      </c>
      <c r="C39" s="106" t="str">
        <f t="shared" si="4"/>
        <v/>
      </c>
      <c r="D39" s="107" t="str">
        <f t="shared" si="5"/>
        <v/>
      </c>
      <c r="E39" s="110">
        <f t="shared" si="6"/>
        <v>1396</v>
      </c>
      <c r="F39" s="109">
        <f t="shared" si="0"/>
        <v>4</v>
      </c>
      <c r="G39" s="106">
        <f t="shared" si="7"/>
        <v>1500</v>
      </c>
      <c r="H39" s="107">
        <f t="shared" si="1"/>
        <v>5</v>
      </c>
      <c r="I39" s="111">
        <f t="shared" si="8"/>
        <v>1634</v>
      </c>
      <c r="J39" s="112">
        <f t="shared" si="2"/>
        <v>7</v>
      </c>
      <c r="K39" s="113">
        <f t="shared" si="9"/>
        <v>1738</v>
      </c>
      <c r="L39" s="114">
        <f t="shared" si="3"/>
        <v>8</v>
      </c>
    </row>
    <row r="40" spans="1:12" ht="15" customHeight="1" x14ac:dyDescent="0.2">
      <c r="A40" s="7">
        <v>37</v>
      </c>
      <c r="B40" s="120">
        <v>32</v>
      </c>
      <c r="C40" s="106" t="str">
        <f t="shared" si="4"/>
        <v/>
      </c>
      <c r="D40" s="107" t="str">
        <f t="shared" si="5"/>
        <v/>
      </c>
      <c r="E40" s="110">
        <f t="shared" si="6"/>
        <v>1400</v>
      </c>
      <c r="F40" s="109">
        <f t="shared" si="0"/>
        <v>4</v>
      </c>
      <c r="G40" s="106">
        <f t="shared" si="7"/>
        <v>1505</v>
      </c>
      <c r="H40" s="107">
        <f t="shared" si="1"/>
        <v>5</v>
      </c>
      <c r="I40" s="111">
        <f t="shared" si="8"/>
        <v>1641</v>
      </c>
      <c r="J40" s="112">
        <f t="shared" si="2"/>
        <v>7</v>
      </c>
      <c r="K40" s="113">
        <f t="shared" si="9"/>
        <v>1746</v>
      </c>
      <c r="L40" s="114">
        <f t="shared" si="3"/>
        <v>8</v>
      </c>
    </row>
    <row r="41" spans="1:12" ht="15" customHeight="1" x14ac:dyDescent="0.2">
      <c r="A41" s="7">
        <v>38</v>
      </c>
      <c r="B41" s="120">
        <v>33</v>
      </c>
      <c r="C41" s="106" t="str">
        <f t="shared" si="4"/>
        <v/>
      </c>
      <c r="D41" s="107" t="str">
        <f t="shared" si="5"/>
        <v/>
      </c>
      <c r="E41" s="110">
        <f t="shared" si="6"/>
        <v>1404</v>
      </c>
      <c r="F41" s="109">
        <f t="shared" si="0"/>
        <v>4</v>
      </c>
      <c r="G41" s="106">
        <f t="shared" si="7"/>
        <v>1510</v>
      </c>
      <c r="H41" s="107">
        <f t="shared" si="1"/>
        <v>5</v>
      </c>
      <c r="I41" s="111">
        <f t="shared" si="8"/>
        <v>1648</v>
      </c>
      <c r="J41" s="112">
        <f t="shared" si="2"/>
        <v>7</v>
      </c>
      <c r="K41" s="113">
        <f t="shared" si="9"/>
        <v>1754</v>
      </c>
      <c r="L41" s="114">
        <f t="shared" si="3"/>
        <v>8</v>
      </c>
    </row>
    <row r="42" spans="1:12" ht="15" customHeight="1" x14ac:dyDescent="0.2">
      <c r="A42" s="7">
        <v>39</v>
      </c>
      <c r="B42" s="120">
        <v>34</v>
      </c>
      <c r="C42" s="106" t="str">
        <f t="shared" si="4"/>
        <v/>
      </c>
      <c r="D42" s="107" t="str">
        <f t="shared" ref="D42:D68" si="10">IF($B41&lt;=$R$5*$N$13,$C$7,IF($B41&lt;=$V$5*$N$13,$C$8,""))</f>
        <v/>
      </c>
      <c r="E42" s="110">
        <f t="shared" si="6"/>
        <v>1408</v>
      </c>
      <c r="F42" s="109">
        <f t="shared" ref="F42:F68" si="11">IF($B41&lt;=$R$6*$N$13,$E$7,IF($B41&lt;=$V$6*$N$13,$E$8,""))</f>
        <v>4</v>
      </c>
      <c r="G42" s="106">
        <f t="shared" si="7"/>
        <v>1515</v>
      </c>
      <c r="H42" s="107">
        <f t="shared" ref="H42:H68" si="12">IF($B41&lt;=$R$7*$N$13,$G$7,IF($B41&lt;=$V$7*$N$13,$G$8,""))</f>
        <v>5</v>
      </c>
      <c r="I42" s="111">
        <f t="shared" si="8"/>
        <v>1655</v>
      </c>
      <c r="J42" s="112">
        <f t="shared" ref="J42:J68" si="13">IF($B41&lt;=$R$8*$N$13,$I$7,IF($B41&lt;=$V$8*$N$13,$I$8,""))</f>
        <v>7</v>
      </c>
      <c r="K42" s="113">
        <f t="shared" si="9"/>
        <v>1762</v>
      </c>
      <c r="L42" s="114">
        <f t="shared" ref="L42:L68" si="14">IF($B41&lt;=$R$9*$N$13,$K$7,IF($B41&lt;=$V$9*$N$13,$K$8,""))</f>
        <v>8</v>
      </c>
    </row>
    <row r="43" spans="1:12" ht="15" customHeight="1" x14ac:dyDescent="0.2">
      <c r="A43" s="7">
        <v>40</v>
      </c>
      <c r="B43" s="120">
        <v>35</v>
      </c>
      <c r="C43" s="106" t="str">
        <f t="shared" si="4"/>
        <v/>
      </c>
      <c r="D43" s="107" t="str">
        <f t="shared" si="10"/>
        <v/>
      </c>
      <c r="E43" s="110">
        <f t="shared" si="6"/>
        <v>1412</v>
      </c>
      <c r="F43" s="109">
        <f t="shared" si="11"/>
        <v>4</v>
      </c>
      <c r="G43" s="106">
        <f t="shared" si="7"/>
        <v>1520</v>
      </c>
      <c r="H43" s="107">
        <f t="shared" si="12"/>
        <v>5</v>
      </c>
      <c r="I43" s="111">
        <f t="shared" si="8"/>
        <v>1662</v>
      </c>
      <c r="J43" s="112">
        <f t="shared" si="13"/>
        <v>7</v>
      </c>
      <c r="K43" s="113">
        <f t="shared" si="9"/>
        <v>1770</v>
      </c>
      <c r="L43" s="114">
        <f t="shared" si="14"/>
        <v>8</v>
      </c>
    </row>
    <row r="44" spans="1:12" ht="15" customHeight="1" x14ac:dyDescent="0.2">
      <c r="A44" s="7">
        <v>41</v>
      </c>
      <c r="B44" s="120">
        <v>36</v>
      </c>
      <c r="C44" s="106" t="str">
        <f t="shared" si="4"/>
        <v/>
      </c>
      <c r="D44" s="107" t="str">
        <f t="shared" si="10"/>
        <v/>
      </c>
      <c r="E44" s="111">
        <f t="shared" si="6"/>
        <v>1416</v>
      </c>
      <c r="F44" s="112">
        <f t="shared" si="11"/>
        <v>4</v>
      </c>
      <c r="G44" s="106">
        <f t="shared" si="7"/>
        <v>1525</v>
      </c>
      <c r="H44" s="107">
        <f t="shared" si="12"/>
        <v>5</v>
      </c>
      <c r="I44" s="111">
        <f t="shared" si="8"/>
        <v>1669</v>
      </c>
      <c r="J44" s="112">
        <f t="shared" si="13"/>
        <v>7</v>
      </c>
      <c r="K44" s="113">
        <f t="shared" si="9"/>
        <v>1778</v>
      </c>
      <c r="L44" s="114">
        <f t="shared" si="14"/>
        <v>8</v>
      </c>
    </row>
    <row r="45" spans="1:12" ht="15" customHeight="1" x14ac:dyDescent="0.2">
      <c r="A45" s="7">
        <v>42</v>
      </c>
      <c r="B45" s="120">
        <v>37</v>
      </c>
      <c r="C45" s="106" t="str">
        <f t="shared" si="4"/>
        <v/>
      </c>
      <c r="D45" s="107" t="str">
        <f t="shared" si="10"/>
        <v/>
      </c>
      <c r="E45" s="111">
        <f t="shared" si="6"/>
        <v>1420</v>
      </c>
      <c r="F45" s="112">
        <f t="shared" si="11"/>
        <v>4</v>
      </c>
      <c r="G45" s="106">
        <f t="shared" si="7"/>
        <v>1530</v>
      </c>
      <c r="H45" s="107">
        <f t="shared" si="12"/>
        <v>5</v>
      </c>
      <c r="I45" s="111">
        <f t="shared" si="8"/>
        <v>1676</v>
      </c>
      <c r="J45" s="112">
        <f t="shared" si="13"/>
        <v>7</v>
      </c>
      <c r="K45" s="113">
        <f t="shared" si="9"/>
        <v>1786</v>
      </c>
      <c r="L45" s="114">
        <f t="shared" si="14"/>
        <v>8</v>
      </c>
    </row>
    <row r="46" spans="1:12" ht="15" customHeight="1" x14ac:dyDescent="0.2">
      <c r="A46" s="7">
        <v>43</v>
      </c>
      <c r="B46" s="120">
        <v>38</v>
      </c>
      <c r="C46" s="106" t="str">
        <f t="shared" si="4"/>
        <v/>
      </c>
      <c r="D46" s="107" t="str">
        <f t="shared" si="10"/>
        <v/>
      </c>
      <c r="E46" s="111">
        <f t="shared" si="6"/>
        <v>1424</v>
      </c>
      <c r="F46" s="112">
        <f t="shared" si="11"/>
        <v>4</v>
      </c>
      <c r="G46" s="106">
        <f t="shared" si="7"/>
        <v>1535</v>
      </c>
      <c r="H46" s="107">
        <f t="shared" si="12"/>
        <v>5</v>
      </c>
      <c r="I46" s="111">
        <f t="shared" si="8"/>
        <v>1683</v>
      </c>
      <c r="J46" s="112">
        <f t="shared" si="13"/>
        <v>7</v>
      </c>
      <c r="K46" s="113">
        <f t="shared" si="9"/>
        <v>1794</v>
      </c>
      <c r="L46" s="114">
        <f t="shared" si="14"/>
        <v>8</v>
      </c>
    </row>
    <row r="47" spans="1:12" ht="15" customHeight="1" x14ac:dyDescent="0.2">
      <c r="A47" s="7">
        <v>44</v>
      </c>
      <c r="B47" s="120">
        <v>39</v>
      </c>
      <c r="C47" s="106" t="str">
        <f t="shared" si="4"/>
        <v/>
      </c>
      <c r="D47" s="107" t="str">
        <f t="shared" si="10"/>
        <v/>
      </c>
      <c r="E47" s="111">
        <f t="shared" si="6"/>
        <v>1428</v>
      </c>
      <c r="F47" s="112">
        <f t="shared" si="11"/>
        <v>4</v>
      </c>
      <c r="G47" s="106">
        <f t="shared" si="7"/>
        <v>1540</v>
      </c>
      <c r="H47" s="107">
        <f t="shared" si="12"/>
        <v>5</v>
      </c>
      <c r="I47" s="111">
        <f t="shared" si="8"/>
        <v>1690</v>
      </c>
      <c r="J47" s="112">
        <f t="shared" si="13"/>
        <v>7</v>
      </c>
      <c r="K47" s="113">
        <f t="shared" si="9"/>
        <v>1802</v>
      </c>
      <c r="L47" s="114">
        <f t="shared" si="14"/>
        <v>8</v>
      </c>
    </row>
    <row r="48" spans="1:12" ht="15" customHeight="1" x14ac:dyDescent="0.2">
      <c r="A48" s="7">
        <v>45</v>
      </c>
      <c r="B48" s="120">
        <v>40</v>
      </c>
      <c r="C48" s="106" t="str">
        <f t="shared" si="4"/>
        <v/>
      </c>
      <c r="D48" s="107" t="str">
        <f t="shared" si="10"/>
        <v/>
      </c>
      <c r="E48" s="111">
        <f t="shared" si="6"/>
        <v>1432</v>
      </c>
      <c r="F48" s="112">
        <f t="shared" si="11"/>
        <v>4</v>
      </c>
      <c r="G48" s="106">
        <f t="shared" si="7"/>
        <v>1545</v>
      </c>
      <c r="H48" s="107">
        <f t="shared" si="12"/>
        <v>5</v>
      </c>
      <c r="I48" s="111">
        <f t="shared" si="8"/>
        <v>1697</v>
      </c>
      <c r="J48" s="112">
        <f t="shared" si="13"/>
        <v>7</v>
      </c>
      <c r="K48" s="113">
        <f t="shared" si="9"/>
        <v>1810</v>
      </c>
      <c r="L48" s="114">
        <f t="shared" si="14"/>
        <v>8</v>
      </c>
    </row>
    <row r="49" spans="1:12" ht="15" customHeight="1" x14ac:dyDescent="0.2">
      <c r="A49" s="7">
        <v>46</v>
      </c>
      <c r="B49" s="120">
        <v>41</v>
      </c>
      <c r="C49" s="106" t="str">
        <f t="shared" si="4"/>
        <v/>
      </c>
      <c r="D49" s="107" t="str">
        <f t="shared" si="10"/>
        <v/>
      </c>
      <c r="E49" s="111">
        <f t="shared" si="6"/>
        <v>1436</v>
      </c>
      <c r="F49" s="112">
        <f t="shared" si="11"/>
        <v>4</v>
      </c>
      <c r="G49" s="106">
        <f t="shared" si="7"/>
        <v>1550</v>
      </c>
      <c r="H49" s="107">
        <f t="shared" si="12"/>
        <v>5</v>
      </c>
      <c r="I49" s="111">
        <f t="shared" si="8"/>
        <v>1704</v>
      </c>
      <c r="J49" s="112">
        <f t="shared" si="13"/>
        <v>7</v>
      </c>
      <c r="K49" s="113">
        <f t="shared" si="9"/>
        <v>1818</v>
      </c>
      <c r="L49" s="114">
        <f t="shared" si="14"/>
        <v>8</v>
      </c>
    </row>
    <row r="50" spans="1:12" ht="15" customHeight="1" x14ac:dyDescent="0.2">
      <c r="A50" s="7">
        <v>47</v>
      </c>
      <c r="B50" s="120">
        <v>42</v>
      </c>
      <c r="C50" s="106" t="str">
        <f t="shared" si="4"/>
        <v/>
      </c>
      <c r="D50" s="107" t="str">
        <f t="shared" si="10"/>
        <v/>
      </c>
      <c r="E50" s="111">
        <f t="shared" si="6"/>
        <v>1440</v>
      </c>
      <c r="F50" s="112">
        <f t="shared" si="11"/>
        <v>4</v>
      </c>
      <c r="G50" s="106">
        <f t="shared" si="7"/>
        <v>1555</v>
      </c>
      <c r="H50" s="107">
        <f t="shared" si="12"/>
        <v>5</v>
      </c>
      <c r="I50" s="111">
        <f t="shared" si="8"/>
        <v>1711</v>
      </c>
      <c r="J50" s="112">
        <f t="shared" si="13"/>
        <v>7</v>
      </c>
      <c r="K50" s="113">
        <f t="shared" si="9"/>
        <v>1826</v>
      </c>
      <c r="L50" s="114">
        <f t="shared" si="14"/>
        <v>8</v>
      </c>
    </row>
    <row r="51" spans="1:12" ht="15" customHeight="1" x14ac:dyDescent="0.2">
      <c r="A51" s="7">
        <v>48</v>
      </c>
      <c r="B51" s="120">
        <v>43</v>
      </c>
      <c r="C51" s="106" t="str">
        <f t="shared" si="4"/>
        <v/>
      </c>
      <c r="D51" s="107" t="str">
        <f t="shared" si="10"/>
        <v/>
      </c>
      <c r="E51" s="111">
        <f t="shared" si="6"/>
        <v>1444</v>
      </c>
      <c r="F51" s="112">
        <f t="shared" si="11"/>
        <v>4</v>
      </c>
      <c r="G51" s="106">
        <f t="shared" si="7"/>
        <v>1560</v>
      </c>
      <c r="H51" s="107">
        <f t="shared" si="12"/>
        <v>5</v>
      </c>
      <c r="I51" s="111">
        <f t="shared" si="8"/>
        <v>1718</v>
      </c>
      <c r="J51" s="112">
        <f t="shared" si="13"/>
        <v>7</v>
      </c>
      <c r="K51" s="113">
        <f t="shared" si="9"/>
        <v>1834</v>
      </c>
      <c r="L51" s="114">
        <f t="shared" si="14"/>
        <v>8</v>
      </c>
    </row>
    <row r="52" spans="1:12" ht="15" customHeight="1" x14ac:dyDescent="0.2">
      <c r="A52" s="7">
        <v>49</v>
      </c>
      <c r="B52" s="120">
        <v>44</v>
      </c>
      <c r="C52" s="106" t="str">
        <f t="shared" si="4"/>
        <v/>
      </c>
      <c r="D52" s="107" t="str">
        <f t="shared" si="10"/>
        <v/>
      </c>
      <c r="E52" s="111">
        <f t="shared" si="6"/>
        <v>1448</v>
      </c>
      <c r="F52" s="112">
        <f t="shared" si="11"/>
        <v>4</v>
      </c>
      <c r="G52" s="106">
        <f t="shared" si="7"/>
        <v>1565</v>
      </c>
      <c r="H52" s="107">
        <f t="shared" si="12"/>
        <v>5</v>
      </c>
      <c r="I52" s="111">
        <f t="shared" si="8"/>
        <v>1725</v>
      </c>
      <c r="J52" s="112">
        <f t="shared" si="13"/>
        <v>7</v>
      </c>
      <c r="K52" s="113">
        <f t="shared" si="9"/>
        <v>1842</v>
      </c>
      <c r="L52" s="114">
        <f t="shared" si="14"/>
        <v>8</v>
      </c>
    </row>
    <row r="53" spans="1:12" ht="15" customHeight="1" x14ac:dyDescent="0.2">
      <c r="A53" s="7">
        <v>50</v>
      </c>
      <c r="B53" s="120">
        <v>45</v>
      </c>
      <c r="C53" s="106" t="str">
        <f t="shared" si="4"/>
        <v/>
      </c>
      <c r="D53" s="107" t="str">
        <f t="shared" si="10"/>
        <v/>
      </c>
      <c r="E53" s="111">
        <f t="shared" si="6"/>
        <v>1452</v>
      </c>
      <c r="F53" s="112">
        <f t="shared" si="11"/>
        <v>4</v>
      </c>
      <c r="G53" s="106">
        <f t="shared" si="7"/>
        <v>1570</v>
      </c>
      <c r="H53" s="107">
        <f t="shared" si="12"/>
        <v>5</v>
      </c>
      <c r="I53" s="111">
        <f t="shared" si="8"/>
        <v>1732</v>
      </c>
      <c r="J53" s="112">
        <f t="shared" si="13"/>
        <v>7</v>
      </c>
      <c r="K53" s="113">
        <f t="shared" si="9"/>
        <v>1850</v>
      </c>
      <c r="L53" s="114">
        <f t="shared" si="14"/>
        <v>8</v>
      </c>
    </row>
    <row r="54" spans="1:12" ht="15" customHeight="1" x14ac:dyDescent="0.2">
      <c r="A54" s="7">
        <v>51</v>
      </c>
      <c r="B54" s="120">
        <v>46</v>
      </c>
      <c r="C54" s="106" t="str">
        <f t="shared" si="4"/>
        <v/>
      </c>
      <c r="D54" s="107" t="str">
        <f t="shared" si="10"/>
        <v/>
      </c>
      <c r="E54" s="111">
        <f t="shared" si="6"/>
        <v>1456</v>
      </c>
      <c r="F54" s="112">
        <f t="shared" si="11"/>
        <v>4</v>
      </c>
      <c r="G54" s="113">
        <f t="shared" si="7"/>
        <v>1575</v>
      </c>
      <c r="H54" s="114">
        <f t="shared" si="12"/>
        <v>5</v>
      </c>
      <c r="I54" s="111">
        <f t="shared" si="8"/>
        <v>1739</v>
      </c>
      <c r="J54" s="112">
        <f t="shared" si="13"/>
        <v>7</v>
      </c>
      <c r="K54" s="113">
        <f t="shared" si="9"/>
        <v>1858</v>
      </c>
      <c r="L54" s="114">
        <f t="shared" si="14"/>
        <v>8</v>
      </c>
    </row>
    <row r="55" spans="1:12" ht="15" customHeight="1" x14ac:dyDescent="0.2">
      <c r="A55" s="7">
        <v>52</v>
      </c>
      <c r="B55" s="120">
        <v>47</v>
      </c>
      <c r="C55" s="106" t="str">
        <f t="shared" si="4"/>
        <v/>
      </c>
      <c r="D55" s="107" t="str">
        <f t="shared" si="10"/>
        <v/>
      </c>
      <c r="E55" s="111">
        <f t="shared" si="6"/>
        <v>1460</v>
      </c>
      <c r="F55" s="112">
        <f t="shared" si="11"/>
        <v>4</v>
      </c>
      <c r="G55" s="113">
        <f t="shared" si="7"/>
        <v>1580</v>
      </c>
      <c r="H55" s="114">
        <f t="shared" si="12"/>
        <v>5</v>
      </c>
      <c r="I55" s="111">
        <f t="shared" si="8"/>
        <v>1746</v>
      </c>
      <c r="J55" s="112">
        <f t="shared" si="13"/>
        <v>7</v>
      </c>
      <c r="K55" s="113">
        <f t="shared" si="9"/>
        <v>1866</v>
      </c>
      <c r="L55" s="114">
        <f t="shared" si="14"/>
        <v>8</v>
      </c>
    </row>
    <row r="56" spans="1:12" ht="15" customHeight="1" x14ac:dyDescent="0.2">
      <c r="A56" s="7">
        <v>53</v>
      </c>
      <c r="B56" s="120">
        <v>48</v>
      </c>
      <c r="C56" s="106" t="str">
        <f t="shared" si="4"/>
        <v/>
      </c>
      <c r="D56" s="107" t="str">
        <f t="shared" si="10"/>
        <v/>
      </c>
      <c r="E56" s="111">
        <f t="shared" si="6"/>
        <v>1464</v>
      </c>
      <c r="F56" s="112">
        <f t="shared" si="11"/>
        <v>4</v>
      </c>
      <c r="G56" s="113">
        <f t="shared" si="7"/>
        <v>1585</v>
      </c>
      <c r="H56" s="114">
        <f t="shared" si="12"/>
        <v>5</v>
      </c>
      <c r="I56" s="111">
        <f t="shared" si="8"/>
        <v>1753</v>
      </c>
      <c r="J56" s="112">
        <f t="shared" si="13"/>
        <v>7</v>
      </c>
      <c r="K56" s="113">
        <f t="shared" si="9"/>
        <v>1874</v>
      </c>
      <c r="L56" s="114">
        <f t="shared" si="14"/>
        <v>8</v>
      </c>
    </row>
    <row r="57" spans="1:12" ht="15" customHeight="1" x14ac:dyDescent="0.2">
      <c r="A57" s="7">
        <v>54</v>
      </c>
      <c r="B57" s="120">
        <v>49</v>
      </c>
      <c r="C57" s="106" t="str">
        <f t="shared" si="4"/>
        <v/>
      </c>
      <c r="D57" s="107" t="str">
        <f t="shared" si="10"/>
        <v/>
      </c>
      <c r="E57" s="111">
        <f t="shared" si="6"/>
        <v>1468</v>
      </c>
      <c r="F57" s="112">
        <f t="shared" si="11"/>
        <v>4</v>
      </c>
      <c r="G57" s="113">
        <f t="shared" si="7"/>
        <v>1590</v>
      </c>
      <c r="H57" s="114">
        <f t="shared" si="12"/>
        <v>5</v>
      </c>
      <c r="I57" s="111">
        <f t="shared" si="8"/>
        <v>1760</v>
      </c>
      <c r="J57" s="112">
        <f t="shared" si="13"/>
        <v>7</v>
      </c>
      <c r="K57" s="113">
        <f t="shared" si="9"/>
        <v>1882</v>
      </c>
      <c r="L57" s="114">
        <f t="shared" si="14"/>
        <v>8</v>
      </c>
    </row>
    <row r="58" spans="1:12" ht="15" customHeight="1" x14ac:dyDescent="0.2">
      <c r="A58" s="7">
        <v>55</v>
      </c>
      <c r="B58" s="120">
        <v>50</v>
      </c>
      <c r="C58" s="106" t="str">
        <f t="shared" si="4"/>
        <v/>
      </c>
      <c r="D58" s="107" t="str">
        <f t="shared" si="10"/>
        <v/>
      </c>
      <c r="E58" s="111" t="str">
        <f t="shared" si="6"/>
        <v/>
      </c>
      <c r="F58" s="112" t="str">
        <f t="shared" si="11"/>
        <v/>
      </c>
      <c r="G58" s="113" t="str">
        <f t="shared" si="7"/>
        <v/>
      </c>
      <c r="H58" s="114" t="str">
        <f t="shared" si="12"/>
        <v/>
      </c>
      <c r="I58" s="111" t="str">
        <f t="shared" si="8"/>
        <v/>
      </c>
      <c r="J58" s="112" t="str">
        <f t="shared" si="13"/>
        <v/>
      </c>
      <c r="K58" s="113" t="str">
        <f t="shared" si="9"/>
        <v/>
      </c>
      <c r="L58" s="114" t="str">
        <f t="shared" si="14"/>
        <v/>
      </c>
    </row>
    <row r="59" spans="1:12" ht="15" customHeight="1" x14ac:dyDescent="0.2">
      <c r="A59" s="7">
        <v>56</v>
      </c>
      <c r="B59" s="120">
        <v>51</v>
      </c>
      <c r="C59" s="106" t="str">
        <f t="shared" si="4"/>
        <v/>
      </c>
      <c r="D59" s="107" t="str">
        <f t="shared" si="10"/>
        <v/>
      </c>
      <c r="E59" s="111" t="str">
        <f t="shared" si="6"/>
        <v/>
      </c>
      <c r="F59" s="112" t="str">
        <f t="shared" si="11"/>
        <v/>
      </c>
      <c r="G59" s="113" t="str">
        <f t="shared" si="7"/>
        <v/>
      </c>
      <c r="H59" s="114" t="str">
        <f t="shared" si="12"/>
        <v/>
      </c>
      <c r="I59" s="111" t="str">
        <f t="shared" si="8"/>
        <v/>
      </c>
      <c r="J59" s="112" t="str">
        <f t="shared" si="13"/>
        <v/>
      </c>
      <c r="K59" s="113" t="str">
        <f t="shared" si="9"/>
        <v/>
      </c>
      <c r="L59" s="114" t="str">
        <f t="shared" si="14"/>
        <v/>
      </c>
    </row>
    <row r="60" spans="1:12" ht="15" customHeight="1" x14ac:dyDescent="0.2">
      <c r="A60" s="7">
        <v>57</v>
      </c>
      <c r="B60" s="120">
        <v>52</v>
      </c>
      <c r="C60" s="106" t="str">
        <f t="shared" si="4"/>
        <v/>
      </c>
      <c r="D60" s="107" t="str">
        <f t="shared" si="10"/>
        <v/>
      </c>
      <c r="E60" s="111" t="str">
        <f t="shared" si="6"/>
        <v/>
      </c>
      <c r="F60" s="112" t="str">
        <f t="shared" si="11"/>
        <v/>
      </c>
      <c r="G60" s="113" t="str">
        <f t="shared" si="7"/>
        <v/>
      </c>
      <c r="H60" s="114" t="str">
        <f t="shared" si="12"/>
        <v/>
      </c>
      <c r="I60" s="111" t="str">
        <f t="shared" si="8"/>
        <v/>
      </c>
      <c r="J60" s="112" t="str">
        <f t="shared" si="13"/>
        <v/>
      </c>
      <c r="K60" s="113" t="str">
        <f t="shared" si="9"/>
        <v/>
      </c>
      <c r="L60" s="114" t="str">
        <f t="shared" si="14"/>
        <v/>
      </c>
    </row>
    <row r="61" spans="1:12" ht="15" customHeight="1" x14ac:dyDescent="0.2">
      <c r="A61" s="7">
        <v>58</v>
      </c>
      <c r="B61" s="120">
        <v>53</v>
      </c>
      <c r="C61" s="113" t="str">
        <f t="shared" si="4"/>
        <v/>
      </c>
      <c r="D61" s="114" t="str">
        <f t="shared" si="10"/>
        <v/>
      </c>
      <c r="E61" s="111" t="str">
        <f t="shared" si="6"/>
        <v/>
      </c>
      <c r="F61" s="112" t="str">
        <f t="shared" si="11"/>
        <v/>
      </c>
      <c r="G61" s="113" t="str">
        <f t="shared" si="7"/>
        <v/>
      </c>
      <c r="H61" s="114" t="str">
        <f t="shared" si="12"/>
        <v/>
      </c>
      <c r="I61" s="111" t="str">
        <f t="shared" si="8"/>
        <v/>
      </c>
      <c r="J61" s="112" t="str">
        <f t="shared" si="13"/>
        <v/>
      </c>
      <c r="K61" s="113" t="str">
        <f t="shared" si="9"/>
        <v/>
      </c>
      <c r="L61" s="114" t="str">
        <f t="shared" si="14"/>
        <v/>
      </c>
    </row>
    <row r="62" spans="1:12" ht="15" customHeight="1" x14ac:dyDescent="0.2">
      <c r="A62" s="7">
        <v>59</v>
      </c>
      <c r="B62" s="120">
        <v>54</v>
      </c>
      <c r="C62" s="113" t="str">
        <f t="shared" si="4"/>
        <v/>
      </c>
      <c r="D62" s="114" t="str">
        <f t="shared" si="10"/>
        <v/>
      </c>
      <c r="E62" s="111" t="str">
        <f t="shared" si="6"/>
        <v/>
      </c>
      <c r="F62" s="112" t="str">
        <f t="shared" si="11"/>
        <v/>
      </c>
      <c r="G62" s="113" t="str">
        <f t="shared" si="7"/>
        <v/>
      </c>
      <c r="H62" s="114" t="str">
        <f t="shared" si="12"/>
        <v/>
      </c>
      <c r="I62" s="111" t="str">
        <f t="shared" si="8"/>
        <v/>
      </c>
      <c r="J62" s="112" t="str">
        <f t="shared" si="13"/>
        <v/>
      </c>
      <c r="K62" s="113" t="str">
        <f t="shared" si="9"/>
        <v/>
      </c>
      <c r="L62" s="114" t="str">
        <f t="shared" si="14"/>
        <v/>
      </c>
    </row>
    <row r="63" spans="1:12" ht="15" customHeight="1" x14ac:dyDescent="0.2">
      <c r="A63" s="7">
        <v>60</v>
      </c>
      <c r="B63" s="120">
        <v>55</v>
      </c>
      <c r="C63" s="113" t="str">
        <f t="shared" si="4"/>
        <v/>
      </c>
      <c r="D63" s="114" t="str">
        <f t="shared" si="10"/>
        <v/>
      </c>
      <c r="E63" s="111" t="str">
        <f t="shared" si="6"/>
        <v/>
      </c>
      <c r="F63" s="112" t="str">
        <f t="shared" si="11"/>
        <v/>
      </c>
      <c r="G63" s="113" t="str">
        <f t="shared" si="7"/>
        <v/>
      </c>
      <c r="H63" s="114" t="str">
        <f t="shared" si="12"/>
        <v/>
      </c>
      <c r="I63" s="111" t="str">
        <f t="shared" si="8"/>
        <v/>
      </c>
      <c r="J63" s="112" t="str">
        <f t="shared" si="13"/>
        <v/>
      </c>
      <c r="K63" s="113" t="str">
        <f t="shared" si="9"/>
        <v/>
      </c>
      <c r="L63" s="114" t="str">
        <f t="shared" si="14"/>
        <v/>
      </c>
    </row>
    <row r="64" spans="1:12" ht="15" customHeight="1" x14ac:dyDescent="0.2">
      <c r="A64" s="7">
        <v>61</v>
      </c>
      <c r="B64" s="120">
        <v>56</v>
      </c>
      <c r="C64" s="113" t="str">
        <f t="shared" si="4"/>
        <v/>
      </c>
      <c r="D64" s="114" t="str">
        <f t="shared" si="10"/>
        <v/>
      </c>
      <c r="E64" s="111" t="str">
        <f t="shared" si="6"/>
        <v/>
      </c>
      <c r="F64" s="112" t="str">
        <f t="shared" si="11"/>
        <v/>
      </c>
      <c r="G64" s="113" t="str">
        <f t="shared" si="7"/>
        <v/>
      </c>
      <c r="H64" s="114" t="str">
        <f t="shared" si="12"/>
        <v/>
      </c>
      <c r="I64" s="111" t="str">
        <f t="shared" si="8"/>
        <v/>
      </c>
      <c r="J64" s="112" t="str">
        <f t="shared" si="13"/>
        <v/>
      </c>
      <c r="K64" s="113" t="str">
        <f t="shared" si="9"/>
        <v/>
      </c>
      <c r="L64" s="114" t="str">
        <f t="shared" si="14"/>
        <v/>
      </c>
    </row>
    <row r="65" spans="1:12" ht="15" customHeight="1" x14ac:dyDescent="0.2">
      <c r="A65" s="7">
        <v>62</v>
      </c>
      <c r="B65" s="120">
        <v>57</v>
      </c>
      <c r="C65" s="113" t="str">
        <f t="shared" si="4"/>
        <v/>
      </c>
      <c r="D65" s="114" t="str">
        <f t="shared" si="10"/>
        <v/>
      </c>
      <c r="E65" s="111" t="str">
        <f t="shared" si="6"/>
        <v/>
      </c>
      <c r="F65" s="112" t="str">
        <f t="shared" si="11"/>
        <v/>
      </c>
      <c r="G65" s="113" t="str">
        <f t="shared" si="7"/>
        <v/>
      </c>
      <c r="H65" s="114" t="str">
        <f t="shared" si="12"/>
        <v/>
      </c>
      <c r="I65" s="111" t="str">
        <f t="shared" si="8"/>
        <v/>
      </c>
      <c r="J65" s="112" t="str">
        <f t="shared" si="13"/>
        <v/>
      </c>
      <c r="K65" s="113" t="str">
        <f t="shared" si="9"/>
        <v/>
      </c>
      <c r="L65" s="114" t="str">
        <f t="shared" si="14"/>
        <v/>
      </c>
    </row>
    <row r="66" spans="1:12" ht="15" customHeight="1" x14ac:dyDescent="0.2">
      <c r="A66" s="7">
        <v>63</v>
      </c>
      <c r="B66" s="120">
        <v>58</v>
      </c>
      <c r="C66" s="113" t="str">
        <f t="shared" si="4"/>
        <v/>
      </c>
      <c r="D66" s="114" t="str">
        <f t="shared" si="10"/>
        <v/>
      </c>
      <c r="E66" s="111" t="str">
        <f t="shared" si="6"/>
        <v/>
      </c>
      <c r="F66" s="112" t="str">
        <f t="shared" si="11"/>
        <v/>
      </c>
      <c r="G66" s="113" t="str">
        <f t="shared" si="7"/>
        <v/>
      </c>
      <c r="H66" s="114" t="str">
        <f t="shared" si="12"/>
        <v/>
      </c>
      <c r="I66" s="111" t="str">
        <f t="shared" si="8"/>
        <v/>
      </c>
      <c r="J66" s="112" t="str">
        <f t="shared" si="13"/>
        <v/>
      </c>
      <c r="K66" s="113" t="str">
        <f t="shared" si="9"/>
        <v/>
      </c>
      <c r="L66" s="114" t="str">
        <f t="shared" si="14"/>
        <v/>
      </c>
    </row>
    <row r="67" spans="1:12" ht="15" customHeight="1" x14ac:dyDescent="0.2">
      <c r="A67" s="7">
        <v>64</v>
      </c>
      <c r="B67" s="120">
        <v>59</v>
      </c>
      <c r="C67" s="113" t="str">
        <f t="shared" si="4"/>
        <v/>
      </c>
      <c r="D67" s="114" t="str">
        <f t="shared" si="10"/>
        <v/>
      </c>
      <c r="E67" s="111" t="str">
        <f t="shared" si="6"/>
        <v/>
      </c>
      <c r="F67" s="112" t="str">
        <f t="shared" si="11"/>
        <v/>
      </c>
      <c r="G67" s="113" t="str">
        <f t="shared" si="7"/>
        <v/>
      </c>
      <c r="H67" s="114" t="str">
        <f t="shared" si="12"/>
        <v/>
      </c>
      <c r="I67" s="111" t="str">
        <f t="shared" si="8"/>
        <v/>
      </c>
      <c r="J67" s="112" t="str">
        <f t="shared" si="13"/>
        <v/>
      </c>
      <c r="K67" s="113" t="str">
        <f t="shared" si="9"/>
        <v/>
      </c>
      <c r="L67" s="114" t="str">
        <f t="shared" si="14"/>
        <v/>
      </c>
    </row>
    <row r="68" spans="1:12" ht="15" customHeight="1" thickBot="1" x14ac:dyDescent="0.25">
      <c r="A68" s="7">
        <v>65</v>
      </c>
      <c r="B68" s="121">
        <v>60</v>
      </c>
      <c r="C68" s="115" t="str">
        <f t="shared" si="4"/>
        <v/>
      </c>
      <c r="D68" s="116" t="str">
        <f t="shared" si="10"/>
        <v/>
      </c>
      <c r="E68" s="117" t="str">
        <f t="shared" si="6"/>
        <v/>
      </c>
      <c r="F68" s="118" t="str">
        <f t="shared" si="11"/>
        <v/>
      </c>
      <c r="G68" s="115" t="str">
        <f t="shared" si="7"/>
        <v/>
      </c>
      <c r="H68" s="116" t="str">
        <f t="shared" si="12"/>
        <v/>
      </c>
      <c r="I68" s="117" t="str">
        <f t="shared" si="8"/>
        <v/>
      </c>
      <c r="J68" s="118" t="str">
        <f t="shared" si="13"/>
        <v/>
      </c>
      <c r="K68" s="115" t="str">
        <f t="shared" si="9"/>
        <v/>
      </c>
      <c r="L68" s="116" t="str">
        <f t="shared" si="14"/>
        <v/>
      </c>
    </row>
    <row r="69" spans="1:12" ht="20.100000000000001" customHeight="1" x14ac:dyDescent="0.2">
      <c r="B69" s="59" t="s">
        <v>64</v>
      </c>
    </row>
  </sheetData>
  <sheetProtection algorithmName="SHA-512" hashValue="hfnoUvBPLV8bzIVY8teHS1HGdxP7Ftt44KEVTaKNJgCUwuFVp+/FXehl+mnUcI2KCV19cUSMOSNo25wRbL2CIw==" saltValue="IDU5SWLzIbOLg1Pke41xBQ==" spinCount="100000" sheet="1" objects="1" scenarios="1"/>
  <mergeCells count="4">
    <mergeCell ref="B2:H3"/>
    <mergeCell ref="I2:L3"/>
    <mergeCell ref="Q12:S12"/>
    <mergeCell ref="Q13:S13"/>
  </mergeCells>
  <phoneticPr fontId="2"/>
  <printOptions horizontalCentered="1"/>
  <pageMargins left="0.70866141732283472" right="0.70866141732283472" top="0.74803149606299213" bottom="0.74803149606299213" header="0.31496062992125984" footer="0.31496062992125984"/>
  <pageSetup paperSize="9" scale="64" orientation="portrait" r:id="rId1"/>
  <colBreaks count="1" manualBreakCount="1">
    <brk id="1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AE9D-4D6F-4D81-8FD3-77196F9D3947}">
  <sheetPr>
    <tabColor rgb="FF00FFFF"/>
    <pageSetUpPr autoPageBreaks="0"/>
  </sheetPr>
  <dimension ref="A1:AB69"/>
  <sheetViews>
    <sheetView showGridLines="0" zoomScaleNormal="100" workbookViewId="0">
      <pane ySplit="4" topLeftCell="A8" activePane="bottomLeft" state="frozen"/>
      <selection activeCell="R6" sqref="R6"/>
      <selection pane="bottomLeft" activeCell="N17" sqref="N17"/>
    </sheetView>
  </sheetViews>
  <sheetFormatPr defaultColWidth="9" defaultRowHeight="13.2" x14ac:dyDescent="0.2"/>
  <cols>
    <col min="1" max="1" width="2.88671875" style="7" customWidth="1"/>
    <col min="2" max="2" width="11.33203125" style="10" customWidth="1"/>
    <col min="3" max="3" width="9.33203125" style="2" customWidth="1"/>
    <col min="4" max="4" width="6.44140625" style="2" customWidth="1"/>
    <col min="5" max="5" width="9.33203125" style="2" customWidth="1"/>
    <col min="6" max="6" width="6.33203125" style="2" customWidth="1"/>
    <col min="7" max="7" width="9.33203125" style="2" customWidth="1"/>
    <col min="8" max="8" width="6.109375" style="2" customWidth="1"/>
    <col min="9" max="9" width="9.33203125" style="2" customWidth="1"/>
    <col min="10" max="10" width="6.21875" style="2" customWidth="1"/>
    <col min="11" max="11" width="10.21875" style="2" customWidth="1"/>
    <col min="12" max="12" width="6.21875" style="2" customWidth="1"/>
    <col min="13" max="13" width="5.21875" style="2" customWidth="1"/>
    <col min="14" max="14" width="7.6640625" style="2" customWidth="1"/>
    <col min="15" max="16" width="11.109375" style="2" customWidth="1"/>
    <col min="17" max="17" width="9.44140625" style="2" customWidth="1"/>
    <col min="18" max="18" width="8.21875" style="2" customWidth="1"/>
    <col min="19" max="20" width="13.88671875" style="2" customWidth="1"/>
    <col min="21" max="21" width="10.44140625" style="2" customWidth="1"/>
    <col min="22" max="22" width="12.44140625" style="2" customWidth="1"/>
    <col min="23" max="23" width="12.77734375" style="2" customWidth="1"/>
    <col min="24" max="24" width="8.6640625" style="2" customWidth="1"/>
    <col min="25" max="16384" width="9" style="2"/>
  </cols>
  <sheetData>
    <row r="1" spans="1:28" ht="27.9" customHeight="1" thickBot="1" x14ac:dyDescent="0.25">
      <c r="B1" s="3" t="s">
        <v>83</v>
      </c>
      <c r="N1" s="57" t="s">
        <v>107</v>
      </c>
    </row>
    <row r="2" spans="1:28" ht="23.25" customHeight="1" x14ac:dyDescent="0.2">
      <c r="B2" s="321" t="str">
        <f>IF('4.事業所（２）'!$D$9="","",'4.事業所（２）'!$D$9)&amp;"賃金表"</f>
        <v>○○工場（奈良県例）賃金表</v>
      </c>
      <c r="C2" s="322"/>
      <c r="D2" s="322"/>
      <c r="E2" s="322"/>
      <c r="F2" s="322"/>
      <c r="G2" s="322"/>
      <c r="H2" s="322"/>
      <c r="I2" s="322" t="str">
        <f>"改訂年"&amp;'4.事業所（１）サラリースケール'!$F$9&amp;"年"</f>
        <v>改訂年2024年</v>
      </c>
      <c r="J2" s="322"/>
      <c r="K2" s="322"/>
      <c r="L2" s="325"/>
      <c r="O2" s="20"/>
      <c r="P2" s="20"/>
      <c r="Q2" s="20"/>
      <c r="R2" s="20"/>
      <c r="S2" s="20"/>
      <c r="T2" s="20"/>
      <c r="U2" s="20"/>
      <c r="V2" s="20"/>
      <c r="W2" s="20"/>
      <c r="X2" s="20"/>
      <c r="Y2" s="20"/>
      <c r="Z2" s="20"/>
      <c r="AA2" s="20"/>
      <c r="AB2" s="19"/>
    </row>
    <row r="3" spans="1:28" s="7" customFormat="1" ht="14.1" customHeight="1" thickBot="1" x14ac:dyDescent="0.25">
      <c r="B3" s="323"/>
      <c r="C3" s="324"/>
      <c r="D3" s="324"/>
      <c r="E3" s="324"/>
      <c r="F3" s="324"/>
      <c r="G3" s="324"/>
      <c r="H3" s="324"/>
      <c r="I3" s="324"/>
      <c r="J3" s="324"/>
      <c r="K3" s="324"/>
      <c r="L3" s="326"/>
      <c r="N3" s="56" t="s">
        <v>57</v>
      </c>
      <c r="O3" s="1"/>
      <c r="P3" s="1"/>
      <c r="Q3" s="1"/>
      <c r="R3" s="1"/>
      <c r="S3" s="1"/>
      <c r="T3" s="1"/>
      <c r="U3" s="1"/>
      <c r="V3" s="1"/>
      <c r="W3" s="1"/>
      <c r="X3" s="1"/>
      <c r="Y3" s="6"/>
      <c r="Z3" s="6"/>
      <c r="AA3" s="1"/>
      <c r="AB3" s="1"/>
    </row>
    <row r="4" spans="1:28" s="1" customFormat="1" ht="22.5" customHeight="1" x14ac:dyDescent="0.2">
      <c r="A4" s="7">
        <v>1</v>
      </c>
      <c r="B4" s="143" t="s">
        <v>5</v>
      </c>
      <c r="C4" s="144">
        <v>1</v>
      </c>
      <c r="D4" s="145" t="s">
        <v>5</v>
      </c>
      <c r="E4" s="146">
        <v>2</v>
      </c>
      <c r="F4" s="147" t="s">
        <v>5</v>
      </c>
      <c r="G4" s="144">
        <v>3</v>
      </c>
      <c r="H4" s="145" t="s">
        <v>5</v>
      </c>
      <c r="I4" s="146">
        <v>4</v>
      </c>
      <c r="J4" s="147" t="s">
        <v>5</v>
      </c>
      <c r="K4" s="144">
        <v>5</v>
      </c>
      <c r="L4" s="145" t="s">
        <v>5</v>
      </c>
      <c r="N4" s="38" t="s">
        <v>5</v>
      </c>
      <c r="O4" s="71" t="s">
        <v>41</v>
      </c>
      <c r="P4" s="39" t="s">
        <v>1</v>
      </c>
      <c r="Q4" s="39" t="s">
        <v>11</v>
      </c>
      <c r="R4" s="39" t="s">
        <v>2</v>
      </c>
      <c r="S4" s="72" t="s">
        <v>52</v>
      </c>
      <c r="T4" s="39" t="s">
        <v>53</v>
      </c>
      <c r="U4" s="39" t="s">
        <v>28</v>
      </c>
      <c r="V4" s="39" t="s">
        <v>3</v>
      </c>
      <c r="W4" s="72" t="s">
        <v>4</v>
      </c>
      <c r="X4" s="39" t="s">
        <v>27</v>
      </c>
      <c r="Y4" s="40" t="s">
        <v>26</v>
      </c>
      <c r="Z4" s="40" t="s">
        <v>0</v>
      </c>
      <c r="AA4" s="41" t="s">
        <v>5</v>
      </c>
    </row>
    <row r="5" spans="1:28" s="1" customFormat="1" ht="24.75" customHeight="1" x14ac:dyDescent="0.2">
      <c r="A5" s="7">
        <v>2</v>
      </c>
      <c r="B5" s="69" t="s">
        <v>0</v>
      </c>
      <c r="C5" s="93" t="str">
        <f>IF($Z$5="","",$Z$5)</f>
        <v>ー</v>
      </c>
      <c r="D5" s="94"/>
      <c r="E5" s="95">
        <f>IF($Z$6="","",$Z$6)</f>
        <v>10</v>
      </c>
      <c r="F5" s="96" t="s">
        <v>8</v>
      </c>
      <c r="G5" s="93">
        <f>IF($Z$7="","",$Z$7)</f>
        <v>15</v>
      </c>
      <c r="H5" s="94" t="s">
        <v>8</v>
      </c>
      <c r="I5" s="95">
        <f>IF($Z$8="","",$Z$8)</f>
        <v>20</v>
      </c>
      <c r="J5" s="96" t="s">
        <v>8</v>
      </c>
      <c r="K5" s="93">
        <f>IF($Z$9="","",$Z$9)</f>
        <v>25</v>
      </c>
      <c r="L5" s="94" t="s">
        <v>8</v>
      </c>
      <c r="N5" s="122" t="str">
        <f>IF('4.事業所（１）サラリースケール'!$C13="","",'4.事業所（１）サラリースケール'!$C13)</f>
        <v>U-1</v>
      </c>
      <c r="O5" s="123">
        <f>IF('4.事業所（２）'!F13="","",'4.事業所（２）'!F13)</f>
        <v>1000</v>
      </c>
      <c r="P5" s="124">
        <f>IF('4.事業所（２）'!G13="","",'4.事業所（２）'!G13)</f>
        <v>10</v>
      </c>
      <c r="Q5" s="124">
        <f>IF('4.事業所（２）'!H13="","",'4.事業所（２）'!H13)</f>
        <v>5</v>
      </c>
      <c r="R5" s="124">
        <f>IF('4.事業所（２）'!I13="","",'4.事業所（２）'!I13)</f>
        <v>6</v>
      </c>
      <c r="S5" s="123">
        <f>IF('4.事業所（２）'!J13="","",'4.事業所（２）'!J13)</f>
        <v>1060</v>
      </c>
      <c r="T5" s="124">
        <f>IF('4.事業所（２）'!K13="","",'4.事業所（２）'!K13)</f>
        <v>5</v>
      </c>
      <c r="U5" s="124">
        <f>IF('4.事業所（２）'!L13="","",'4.事業所（２）'!L13)</f>
        <v>3</v>
      </c>
      <c r="V5" s="124">
        <f>IF('4.事業所（２）'!M13="","",'4.事業所（２）'!M13)</f>
        <v>12</v>
      </c>
      <c r="W5" s="123">
        <f>IF('4.事業所（２）'!N13="","",'4.事業所（２）'!N13)</f>
        <v>1090</v>
      </c>
      <c r="X5" s="124">
        <f>IF('4.事業所（２）'!O13="","",'4.事業所（２）'!O13)</f>
        <v>13</v>
      </c>
      <c r="Y5" s="124">
        <f>IF('4.事業所（２）'!P13="","",'4.事業所（２）'!P13)</f>
        <v>25</v>
      </c>
      <c r="Z5" s="124" t="str">
        <f>IF('4.事業所（２）'!Q13="","",'4.事業所（２）'!Q13)</f>
        <v>ー</v>
      </c>
      <c r="AA5" s="125" t="str">
        <f>IF('4.事業所（２）'!R13="","",'4.事業所（２）'!R13)</f>
        <v>U-1</v>
      </c>
      <c r="AB5" s="2"/>
    </row>
    <row r="6" spans="1:28" ht="24.9" customHeight="1" x14ac:dyDescent="0.2">
      <c r="A6" s="7">
        <v>3</v>
      </c>
      <c r="B6" s="69" t="s">
        <v>6</v>
      </c>
      <c r="C6" s="93">
        <f>IF($P$5="","",$P$5)</f>
        <v>10</v>
      </c>
      <c r="D6" s="94" t="s">
        <v>8</v>
      </c>
      <c r="E6" s="95">
        <f>IF($P$6="","",$P$6)</f>
        <v>15</v>
      </c>
      <c r="F6" s="96" t="s">
        <v>8</v>
      </c>
      <c r="G6" s="93">
        <f>IF($P$7="","",$P$7)</f>
        <v>20</v>
      </c>
      <c r="H6" s="94" t="s">
        <v>8</v>
      </c>
      <c r="I6" s="95">
        <f>IF($P$8="","",$P$8)</f>
        <v>25</v>
      </c>
      <c r="J6" s="96" t="s">
        <v>8</v>
      </c>
      <c r="K6" s="93">
        <f>IF($P$9="","",$P$9)</f>
        <v>30</v>
      </c>
      <c r="L6" s="94" t="s">
        <v>8</v>
      </c>
      <c r="N6" s="122" t="str">
        <f>IF('4.事業所（１）サラリースケール'!$C14="","",'4.事業所（１）サラリースケール'!$C14)</f>
        <v>U-2</v>
      </c>
      <c r="O6" s="123">
        <f>IF('4.事業所（２）'!F14="","",'4.事業所（２）'!F14)</f>
        <v>1050</v>
      </c>
      <c r="P6" s="124">
        <f>IF('4.事業所（２）'!G14="","",'4.事業所（２）'!G14)</f>
        <v>15</v>
      </c>
      <c r="Q6" s="124">
        <f>IF('4.事業所（２）'!H14="","",'4.事業所（２）'!H14)</f>
        <v>8</v>
      </c>
      <c r="R6" s="124">
        <f>IF('4.事業所（２）'!I14="","",'4.事業所（２）'!I14)</f>
        <v>12</v>
      </c>
      <c r="S6" s="123">
        <f>IF('4.事業所（２）'!J14="","",'4.事業所（２）'!J14)</f>
        <v>1230</v>
      </c>
      <c r="T6" s="124">
        <f>IF('4.事業所（２）'!K14="","",'4.事業所（２）'!K14)</f>
        <v>8</v>
      </c>
      <c r="U6" s="124">
        <f>IF('4.事業所（２）'!L14="","",'4.事業所（２）'!L14)</f>
        <v>4</v>
      </c>
      <c r="V6" s="124">
        <f>IF('4.事業所（２）'!M14="","",'4.事業所（２）'!M14)</f>
        <v>24</v>
      </c>
      <c r="W6" s="123">
        <f>IF('4.事業所（２）'!N14="","",'4.事業所（２）'!N14)</f>
        <v>1326</v>
      </c>
      <c r="X6" s="124">
        <f>IF('4.事業所（２）'!O14="","",'4.事業所（２）'!O14)</f>
        <v>25</v>
      </c>
      <c r="Y6" s="124">
        <f>IF('4.事業所（２）'!P14="","",'4.事業所（２）'!P14)</f>
        <v>49</v>
      </c>
      <c r="Z6" s="124">
        <f>IF('4.事業所（２）'!Q14="","",'4.事業所（２）'!Q14)</f>
        <v>10</v>
      </c>
      <c r="AA6" s="125" t="str">
        <f>IF('4.事業所（２）'!R14="","",'4.事業所（２）'!R14)</f>
        <v>U-2</v>
      </c>
    </row>
    <row r="7" spans="1:28" ht="24.9" customHeight="1" x14ac:dyDescent="0.2">
      <c r="A7" s="7">
        <v>4</v>
      </c>
      <c r="B7" s="69" t="s">
        <v>7</v>
      </c>
      <c r="C7" s="93">
        <f>IF($Q$5="","",$Q$5)</f>
        <v>5</v>
      </c>
      <c r="D7" s="94" t="s">
        <v>8</v>
      </c>
      <c r="E7" s="95">
        <f>IF($Q$6="","",$Q$6)</f>
        <v>8</v>
      </c>
      <c r="F7" s="96" t="s">
        <v>8</v>
      </c>
      <c r="G7" s="93">
        <f>IF($Q$7="","",$Q$7)</f>
        <v>10</v>
      </c>
      <c r="H7" s="94" t="s">
        <v>8</v>
      </c>
      <c r="I7" s="95">
        <f>IF($Q$8="","",$Q$8)</f>
        <v>13</v>
      </c>
      <c r="J7" s="96" t="s">
        <v>8</v>
      </c>
      <c r="K7" s="93">
        <f>IF($Q$9="","",$Q$9)</f>
        <v>15</v>
      </c>
      <c r="L7" s="94" t="s">
        <v>8</v>
      </c>
      <c r="N7" s="122" t="str">
        <f>IF('4.事業所（１）サラリースケール'!$C15="","",'4.事業所（１）サラリースケール'!$C15)</f>
        <v>U-3</v>
      </c>
      <c r="O7" s="123">
        <f>IF('4.事業所（２）'!F15="","",'4.事業所（２）'!F15)</f>
        <v>1100</v>
      </c>
      <c r="P7" s="124">
        <f>IF('4.事業所（２）'!G15="","",'4.事業所（２）'!G15)</f>
        <v>20</v>
      </c>
      <c r="Q7" s="124">
        <f>IF('4.事業所（２）'!H15="","",'4.事業所（２）'!H15)</f>
        <v>10</v>
      </c>
      <c r="R7" s="124">
        <f>IF('4.事業所（２）'!I15="","",'4.事業所（２）'!I15)</f>
        <v>12</v>
      </c>
      <c r="S7" s="123">
        <f>IF('4.事業所（２）'!J15="","",'4.事業所（２）'!J15)</f>
        <v>1340</v>
      </c>
      <c r="T7" s="124">
        <f>IF('4.事業所（２）'!K15="","",'4.事業所（２）'!K15)</f>
        <v>10</v>
      </c>
      <c r="U7" s="124">
        <f>IF('4.事業所（２）'!L15="","",'4.事業所（２）'!L15)</f>
        <v>5</v>
      </c>
      <c r="V7" s="124">
        <f>IF('4.事業所（２）'!M15="","",'4.事業所（２）'!M15)</f>
        <v>24</v>
      </c>
      <c r="W7" s="123">
        <f>IF('4.事業所（２）'!N15="","",'4.事業所（２）'!N15)</f>
        <v>1460</v>
      </c>
      <c r="X7" s="124">
        <f>IF('4.事業所（２）'!O15="","",'4.事業所（２）'!O15)</f>
        <v>25</v>
      </c>
      <c r="Y7" s="124">
        <f>IF('4.事業所（２）'!P15="","",'4.事業所（２）'!P15)</f>
        <v>49</v>
      </c>
      <c r="Z7" s="124">
        <f>IF('4.事業所（２）'!Q15="","",'4.事業所（２）'!Q15)</f>
        <v>15</v>
      </c>
      <c r="AA7" s="125" t="str">
        <f>IF('4.事業所（２）'!R15="","",'4.事業所（２）'!R15)</f>
        <v>U-3</v>
      </c>
    </row>
    <row r="8" spans="1:28" ht="24.9" customHeight="1" thickBot="1" x14ac:dyDescent="0.25">
      <c r="A8" s="7">
        <v>5</v>
      </c>
      <c r="B8" s="70" t="s">
        <v>28</v>
      </c>
      <c r="C8" s="97">
        <f>IF($U$5="","",$U$5)</f>
        <v>3</v>
      </c>
      <c r="D8" s="98" t="s">
        <v>8</v>
      </c>
      <c r="E8" s="99">
        <f>IF($U$6="","",$U$6)</f>
        <v>4</v>
      </c>
      <c r="F8" s="100" t="s">
        <v>8</v>
      </c>
      <c r="G8" s="97">
        <f>IF($U$7="","",$U$7)</f>
        <v>5</v>
      </c>
      <c r="H8" s="98" t="s">
        <v>8</v>
      </c>
      <c r="I8" s="99">
        <f>IF($U$8="","",$U$8)</f>
        <v>7</v>
      </c>
      <c r="J8" s="100" t="s">
        <v>8</v>
      </c>
      <c r="K8" s="97">
        <f>IF($U$9="","",$U$9)</f>
        <v>8</v>
      </c>
      <c r="L8" s="98" t="s">
        <v>8</v>
      </c>
      <c r="N8" s="122" t="str">
        <f>IF('4.事業所（１）サラリースケール'!$C16="","",'4.事業所（１）サラリースケール'!$C16)</f>
        <v>U-4</v>
      </c>
      <c r="O8" s="123">
        <f>IF('4.事業所（２）'!F16="","",'4.事業所（２）'!F16)</f>
        <v>1150</v>
      </c>
      <c r="P8" s="124">
        <f>IF('4.事業所（２）'!G16="","",'4.事業所（２）'!G16)</f>
        <v>25</v>
      </c>
      <c r="Q8" s="124">
        <f>IF('4.事業所（２）'!H16="","",'4.事業所（２）'!H16)</f>
        <v>13</v>
      </c>
      <c r="R8" s="124">
        <f>IF('4.事業所（２）'!I16="","",'4.事業所（２）'!I16)</f>
        <v>12</v>
      </c>
      <c r="S8" s="123">
        <f>IF('4.事業所（２）'!J16="","",'4.事業所（２）'!J16)</f>
        <v>1450</v>
      </c>
      <c r="T8" s="124">
        <f>IF('4.事業所（２）'!K16="","",'4.事業所（２）'!K16)</f>
        <v>13</v>
      </c>
      <c r="U8" s="124">
        <f>IF('4.事業所（２）'!L16="","",'4.事業所（２）'!L16)</f>
        <v>7</v>
      </c>
      <c r="V8" s="124">
        <f>IF('4.事業所（２）'!M16="","",'4.事業所（２）'!M16)</f>
        <v>24</v>
      </c>
      <c r="W8" s="123">
        <f>IF('4.事業所（２）'!N16="","",'4.事業所（２）'!N16)</f>
        <v>1606</v>
      </c>
      <c r="X8" s="124">
        <f>IF('4.事業所（２）'!O16="","",'4.事業所（２）'!O16)</f>
        <v>25</v>
      </c>
      <c r="Y8" s="124">
        <f>IF('4.事業所（２）'!P16="","",'4.事業所（２）'!P16)</f>
        <v>49</v>
      </c>
      <c r="Z8" s="124">
        <f>IF('4.事業所（２）'!Q16="","",'4.事業所（２）'!Q16)</f>
        <v>20</v>
      </c>
      <c r="AA8" s="125" t="str">
        <f>IF('4.事業所（２）'!R16="","",'4.事業所（２）'!R16)</f>
        <v>U-4</v>
      </c>
    </row>
    <row r="9" spans="1:28" ht="24.9" customHeight="1" thickBot="1" x14ac:dyDescent="0.25">
      <c r="A9" s="7">
        <v>6</v>
      </c>
      <c r="B9" s="119">
        <v>1</v>
      </c>
      <c r="C9" s="101">
        <f>IF($O$5="","",$O$5)</f>
        <v>1000</v>
      </c>
      <c r="D9" s="102"/>
      <c r="E9" s="103">
        <f>IF($O$6="","",$O$6)</f>
        <v>1050</v>
      </c>
      <c r="F9" s="104"/>
      <c r="G9" s="101">
        <f>IF($O$7="","",$O$7)</f>
        <v>1100</v>
      </c>
      <c r="H9" s="102"/>
      <c r="I9" s="103">
        <f>IF($O$8="","",$O$8)</f>
        <v>1150</v>
      </c>
      <c r="J9" s="105"/>
      <c r="K9" s="101">
        <f>IF($O$9="","",$O$9)</f>
        <v>1200</v>
      </c>
      <c r="L9" s="102"/>
      <c r="N9" s="126" t="str">
        <f>IF('4.事業所（１）サラリースケール'!$C17="","",'4.事業所（１）サラリースケール'!$C17)</f>
        <v>U-5</v>
      </c>
      <c r="O9" s="127">
        <f>IF('4.事業所（２）'!F17="","",'4.事業所（２）'!F17)</f>
        <v>1200</v>
      </c>
      <c r="P9" s="128">
        <f>IF('4.事業所（２）'!G17="","",'4.事業所（２）'!G17)</f>
        <v>30</v>
      </c>
      <c r="Q9" s="128">
        <f>IF('4.事業所（２）'!H17="","",'4.事業所（２）'!H17)</f>
        <v>15</v>
      </c>
      <c r="R9" s="128">
        <f>IF('4.事業所（２）'!I17="","",'4.事業所（２）'!I17)</f>
        <v>12</v>
      </c>
      <c r="S9" s="127">
        <f>IF('4.事業所（２）'!J17="","",'4.事業所（２）'!J17)</f>
        <v>1560</v>
      </c>
      <c r="T9" s="128">
        <f>IF('4.事業所（２）'!K17="","",'4.事業所（２）'!K17)</f>
        <v>15</v>
      </c>
      <c r="U9" s="128">
        <f>IF('4.事業所（２）'!L17="","",'4.事業所（２）'!L17)</f>
        <v>8</v>
      </c>
      <c r="V9" s="128">
        <f>IF('4.事業所（２）'!M17="","",'4.事業所（２）'!M17)</f>
        <v>24</v>
      </c>
      <c r="W9" s="127">
        <f>IF('4.事業所（２）'!N17="","",'4.事業所（２）'!N17)</f>
        <v>1740</v>
      </c>
      <c r="X9" s="128">
        <f>IF('4.事業所（２）'!O17="","",'4.事業所（２）'!O17)</f>
        <v>25</v>
      </c>
      <c r="Y9" s="128">
        <f>IF('4.事業所（２）'!P17="","",'4.事業所（２）'!P17)</f>
        <v>49</v>
      </c>
      <c r="Z9" s="128">
        <f>IF('4.事業所（２）'!Q17="","",'4.事業所（２）'!Q17)</f>
        <v>25</v>
      </c>
      <c r="AA9" s="129" t="str">
        <f>IF('4.事業所（２）'!R17="","",'4.事業所（２）'!R17)</f>
        <v>U-5</v>
      </c>
    </row>
    <row r="10" spans="1:28" ht="15" customHeight="1" x14ac:dyDescent="0.2">
      <c r="A10" s="7">
        <v>7</v>
      </c>
      <c r="B10" s="120">
        <v>2</v>
      </c>
      <c r="C10" s="106">
        <f>IF(D10="","",C9+D10)</f>
        <v>1005</v>
      </c>
      <c r="D10" s="107">
        <f>IF($B9&lt;=$R$5*$N$13,$C$7,IF($B9&lt;=$V$5*$N$13,$C$8,""))</f>
        <v>5</v>
      </c>
      <c r="E10" s="108">
        <f>IF(F10="","",E9+F10)</f>
        <v>1058</v>
      </c>
      <c r="F10" s="109">
        <f t="shared" ref="F10:F68" si="0">IF($B9&lt;=$R$6*$N$13,$E$7,IF($B9&lt;=$V$6*$N$13,$E$8,""))</f>
        <v>8</v>
      </c>
      <c r="G10" s="106">
        <f>IF(H10="","",G9+H10)</f>
        <v>1110</v>
      </c>
      <c r="H10" s="107">
        <f t="shared" ref="H10:H68" si="1">IF($B9&lt;=$R$7*$N$13,$G$7,IF($B9&lt;=$V$7*$N$13,$G$8,""))</f>
        <v>10</v>
      </c>
      <c r="I10" s="110">
        <f>IF(J10="","",I9+J10)</f>
        <v>1163</v>
      </c>
      <c r="J10" s="109">
        <f t="shared" ref="J10:J68" si="2">IF($B9&lt;=$R$8*$N$13,$I$7,IF($B9&lt;=$V$8*$N$13,$I$8,""))</f>
        <v>13</v>
      </c>
      <c r="K10" s="106">
        <f>IF(L10="","",K9+L10)</f>
        <v>1215</v>
      </c>
      <c r="L10" s="107">
        <f t="shared" ref="L10:L68" si="3">IF($B9&lt;=$R$9*$N$13,$K$7,IF($B9&lt;=$V$9*$N$13,$K$8,""))</f>
        <v>15</v>
      </c>
    </row>
    <row r="11" spans="1:28" ht="15" customHeight="1" thickBot="1" x14ac:dyDescent="0.25">
      <c r="A11" s="7">
        <v>8</v>
      </c>
      <c r="B11" s="120">
        <v>3</v>
      </c>
      <c r="C11" s="106">
        <f t="shared" ref="C11:C68" si="4">IF(D11="","",C10+D11)</f>
        <v>1010</v>
      </c>
      <c r="D11" s="107">
        <f t="shared" ref="D11:D68" si="5">IF($B10&lt;=$R$5*$N$13,$C$7,IF($B10&lt;=$V$5*$N$13,$C$8,""))</f>
        <v>5</v>
      </c>
      <c r="E11" s="110">
        <f t="shared" ref="E11:E68" si="6">IF(F11="","",E10+F11)</f>
        <v>1066</v>
      </c>
      <c r="F11" s="109">
        <f t="shared" si="0"/>
        <v>8</v>
      </c>
      <c r="G11" s="106">
        <f t="shared" ref="G11:G68" si="7">IF(H11="","",G10+H11)</f>
        <v>1120</v>
      </c>
      <c r="H11" s="107">
        <f t="shared" si="1"/>
        <v>10</v>
      </c>
      <c r="I11" s="110">
        <f t="shared" ref="I11:I68" si="8">IF(J11="","",I10+J11)</f>
        <v>1176</v>
      </c>
      <c r="J11" s="109">
        <f t="shared" si="2"/>
        <v>13</v>
      </c>
      <c r="K11" s="106">
        <f t="shared" ref="K11:K68" si="9">IF(L11="","",K10+L11)</f>
        <v>1230</v>
      </c>
      <c r="L11" s="107">
        <f t="shared" si="3"/>
        <v>15</v>
      </c>
      <c r="N11" s="14" t="s">
        <v>33</v>
      </c>
      <c r="O11" s="8"/>
      <c r="P11" s="8"/>
      <c r="Q11" s="8" t="s">
        <v>32</v>
      </c>
      <c r="U11" s="15"/>
    </row>
    <row r="12" spans="1:28" ht="15" customHeight="1" x14ac:dyDescent="0.2">
      <c r="A12" s="7">
        <v>9</v>
      </c>
      <c r="B12" s="120">
        <v>4</v>
      </c>
      <c r="C12" s="106">
        <f t="shared" si="4"/>
        <v>1015</v>
      </c>
      <c r="D12" s="107">
        <f t="shared" si="5"/>
        <v>5</v>
      </c>
      <c r="E12" s="110">
        <f t="shared" si="6"/>
        <v>1074</v>
      </c>
      <c r="F12" s="109">
        <f t="shared" si="0"/>
        <v>8</v>
      </c>
      <c r="G12" s="106">
        <f t="shared" si="7"/>
        <v>1130</v>
      </c>
      <c r="H12" s="107">
        <f t="shared" si="1"/>
        <v>10</v>
      </c>
      <c r="I12" s="110">
        <f t="shared" si="8"/>
        <v>1189</v>
      </c>
      <c r="J12" s="109">
        <f t="shared" si="2"/>
        <v>13</v>
      </c>
      <c r="K12" s="106">
        <f t="shared" si="9"/>
        <v>1245</v>
      </c>
      <c r="L12" s="107">
        <f t="shared" si="3"/>
        <v>15</v>
      </c>
      <c r="N12" s="37" t="str">
        <f>IF('2.サラリースケールの設計'!$E$39="","",'2.サラリースケールの設計'!$E$39)</f>
        <v>Ｂ</v>
      </c>
      <c r="O12" s="9"/>
      <c r="P12" s="9"/>
      <c r="Q12" s="327" t="str">
        <f>IF('2.サラリースケールの設計'!$G$37="","",'2.サラリースケールの設計'!G$37)</f>
        <v>　張り出し昇給支給割合</v>
      </c>
      <c r="R12" s="328" t="str">
        <f>IF('2.サラリースケールの設計'!$E$39="","",'2.サラリースケールの設計'!$E$39)</f>
        <v>Ｂ</v>
      </c>
      <c r="S12" s="329" t="str">
        <f>IF('2.サラリースケールの設計'!$E$39="","",'2.サラリースケールの設計'!$E$39)</f>
        <v>Ｂ</v>
      </c>
      <c r="T12" s="23"/>
      <c r="U12" s="16"/>
      <c r="X12" s="5"/>
    </row>
    <row r="13" spans="1:28" ht="15" customHeight="1" thickBot="1" x14ac:dyDescent="0.25">
      <c r="A13" s="7">
        <v>10</v>
      </c>
      <c r="B13" s="120">
        <v>5</v>
      </c>
      <c r="C13" s="106">
        <f t="shared" si="4"/>
        <v>1020</v>
      </c>
      <c r="D13" s="107">
        <f t="shared" si="5"/>
        <v>5</v>
      </c>
      <c r="E13" s="110">
        <f t="shared" si="6"/>
        <v>1082</v>
      </c>
      <c r="F13" s="109">
        <f t="shared" si="0"/>
        <v>8</v>
      </c>
      <c r="G13" s="106">
        <f t="shared" si="7"/>
        <v>1140</v>
      </c>
      <c r="H13" s="107">
        <f t="shared" si="1"/>
        <v>10</v>
      </c>
      <c r="I13" s="110">
        <f t="shared" si="8"/>
        <v>1202</v>
      </c>
      <c r="J13" s="109">
        <f t="shared" si="2"/>
        <v>13</v>
      </c>
      <c r="K13" s="106">
        <f t="shared" si="9"/>
        <v>1260</v>
      </c>
      <c r="L13" s="107">
        <f t="shared" si="3"/>
        <v>15</v>
      </c>
      <c r="N13" s="91">
        <f>IF('2.サラリースケールの設計'!$E$40="","",'2.サラリースケールの設計'!$E$40)</f>
        <v>2</v>
      </c>
      <c r="O13" s="18"/>
      <c r="P13" s="18"/>
      <c r="Q13" s="330">
        <f>IF('2.サラリースケールの設計'!$I$37="","",'2.サラリースケールの設計'!$I$37)</f>
        <v>0.5</v>
      </c>
      <c r="R13" s="331" t="str">
        <f>IF('2.サラリースケールの設計'!$E$39="","",'2.サラリースケールの設計'!$E$39)</f>
        <v>Ｂ</v>
      </c>
      <c r="S13" s="332" t="str">
        <f>IF('2.サラリースケールの設計'!$E$39="","",'2.サラリースケールの設計'!$E$39)</f>
        <v>Ｂ</v>
      </c>
      <c r="T13" s="24"/>
    </row>
    <row r="14" spans="1:28" ht="15" customHeight="1" x14ac:dyDescent="0.2">
      <c r="A14" s="7">
        <v>11</v>
      </c>
      <c r="B14" s="120">
        <v>6</v>
      </c>
      <c r="C14" s="106">
        <f t="shared" si="4"/>
        <v>1025</v>
      </c>
      <c r="D14" s="107">
        <f t="shared" si="5"/>
        <v>5</v>
      </c>
      <c r="E14" s="110">
        <f t="shared" si="6"/>
        <v>1090</v>
      </c>
      <c r="F14" s="109">
        <f t="shared" si="0"/>
        <v>8</v>
      </c>
      <c r="G14" s="106">
        <f t="shared" si="7"/>
        <v>1150</v>
      </c>
      <c r="H14" s="107">
        <f t="shared" si="1"/>
        <v>10</v>
      </c>
      <c r="I14" s="110">
        <f t="shared" si="8"/>
        <v>1215</v>
      </c>
      <c r="J14" s="109">
        <f t="shared" si="2"/>
        <v>13</v>
      </c>
      <c r="K14" s="106">
        <f t="shared" si="9"/>
        <v>1275</v>
      </c>
      <c r="L14" s="107">
        <f t="shared" si="3"/>
        <v>15</v>
      </c>
    </row>
    <row r="15" spans="1:28" ht="15" customHeight="1" x14ac:dyDescent="0.2">
      <c r="A15" s="7">
        <v>12</v>
      </c>
      <c r="B15" s="120">
        <v>7</v>
      </c>
      <c r="C15" s="106">
        <f t="shared" si="4"/>
        <v>1030</v>
      </c>
      <c r="D15" s="107">
        <f t="shared" si="5"/>
        <v>5</v>
      </c>
      <c r="E15" s="110">
        <f t="shared" si="6"/>
        <v>1098</v>
      </c>
      <c r="F15" s="109">
        <f t="shared" si="0"/>
        <v>8</v>
      </c>
      <c r="G15" s="106">
        <f t="shared" si="7"/>
        <v>1160</v>
      </c>
      <c r="H15" s="107">
        <f t="shared" si="1"/>
        <v>10</v>
      </c>
      <c r="I15" s="110">
        <f t="shared" si="8"/>
        <v>1228</v>
      </c>
      <c r="J15" s="109">
        <f t="shared" si="2"/>
        <v>13</v>
      </c>
      <c r="K15" s="106">
        <f t="shared" si="9"/>
        <v>1290</v>
      </c>
      <c r="L15" s="107">
        <f t="shared" si="3"/>
        <v>15</v>
      </c>
      <c r="N15" s="42"/>
    </row>
    <row r="16" spans="1:28" ht="15" customHeight="1" x14ac:dyDescent="0.2">
      <c r="A16" s="7">
        <v>13</v>
      </c>
      <c r="B16" s="120">
        <v>8</v>
      </c>
      <c r="C16" s="106">
        <f t="shared" si="4"/>
        <v>1035</v>
      </c>
      <c r="D16" s="107">
        <f t="shared" si="5"/>
        <v>5</v>
      </c>
      <c r="E16" s="110">
        <f t="shared" si="6"/>
        <v>1106</v>
      </c>
      <c r="F16" s="109">
        <f t="shared" si="0"/>
        <v>8</v>
      </c>
      <c r="G16" s="106">
        <f t="shared" si="7"/>
        <v>1170</v>
      </c>
      <c r="H16" s="107">
        <f t="shared" si="1"/>
        <v>10</v>
      </c>
      <c r="I16" s="110">
        <f t="shared" si="8"/>
        <v>1241</v>
      </c>
      <c r="J16" s="109">
        <f t="shared" si="2"/>
        <v>13</v>
      </c>
      <c r="K16" s="106">
        <f t="shared" si="9"/>
        <v>1305</v>
      </c>
      <c r="L16" s="107">
        <f t="shared" si="3"/>
        <v>15</v>
      </c>
      <c r="N16" s="1"/>
      <c r="O16" s="1"/>
      <c r="P16" s="1"/>
    </row>
    <row r="17" spans="1:16" ht="15" customHeight="1" x14ac:dyDescent="0.2">
      <c r="A17" s="7">
        <v>14</v>
      </c>
      <c r="B17" s="120">
        <v>9</v>
      </c>
      <c r="C17" s="106">
        <f t="shared" si="4"/>
        <v>1040</v>
      </c>
      <c r="D17" s="107">
        <f t="shared" si="5"/>
        <v>5</v>
      </c>
      <c r="E17" s="110">
        <f t="shared" si="6"/>
        <v>1114</v>
      </c>
      <c r="F17" s="109">
        <f t="shared" si="0"/>
        <v>8</v>
      </c>
      <c r="G17" s="106">
        <f t="shared" si="7"/>
        <v>1180</v>
      </c>
      <c r="H17" s="107">
        <f t="shared" si="1"/>
        <v>10</v>
      </c>
      <c r="I17" s="110">
        <f t="shared" si="8"/>
        <v>1254</v>
      </c>
      <c r="J17" s="109">
        <f t="shared" si="2"/>
        <v>13</v>
      </c>
      <c r="K17" s="106">
        <f t="shared" si="9"/>
        <v>1320</v>
      </c>
      <c r="L17" s="107">
        <f t="shared" si="3"/>
        <v>15</v>
      </c>
      <c r="N17" s="153"/>
      <c r="O17" s="154"/>
      <c r="P17" s="155"/>
    </row>
    <row r="18" spans="1:16" ht="15" customHeight="1" x14ac:dyDescent="0.2">
      <c r="A18" s="7">
        <v>15</v>
      </c>
      <c r="B18" s="120">
        <v>10</v>
      </c>
      <c r="C18" s="106">
        <f t="shared" si="4"/>
        <v>1045</v>
      </c>
      <c r="D18" s="107">
        <f t="shared" si="5"/>
        <v>5</v>
      </c>
      <c r="E18" s="110">
        <f t="shared" si="6"/>
        <v>1122</v>
      </c>
      <c r="F18" s="109">
        <f t="shared" si="0"/>
        <v>8</v>
      </c>
      <c r="G18" s="106">
        <f t="shared" si="7"/>
        <v>1190</v>
      </c>
      <c r="H18" s="107">
        <f t="shared" si="1"/>
        <v>10</v>
      </c>
      <c r="I18" s="110">
        <f t="shared" si="8"/>
        <v>1267</v>
      </c>
      <c r="J18" s="109">
        <f t="shared" si="2"/>
        <v>13</v>
      </c>
      <c r="K18" s="106">
        <f t="shared" si="9"/>
        <v>1335</v>
      </c>
      <c r="L18" s="107">
        <f t="shared" si="3"/>
        <v>15</v>
      </c>
      <c r="N18" s="153"/>
      <c r="O18" s="154"/>
      <c r="P18" s="155"/>
    </row>
    <row r="19" spans="1:16" ht="15" customHeight="1" x14ac:dyDescent="0.2">
      <c r="A19" s="7">
        <v>16</v>
      </c>
      <c r="B19" s="120">
        <v>11</v>
      </c>
      <c r="C19" s="106">
        <f t="shared" si="4"/>
        <v>1050</v>
      </c>
      <c r="D19" s="107">
        <f t="shared" si="5"/>
        <v>5</v>
      </c>
      <c r="E19" s="110">
        <f t="shared" si="6"/>
        <v>1130</v>
      </c>
      <c r="F19" s="109">
        <f t="shared" si="0"/>
        <v>8</v>
      </c>
      <c r="G19" s="106">
        <f t="shared" si="7"/>
        <v>1200</v>
      </c>
      <c r="H19" s="107">
        <f t="shared" si="1"/>
        <v>10</v>
      </c>
      <c r="I19" s="110">
        <f t="shared" si="8"/>
        <v>1280</v>
      </c>
      <c r="J19" s="109">
        <f t="shared" si="2"/>
        <v>13</v>
      </c>
      <c r="K19" s="106">
        <f t="shared" si="9"/>
        <v>1350</v>
      </c>
      <c r="L19" s="107">
        <f t="shared" si="3"/>
        <v>15</v>
      </c>
      <c r="N19" s="153"/>
      <c r="O19" s="154"/>
      <c r="P19" s="155"/>
    </row>
    <row r="20" spans="1:16" ht="15" customHeight="1" x14ac:dyDescent="0.2">
      <c r="A20" s="7">
        <v>17</v>
      </c>
      <c r="B20" s="120">
        <v>12</v>
      </c>
      <c r="C20" s="106">
        <f t="shared" si="4"/>
        <v>1055</v>
      </c>
      <c r="D20" s="107">
        <f t="shared" si="5"/>
        <v>5</v>
      </c>
      <c r="E20" s="110">
        <f t="shared" si="6"/>
        <v>1138</v>
      </c>
      <c r="F20" s="109">
        <f t="shared" si="0"/>
        <v>8</v>
      </c>
      <c r="G20" s="106">
        <f t="shared" si="7"/>
        <v>1210</v>
      </c>
      <c r="H20" s="107">
        <f t="shared" si="1"/>
        <v>10</v>
      </c>
      <c r="I20" s="110">
        <f t="shared" si="8"/>
        <v>1293</v>
      </c>
      <c r="J20" s="109">
        <f t="shared" si="2"/>
        <v>13</v>
      </c>
      <c r="K20" s="106">
        <f t="shared" si="9"/>
        <v>1365</v>
      </c>
      <c r="L20" s="107">
        <f t="shared" si="3"/>
        <v>15</v>
      </c>
      <c r="N20" s="153"/>
      <c r="O20" s="154"/>
      <c r="P20" s="155"/>
    </row>
    <row r="21" spans="1:16" ht="15" customHeight="1" x14ac:dyDescent="0.2">
      <c r="A21" s="7">
        <v>18</v>
      </c>
      <c r="B21" s="120">
        <v>13</v>
      </c>
      <c r="C21" s="106">
        <f t="shared" si="4"/>
        <v>1060</v>
      </c>
      <c r="D21" s="107">
        <f t="shared" si="5"/>
        <v>5</v>
      </c>
      <c r="E21" s="110">
        <f t="shared" si="6"/>
        <v>1146</v>
      </c>
      <c r="F21" s="109">
        <f t="shared" si="0"/>
        <v>8</v>
      </c>
      <c r="G21" s="106">
        <f t="shared" si="7"/>
        <v>1220</v>
      </c>
      <c r="H21" s="107">
        <f t="shared" si="1"/>
        <v>10</v>
      </c>
      <c r="I21" s="110">
        <f t="shared" si="8"/>
        <v>1306</v>
      </c>
      <c r="J21" s="109">
        <f t="shared" si="2"/>
        <v>13</v>
      </c>
      <c r="K21" s="106">
        <f t="shared" si="9"/>
        <v>1380</v>
      </c>
      <c r="L21" s="107">
        <f t="shared" si="3"/>
        <v>15</v>
      </c>
      <c r="N21" s="153"/>
      <c r="O21" s="154"/>
      <c r="P21" s="155"/>
    </row>
    <row r="22" spans="1:16" ht="15" customHeight="1" x14ac:dyDescent="0.2">
      <c r="A22" s="7">
        <v>19</v>
      </c>
      <c r="B22" s="120">
        <v>14</v>
      </c>
      <c r="C22" s="106">
        <f t="shared" si="4"/>
        <v>1063</v>
      </c>
      <c r="D22" s="107">
        <f t="shared" si="5"/>
        <v>3</v>
      </c>
      <c r="E22" s="110">
        <f t="shared" si="6"/>
        <v>1154</v>
      </c>
      <c r="F22" s="109">
        <f t="shared" si="0"/>
        <v>8</v>
      </c>
      <c r="G22" s="106">
        <f t="shared" si="7"/>
        <v>1230</v>
      </c>
      <c r="H22" s="107">
        <f t="shared" si="1"/>
        <v>10</v>
      </c>
      <c r="I22" s="110">
        <f t="shared" si="8"/>
        <v>1319</v>
      </c>
      <c r="J22" s="109">
        <f t="shared" si="2"/>
        <v>13</v>
      </c>
      <c r="K22" s="106">
        <f t="shared" si="9"/>
        <v>1395</v>
      </c>
      <c r="L22" s="107">
        <f t="shared" si="3"/>
        <v>15</v>
      </c>
    </row>
    <row r="23" spans="1:16" ht="15" customHeight="1" x14ac:dyDescent="0.2">
      <c r="A23" s="7">
        <v>20</v>
      </c>
      <c r="B23" s="120">
        <v>15</v>
      </c>
      <c r="C23" s="106">
        <f t="shared" si="4"/>
        <v>1066</v>
      </c>
      <c r="D23" s="107">
        <f t="shared" si="5"/>
        <v>3</v>
      </c>
      <c r="E23" s="110">
        <f t="shared" si="6"/>
        <v>1162</v>
      </c>
      <c r="F23" s="109">
        <f t="shared" si="0"/>
        <v>8</v>
      </c>
      <c r="G23" s="106">
        <f t="shared" si="7"/>
        <v>1240</v>
      </c>
      <c r="H23" s="107">
        <f t="shared" si="1"/>
        <v>10</v>
      </c>
      <c r="I23" s="110">
        <f t="shared" si="8"/>
        <v>1332</v>
      </c>
      <c r="J23" s="109">
        <f t="shared" si="2"/>
        <v>13</v>
      </c>
      <c r="K23" s="106">
        <f t="shared" si="9"/>
        <v>1410</v>
      </c>
      <c r="L23" s="107">
        <f t="shared" si="3"/>
        <v>15</v>
      </c>
    </row>
    <row r="24" spans="1:16" ht="15" customHeight="1" x14ac:dyDescent="0.2">
      <c r="A24" s="7">
        <v>21</v>
      </c>
      <c r="B24" s="120">
        <v>16</v>
      </c>
      <c r="C24" s="106">
        <f t="shared" si="4"/>
        <v>1069</v>
      </c>
      <c r="D24" s="107">
        <f t="shared" si="5"/>
        <v>3</v>
      </c>
      <c r="E24" s="110">
        <f t="shared" si="6"/>
        <v>1170</v>
      </c>
      <c r="F24" s="109">
        <f t="shared" si="0"/>
        <v>8</v>
      </c>
      <c r="G24" s="106">
        <f t="shared" si="7"/>
        <v>1250</v>
      </c>
      <c r="H24" s="107">
        <f t="shared" si="1"/>
        <v>10</v>
      </c>
      <c r="I24" s="110">
        <f t="shared" si="8"/>
        <v>1345</v>
      </c>
      <c r="J24" s="109">
        <f t="shared" si="2"/>
        <v>13</v>
      </c>
      <c r="K24" s="106">
        <f t="shared" si="9"/>
        <v>1425</v>
      </c>
      <c r="L24" s="107">
        <f t="shared" si="3"/>
        <v>15</v>
      </c>
    </row>
    <row r="25" spans="1:16" ht="15" customHeight="1" x14ac:dyDescent="0.2">
      <c r="A25" s="7">
        <v>22</v>
      </c>
      <c r="B25" s="120">
        <v>17</v>
      </c>
      <c r="C25" s="106">
        <f t="shared" si="4"/>
        <v>1072</v>
      </c>
      <c r="D25" s="107">
        <f t="shared" si="5"/>
        <v>3</v>
      </c>
      <c r="E25" s="110">
        <f t="shared" si="6"/>
        <v>1178</v>
      </c>
      <c r="F25" s="109">
        <f t="shared" si="0"/>
        <v>8</v>
      </c>
      <c r="G25" s="106">
        <f t="shared" si="7"/>
        <v>1260</v>
      </c>
      <c r="H25" s="107">
        <f t="shared" si="1"/>
        <v>10</v>
      </c>
      <c r="I25" s="110">
        <f t="shared" si="8"/>
        <v>1358</v>
      </c>
      <c r="J25" s="109">
        <f t="shared" si="2"/>
        <v>13</v>
      </c>
      <c r="K25" s="106">
        <f t="shared" si="9"/>
        <v>1440</v>
      </c>
      <c r="L25" s="107">
        <f t="shared" si="3"/>
        <v>15</v>
      </c>
    </row>
    <row r="26" spans="1:16" ht="15" customHeight="1" x14ac:dyDescent="0.2">
      <c r="A26" s="7">
        <v>23</v>
      </c>
      <c r="B26" s="120">
        <v>18</v>
      </c>
      <c r="C26" s="106">
        <f t="shared" si="4"/>
        <v>1075</v>
      </c>
      <c r="D26" s="107">
        <f t="shared" si="5"/>
        <v>3</v>
      </c>
      <c r="E26" s="110">
        <f t="shared" si="6"/>
        <v>1186</v>
      </c>
      <c r="F26" s="109">
        <f t="shared" si="0"/>
        <v>8</v>
      </c>
      <c r="G26" s="106">
        <f t="shared" si="7"/>
        <v>1270</v>
      </c>
      <c r="H26" s="107">
        <f t="shared" si="1"/>
        <v>10</v>
      </c>
      <c r="I26" s="110">
        <f t="shared" si="8"/>
        <v>1371</v>
      </c>
      <c r="J26" s="109">
        <f t="shared" si="2"/>
        <v>13</v>
      </c>
      <c r="K26" s="106">
        <f t="shared" si="9"/>
        <v>1455</v>
      </c>
      <c r="L26" s="107">
        <f t="shared" si="3"/>
        <v>15</v>
      </c>
    </row>
    <row r="27" spans="1:16" ht="15" customHeight="1" x14ac:dyDescent="0.2">
      <c r="A27" s="7">
        <v>24</v>
      </c>
      <c r="B27" s="120">
        <v>19</v>
      </c>
      <c r="C27" s="106">
        <f t="shared" si="4"/>
        <v>1078</v>
      </c>
      <c r="D27" s="107">
        <f t="shared" si="5"/>
        <v>3</v>
      </c>
      <c r="E27" s="110">
        <f t="shared" si="6"/>
        <v>1194</v>
      </c>
      <c r="F27" s="109">
        <f t="shared" si="0"/>
        <v>8</v>
      </c>
      <c r="G27" s="106">
        <f t="shared" si="7"/>
        <v>1280</v>
      </c>
      <c r="H27" s="107">
        <f t="shared" si="1"/>
        <v>10</v>
      </c>
      <c r="I27" s="110">
        <f t="shared" si="8"/>
        <v>1384</v>
      </c>
      <c r="J27" s="109">
        <f t="shared" si="2"/>
        <v>13</v>
      </c>
      <c r="K27" s="106">
        <f t="shared" si="9"/>
        <v>1470</v>
      </c>
      <c r="L27" s="107">
        <f t="shared" si="3"/>
        <v>15</v>
      </c>
    </row>
    <row r="28" spans="1:16" ht="15" customHeight="1" x14ac:dyDescent="0.2">
      <c r="A28" s="7">
        <v>25</v>
      </c>
      <c r="B28" s="120">
        <v>20</v>
      </c>
      <c r="C28" s="106">
        <f t="shared" si="4"/>
        <v>1081</v>
      </c>
      <c r="D28" s="107">
        <f t="shared" si="5"/>
        <v>3</v>
      </c>
      <c r="E28" s="110">
        <f t="shared" si="6"/>
        <v>1202</v>
      </c>
      <c r="F28" s="109">
        <f t="shared" si="0"/>
        <v>8</v>
      </c>
      <c r="G28" s="106">
        <f t="shared" si="7"/>
        <v>1290</v>
      </c>
      <c r="H28" s="107">
        <f t="shared" si="1"/>
        <v>10</v>
      </c>
      <c r="I28" s="110">
        <f t="shared" si="8"/>
        <v>1397</v>
      </c>
      <c r="J28" s="109">
        <f t="shared" si="2"/>
        <v>13</v>
      </c>
      <c r="K28" s="106">
        <f t="shared" si="9"/>
        <v>1485</v>
      </c>
      <c r="L28" s="107">
        <f t="shared" si="3"/>
        <v>15</v>
      </c>
    </row>
    <row r="29" spans="1:16" ht="15" customHeight="1" x14ac:dyDescent="0.2">
      <c r="A29" s="7">
        <v>26</v>
      </c>
      <c r="B29" s="120">
        <v>21</v>
      </c>
      <c r="C29" s="106">
        <f t="shared" si="4"/>
        <v>1084</v>
      </c>
      <c r="D29" s="107">
        <f t="shared" si="5"/>
        <v>3</v>
      </c>
      <c r="E29" s="110">
        <f t="shared" si="6"/>
        <v>1210</v>
      </c>
      <c r="F29" s="109">
        <f t="shared" si="0"/>
        <v>8</v>
      </c>
      <c r="G29" s="106">
        <f t="shared" si="7"/>
        <v>1300</v>
      </c>
      <c r="H29" s="107">
        <f t="shared" si="1"/>
        <v>10</v>
      </c>
      <c r="I29" s="110">
        <f t="shared" si="8"/>
        <v>1410</v>
      </c>
      <c r="J29" s="109">
        <f t="shared" si="2"/>
        <v>13</v>
      </c>
      <c r="K29" s="106">
        <f t="shared" si="9"/>
        <v>1500</v>
      </c>
      <c r="L29" s="107">
        <f t="shared" si="3"/>
        <v>15</v>
      </c>
    </row>
    <row r="30" spans="1:16" ht="15" customHeight="1" x14ac:dyDescent="0.2">
      <c r="A30" s="7">
        <v>27</v>
      </c>
      <c r="B30" s="120">
        <v>22</v>
      </c>
      <c r="C30" s="106">
        <f t="shared" si="4"/>
        <v>1087</v>
      </c>
      <c r="D30" s="107">
        <f t="shared" si="5"/>
        <v>3</v>
      </c>
      <c r="E30" s="110">
        <f t="shared" si="6"/>
        <v>1218</v>
      </c>
      <c r="F30" s="109">
        <f t="shared" si="0"/>
        <v>8</v>
      </c>
      <c r="G30" s="106">
        <f t="shared" si="7"/>
        <v>1310</v>
      </c>
      <c r="H30" s="107">
        <f t="shared" si="1"/>
        <v>10</v>
      </c>
      <c r="I30" s="110">
        <f t="shared" si="8"/>
        <v>1423</v>
      </c>
      <c r="J30" s="109">
        <f t="shared" si="2"/>
        <v>13</v>
      </c>
      <c r="K30" s="106">
        <f t="shared" si="9"/>
        <v>1515</v>
      </c>
      <c r="L30" s="107">
        <f t="shared" si="3"/>
        <v>15</v>
      </c>
    </row>
    <row r="31" spans="1:16" ht="15" customHeight="1" x14ac:dyDescent="0.2">
      <c r="A31" s="7">
        <v>28</v>
      </c>
      <c r="B31" s="120">
        <v>23</v>
      </c>
      <c r="C31" s="106">
        <f t="shared" si="4"/>
        <v>1090</v>
      </c>
      <c r="D31" s="107">
        <f t="shared" si="5"/>
        <v>3</v>
      </c>
      <c r="E31" s="110">
        <f t="shared" si="6"/>
        <v>1226</v>
      </c>
      <c r="F31" s="109">
        <f t="shared" si="0"/>
        <v>8</v>
      </c>
      <c r="G31" s="106">
        <f t="shared" si="7"/>
        <v>1320</v>
      </c>
      <c r="H31" s="107">
        <f t="shared" si="1"/>
        <v>10</v>
      </c>
      <c r="I31" s="110">
        <f t="shared" si="8"/>
        <v>1436</v>
      </c>
      <c r="J31" s="109">
        <f t="shared" si="2"/>
        <v>13</v>
      </c>
      <c r="K31" s="106">
        <f t="shared" si="9"/>
        <v>1530</v>
      </c>
      <c r="L31" s="107">
        <f t="shared" si="3"/>
        <v>15</v>
      </c>
    </row>
    <row r="32" spans="1:16" ht="15" customHeight="1" x14ac:dyDescent="0.2">
      <c r="A32" s="7">
        <v>29</v>
      </c>
      <c r="B32" s="120">
        <v>24</v>
      </c>
      <c r="C32" s="106">
        <f t="shared" si="4"/>
        <v>1093</v>
      </c>
      <c r="D32" s="107">
        <f t="shared" si="5"/>
        <v>3</v>
      </c>
      <c r="E32" s="110">
        <f t="shared" si="6"/>
        <v>1234</v>
      </c>
      <c r="F32" s="109">
        <f t="shared" si="0"/>
        <v>8</v>
      </c>
      <c r="G32" s="106">
        <f t="shared" si="7"/>
        <v>1330</v>
      </c>
      <c r="H32" s="107">
        <f t="shared" si="1"/>
        <v>10</v>
      </c>
      <c r="I32" s="110">
        <f t="shared" si="8"/>
        <v>1449</v>
      </c>
      <c r="J32" s="109">
        <f t="shared" si="2"/>
        <v>13</v>
      </c>
      <c r="K32" s="106">
        <f t="shared" si="9"/>
        <v>1545</v>
      </c>
      <c r="L32" s="107">
        <f t="shared" si="3"/>
        <v>15</v>
      </c>
    </row>
    <row r="33" spans="1:12" ht="15" customHeight="1" x14ac:dyDescent="0.2">
      <c r="A33" s="7">
        <v>30</v>
      </c>
      <c r="B33" s="120">
        <v>25</v>
      </c>
      <c r="C33" s="106">
        <f>IF(D33="","",C32+D33)</f>
        <v>1096</v>
      </c>
      <c r="D33" s="107">
        <f t="shared" si="5"/>
        <v>3</v>
      </c>
      <c r="E33" s="110">
        <f t="shared" si="6"/>
        <v>1242</v>
      </c>
      <c r="F33" s="109">
        <f t="shared" si="0"/>
        <v>8</v>
      </c>
      <c r="G33" s="106">
        <f t="shared" si="7"/>
        <v>1340</v>
      </c>
      <c r="H33" s="107">
        <f t="shared" si="1"/>
        <v>10</v>
      </c>
      <c r="I33" s="110">
        <f t="shared" si="8"/>
        <v>1462</v>
      </c>
      <c r="J33" s="109">
        <f t="shared" si="2"/>
        <v>13</v>
      </c>
      <c r="K33" s="106">
        <f t="shared" si="9"/>
        <v>1560</v>
      </c>
      <c r="L33" s="107">
        <f t="shared" si="3"/>
        <v>15</v>
      </c>
    </row>
    <row r="34" spans="1:12" ht="15" customHeight="1" x14ac:dyDescent="0.2">
      <c r="A34" s="7">
        <v>31</v>
      </c>
      <c r="B34" s="120">
        <v>26</v>
      </c>
      <c r="C34" s="106" t="str">
        <f t="shared" si="4"/>
        <v/>
      </c>
      <c r="D34" s="107" t="str">
        <f t="shared" si="5"/>
        <v/>
      </c>
      <c r="E34" s="110">
        <f t="shared" si="6"/>
        <v>1246</v>
      </c>
      <c r="F34" s="109">
        <f t="shared" si="0"/>
        <v>4</v>
      </c>
      <c r="G34" s="106">
        <f t="shared" si="7"/>
        <v>1345</v>
      </c>
      <c r="H34" s="107">
        <f t="shared" si="1"/>
        <v>5</v>
      </c>
      <c r="I34" s="110">
        <f t="shared" si="8"/>
        <v>1469</v>
      </c>
      <c r="J34" s="109">
        <f t="shared" si="2"/>
        <v>7</v>
      </c>
      <c r="K34" s="106">
        <f t="shared" si="9"/>
        <v>1568</v>
      </c>
      <c r="L34" s="107">
        <f t="shared" si="3"/>
        <v>8</v>
      </c>
    </row>
    <row r="35" spans="1:12" ht="15" customHeight="1" x14ac:dyDescent="0.2">
      <c r="A35" s="7">
        <v>32</v>
      </c>
      <c r="B35" s="120">
        <v>27</v>
      </c>
      <c r="C35" s="106" t="str">
        <f t="shared" si="4"/>
        <v/>
      </c>
      <c r="D35" s="107" t="str">
        <f t="shared" si="5"/>
        <v/>
      </c>
      <c r="E35" s="110">
        <f t="shared" si="6"/>
        <v>1250</v>
      </c>
      <c r="F35" s="109">
        <f t="shared" si="0"/>
        <v>4</v>
      </c>
      <c r="G35" s="106">
        <f t="shared" si="7"/>
        <v>1350</v>
      </c>
      <c r="H35" s="107">
        <f t="shared" si="1"/>
        <v>5</v>
      </c>
      <c r="I35" s="110">
        <f t="shared" si="8"/>
        <v>1476</v>
      </c>
      <c r="J35" s="109">
        <f t="shared" si="2"/>
        <v>7</v>
      </c>
      <c r="K35" s="106">
        <f t="shared" si="9"/>
        <v>1576</v>
      </c>
      <c r="L35" s="107">
        <f t="shared" si="3"/>
        <v>8</v>
      </c>
    </row>
    <row r="36" spans="1:12" ht="15" customHeight="1" x14ac:dyDescent="0.2">
      <c r="A36" s="7">
        <v>33</v>
      </c>
      <c r="B36" s="120">
        <v>28</v>
      </c>
      <c r="C36" s="106" t="str">
        <f t="shared" si="4"/>
        <v/>
      </c>
      <c r="D36" s="107" t="str">
        <f t="shared" si="5"/>
        <v/>
      </c>
      <c r="E36" s="110">
        <f t="shared" si="6"/>
        <v>1254</v>
      </c>
      <c r="F36" s="109">
        <f t="shared" si="0"/>
        <v>4</v>
      </c>
      <c r="G36" s="106">
        <f t="shared" si="7"/>
        <v>1355</v>
      </c>
      <c r="H36" s="107">
        <f t="shared" si="1"/>
        <v>5</v>
      </c>
      <c r="I36" s="110">
        <f t="shared" si="8"/>
        <v>1483</v>
      </c>
      <c r="J36" s="109">
        <f t="shared" si="2"/>
        <v>7</v>
      </c>
      <c r="K36" s="106">
        <f t="shared" si="9"/>
        <v>1584</v>
      </c>
      <c r="L36" s="107">
        <f t="shared" si="3"/>
        <v>8</v>
      </c>
    </row>
    <row r="37" spans="1:12" ht="15" customHeight="1" x14ac:dyDescent="0.2">
      <c r="A37" s="7">
        <v>34</v>
      </c>
      <c r="B37" s="120">
        <v>29</v>
      </c>
      <c r="C37" s="106" t="str">
        <f t="shared" si="4"/>
        <v/>
      </c>
      <c r="D37" s="107" t="str">
        <f t="shared" si="5"/>
        <v/>
      </c>
      <c r="E37" s="110">
        <f t="shared" si="6"/>
        <v>1258</v>
      </c>
      <c r="F37" s="109">
        <f t="shared" si="0"/>
        <v>4</v>
      </c>
      <c r="G37" s="106">
        <f t="shared" si="7"/>
        <v>1360</v>
      </c>
      <c r="H37" s="107">
        <f t="shared" si="1"/>
        <v>5</v>
      </c>
      <c r="I37" s="110">
        <f t="shared" si="8"/>
        <v>1490</v>
      </c>
      <c r="J37" s="109">
        <f t="shared" si="2"/>
        <v>7</v>
      </c>
      <c r="K37" s="106">
        <f t="shared" si="9"/>
        <v>1592</v>
      </c>
      <c r="L37" s="107">
        <f t="shared" si="3"/>
        <v>8</v>
      </c>
    </row>
    <row r="38" spans="1:12" ht="15" customHeight="1" x14ac:dyDescent="0.2">
      <c r="A38" s="7">
        <v>35</v>
      </c>
      <c r="B38" s="120">
        <v>30</v>
      </c>
      <c r="C38" s="106" t="str">
        <f t="shared" si="4"/>
        <v/>
      </c>
      <c r="D38" s="107" t="str">
        <f t="shared" si="5"/>
        <v/>
      </c>
      <c r="E38" s="110">
        <f t="shared" si="6"/>
        <v>1262</v>
      </c>
      <c r="F38" s="109">
        <f t="shared" si="0"/>
        <v>4</v>
      </c>
      <c r="G38" s="106">
        <f t="shared" si="7"/>
        <v>1365</v>
      </c>
      <c r="H38" s="107">
        <f t="shared" si="1"/>
        <v>5</v>
      </c>
      <c r="I38" s="110">
        <f t="shared" si="8"/>
        <v>1497</v>
      </c>
      <c r="J38" s="109">
        <f t="shared" si="2"/>
        <v>7</v>
      </c>
      <c r="K38" s="106">
        <f t="shared" si="9"/>
        <v>1600</v>
      </c>
      <c r="L38" s="107">
        <f t="shared" si="3"/>
        <v>8</v>
      </c>
    </row>
    <row r="39" spans="1:12" ht="15" customHeight="1" x14ac:dyDescent="0.2">
      <c r="A39" s="7">
        <v>36</v>
      </c>
      <c r="B39" s="120">
        <v>31</v>
      </c>
      <c r="C39" s="106" t="str">
        <f t="shared" si="4"/>
        <v/>
      </c>
      <c r="D39" s="107" t="str">
        <f t="shared" si="5"/>
        <v/>
      </c>
      <c r="E39" s="110">
        <f t="shared" si="6"/>
        <v>1266</v>
      </c>
      <c r="F39" s="109">
        <f t="shared" si="0"/>
        <v>4</v>
      </c>
      <c r="G39" s="106">
        <f t="shared" si="7"/>
        <v>1370</v>
      </c>
      <c r="H39" s="107">
        <f t="shared" si="1"/>
        <v>5</v>
      </c>
      <c r="I39" s="111">
        <f t="shared" si="8"/>
        <v>1504</v>
      </c>
      <c r="J39" s="112">
        <f t="shared" si="2"/>
        <v>7</v>
      </c>
      <c r="K39" s="113">
        <f t="shared" si="9"/>
        <v>1608</v>
      </c>
      <c r="L39" s="114">
        <f t="shared" si="3"/>
        <v>8</v>
      </c>
    </row>
    <row r="40" spans="1:12" ht="15" customHeight="1" x14ac:dyDescent="0.2">
      <c r="A40" s="7">
        <v>37</v>
      </c>
      <c r="B40" s="120">
        <v>32</v>
      </c>
      <c r="C40" s="106" t="str">
        <f t="shared" si="4"/>
        <v/>
      </c>
      <c r="D40" s="107" t="str">
        <f t="shared" si="5"/>
        <v/>
      </c>
      <c r="E40" s="110">
        <f t="shared" si="6"/>
        <v>1270</v>
      </c>
      <c r="F40" s="109">
        <f t="shared" si="0"/>
        <v>4</v>
      </c>
      <c r="G40" s="106">
        <f t="shared" si="7"/>
        <v>1375</v>
      </c>
      <c r="H40" s="107">
        <f t="shared" si="1"/>
        <v>5</v>
      </c>
      <c r="I40" s="111">
        <f t="shared" si="8"/>
        <v>1511</v>
      </c>
      <c r="J40" s="112">
        <f t="shared" si="2"/>
        <v>7</v>
      </c>
      <c r="K40" s="113">
        <f t="shared" si="9"/>
        <v>1616</v>
      </c>
      <c r="L40" s="114">
        <f t="shared" si="3"/>
        <v>8</v>
      </c>
    </row>
    <row r="41" spans="1:12" ht="15" customHeight="1" x14ac:dyDescent="0.2">
      <c r="A41" s="7">
        <v>38</v>
      </c>
      <c r="B41" s="120">
        <v>33</v>
      </c>
      <c r="C41" s="106" t="str">
        <f t="shared" si="4"/>
        <v/>
      </c>
      <c r="D41" s="107" t="str">
        <f t="shared" si="5"/>
        <v/>
      </c>
      <c r="E41" s="110">
        <f t="shared" si="6"/>
        <v>1274</v>
      </c>
      <c r="F41" s="109">
        <f t="shared" si="0"/>
        <v>4</v>
      </c>
      <c r="G41" s="106">
        <f t="shared" si="7"/>
        <v>1380</v>
      </c>
      <c r="H41" s="107">
        <f t="shared" si="1"/>
        <v>5</v>
      </c>
      <c r="I41" s="111">
        <f t="shared" si="8"/>
        <v>1518</v>
      </c>
      <c r="J41" s="112">
        <f t="shared" si="2"/>
        <v>7</v>
      </c>
      <c r="K41" s="113">
        <f t="shared" si="9"/>
        <v>1624</v>
      </c>
      <c r="L41" s="114">
        <f t="shared" si="3"/>
        <v>8</v>
      </c>
    </row>
    <row r="42" spans="1:12" ht="15" customHeight="1" x14ac:dyDescent="0.2">
      <c r="A42" s="7">
        <v>39</v>
      </c>
      <c r="B42" s="120">
        <v>34</v>
      </c>
      <c r="C42" s="106" t="str">
        <f t="shared" si="4"/>
        <v/>
      </c>
      <c r="D42" s="107" t="str">
        <f t="shared" si="5"/>
        <v/>
      </c>
      <c r="E42" s="110">
        <f t="shared" si="6"/>
        <v>1278</v>
      </c>
      <c r="F42" s="109">
        <f t="shared" si="0"/>
        <v>4</v>
      </c>
      <c r="G42" s="106">
        <f t="shared" si="7"/>
        <v>1385</v>
      </c>
      <c r="H42" s="107">
        <f t="shared" si="1"/>
        <v>5</v>
      </c>
      <c r="I42" s="111">
        <f t="shared" si="8"/>
        <v>1525</v>
      </c>
      <c r="J42" s="112">
        <f t="shared" si="2"/>
        <v>7</v>
      </c>
      <c r="K42" s="113">
        <f t="shared" si="9"/>
        <v>1632</v>
      </c>
      <c r="L42" s="114">
        <f t="shared" si="3"/>
        <v>8</v>
      </c>
    </row>
    <row r="43" spans="1:12" ht="15" customHeight="1" x14ac:dyDescent="0.2">
      <c r="A43" s="7">
        <v>40</v>
      </c>
      <c r="B43" s="120">
        <v>35</v>
      </c>
      <c r="C43" s="106" t="str">
        <f t="shared" si="4"/>
        <v/>
      </c>
      <c r="D43" s="107" t="str">
        <f t="shared" si="5"/>
        <v/>
      </c>
      <c r="E43" s="110">
        <f t="shared" si="6"/>
        <v>1282</v>
      </c>
      <c r="F43" s="109">
        <f t="shared" si="0"/>
        <v>4</v>
      </c>
      <c r="G43" s="106">
        <f t="shared" si="7"/>
        <v>1390</v>
      </c>
      <c r="H43" s="107">
        <f t="shared" si="1"/>
        <v>5</v>
      </c>
      <c r="I43" s="111">
        <f t="shared" si="8"/>
        <v>1532</v>
      </c>
      <c r="J43" s="112">
        <f t="shared" si="2"/>
        <v>7</v>
      </c>
      <c r="K43" s="113">
        <f t="shared" si="9"/>
        <v>1640</v>
      </c>
      <c r="L43" s="114">
        <f t="shared" si="3"/>
        <v>8</v>
      </c>
    </row>
    <row r="44" spans="1:12" ht="15" customHeight="1" x14ac:dyDescent="0.2">
      <c r="A44" s="7">
        <v>41</v>
      </c>
      <c r="B44" s="120">
        <v>36</v>
      </c>
      <c r="C44" s="106" t="str">
        <f t="shared" si="4"/>
        <v/>
      </c>
      <c r="D44" s="107" t="str">
        <f t="shared" si="5"/>
        <v/>
      </c>
      <c r="E44" s="111">
        <f t="shared" si="6"/>
        <v>1286</v>
      </c>
      <c r="F44" s="112">
        <f t="shared" si="0"/>
        <v>4</v>
      </c>
      <c r="G44" s="106">
        <f t="shared" si="7"/>
        <v>1395</v>
      </c>
      <c r="H44" s="107">
        <f t="shared" si="1"/>
        <v>5</v>
      </c>
      <c r="I44" s="111">
        <f t="shared" si="8"/>
        <v>1539</v>
      </c>
      <c r="J44" s="112">
        <f t="shared" si="2"/>
        <v>7</v>
      </c>
      <c r="K44" s="113">
        <f t="shared" si="9"/>
        <v>1648</v>
      </c>
      <c r="L44" s="114">
        <f t="shared" si="3"/>
        <v>8</v>
      </c>
    </row>
    <row r="45" spans="1:12" ht="15" customHeight="1" x14ac:dyDescent="0.2">
      <c r="A45" s="7">
        <v>42</v>
      </c>
      <c r="B45" s="120">
        <v>37</v>
      </c>
      <c r="C45" s="106" t="str">
        <f t="shared" si="4"/>
        <v/>
      </c>
      <c r="D45" s="107" t="str">
        <f t="shared" si="5"/>
        <v/>
      </c>
      <c r="E45" s="111">
        <f t="shared" si="6"/>
        <v>1290</v>
      </c>
      <c r="F45" s="112">
        <f t="shared" si="0"/>
        <v>4</v>
      </c>
      <c r="G45" s="106">
        <f t="shared" si="7"/>
        <v>1400</v>
      </c>
      <c r="H45" s="107">
        <f t="shared" si="1"/>
        <v>5</v>
      </c>
      <c r="I45" s="111">
        <f t="shared" si="8"/>
        <v>1546</v>
      </c>
      <c r="J45" s="112">
        <f t="shared" si="2"/>
        <v>7</v>
      </c>
      <c r="K45" s="113">
        <f t="shared" si="9"/>
        <v>1656</v>
      </c>
      <c r="L45" s="114">
        <f t="shared" si="3"/>
        <v>8</v>
      </c>
    </row>
    <row r="46" spans="1:12" ht="15" customHeight="1" x14ac:dyDescent="0.2">
      <c r="A46" s="7">
        <v>43</v>
      </c>
      <c r="B46" s="120">
        <v>38</v>
      </c>
      <c r="C46" s="106" t="str">
        <f t="shared" si="4"/>
        <v/>
      </c>
      <c r="D46" s="107" t="str">
        <f t="shared" si="5"/>
        <v/>
      </c>
      <c r="E46" s="111">
        <f t="shared" si="6"/>
        <v>1294</v>
      </c>
      <c r="F46" s="112">
        <f t="shared" si="0"/>
        <v>4</v>
      </c>
      <c r="G46" s="106">
        <f t="shared" si="7"/>
        <v>1405</v>
      </c>
      <c r="H46" s="107">
        <f t="shared" si="1"/>
        <v>5</v>
      </c>
      <c r="I46" s="111">
        <f t="shared" si="8"/>
        <v>1553</v>
      </c>
      <c r="J46" s="112">
        <f t="shared" si="2"/>
        <v>7</v>
      </c>
      <c r="K46" s="113">
        <f t="shared" si="9"/>
        <v>1664</v>
      </c>
      <c r="L46" s="114">
        <f t="shared" si="3"/>
        <v>8</v>
      </c>
    </row>
    <row r="47" spans="1:12" ht="15" customHeight="1" x14ac:dyDescent="0.2">
      <c r="A47" s="7">
        <v>44</v>
      </c>
      <c r="B47" s="120">
        <v>39</v>
      </c>
      <c r="C47" s="106" t="str">
        <f t="shared" si="4"/>
        <v/>
      </c>
      <c r="D47" s="107" t="str">
        <f t="shared" si="5"/>
        <v/>
      </c>
      <c r="E47" s="111">
        <f t="shared" si="6"/>
        <v>1298</v>
      </c>
      <c r="F47" s="112">
        <f t="shared" si="0"/>
        <v>4</v>
      </c>
      <c r="G47" s="106">
        <f t="shared" si="7"/>
        <v>1410</v>
      </c>
      <c r="H47" s="107">
        <f t="shared" si="1"/>
        <v>5</v>
      </c>
      <c r="I47" s="111">
        <f t="shared" si="8"/>
        <v>1560</v>
      </c>
      <c r="J47" s="112">
        <f t="shared" si="2"/>
        <v>7</v>
      </c>
      <c r="K47" s="113">
        <f t="shared" si="9"/>
        <v>1672</v>
      </c>
      <c r="L47" s="114">
        <f t="shared" si="3"/>
        <v>8</v>
      </c>
    </row>
    <row r="48" spans="1:12" ht="15" customHeight="1" x14ac:dyDescent="0.2">
      <c r="A48" s="7">
        <v>45</v>
      </c>
      <c r="B48" s="120">
        <v>40</v>
      </c>
      <c r="C48" s="106" t="str">
        <f t="shared" si="4"/>
        <v/>
      </c>
      <c r="D48" s="107" t="str">
        <f t="shared" si="5"/>
        <v/>
      </c>
      <c r="E48" s="111">
        <f t="shared" si="6"/>
        <v>1302</v>
      </c>
      <c r="F48" s="112">
        <f t="shared" si="0"/>
        <v>4</v>
      </c>
      <c r="G48" s="106">
        <f t="shared" si="7"/>
        <v>1415</v>
      </c>
      <c r="H48" s="107">
        <f t="shared" si="1"/>
        <v>5</v>
      </c>
      <c r="I48" s="111">
        <f t="shared" si="8"/>
        <v>1567</v>
      </c>
      <c r="J48" s="112">
        <f t="shared" si="2"/>
        <v>7</v>
      </c>
      <c r="K48" s="113">
        <f t="shared" si="9"/>
        <v>1680</v>
      </c>
      <c r="L48" s="114">
        <f t="shared" si="3"/>
        <v>8</v>
      </c>
    </row>
    <row r="49" spans="1:12" ht="15" customHeight="1" x14ac:dyDescent="0.2">
      <c r="A49" s="7">
        <v>46</v>
      </c>
      <c r="B49" s="120">
        <v>41</v>
      </c>
      <c r="C49" s="106" t="str">
        <f t="shared" si="4"/>
        <v/>
      </c>
      <c r="D49" s="107" t="str">
        <f t="shared" si="5"/>
        <v/>
      </c>
      <c r="E49" s="111">
        <f t="shared" si="6"/>
        <v>1306</v>
      </c>
      <c r="F49" s="112">
        <f t="shared" si="0"/>
        <v>4</v>
      </c>
      <c r="G49" s="106">
        <f t="shared" si="7"/>
        <v>1420</v>
      </c>
      <c r="H49" s="107">
        <f t="shared" si="1"/>
        <v>5</v>
      </c>
      <c r="I49" s="111">
        <f t="shared" si="8"/>
        <v>1574</v>
      </c>
      <c r="J49" s="112">
        <f t="shared" si="2"/>
        <v>7</v>
      </c>
      <c r="K49" s="113">
        <f t="shared" si="9"/>
        <v>1688</v>
      </c>
      <c r="L49" s="114">
        <f t="shared" si="3"/>
        <v>8</v>
      </c>
    </row>
    <row r="50" spans="1:12" ht="15" customHeight="1" x14ac:dyDescent="0.2">
      <c r="A50" s="7">
        <v>47</v>
      </c>
      <c r="B50" s="120">
        <v>42</v>
      </c>
      <c r="C50" s="106" t="str">
        <f t="shared" si="4"/>
        <v/>
      </c>
      <c r="D50" s="107" t="str">
        <f t="shared" si="5"/>
        <v/>
      </c>
      <c r="E50" s="111">
        <f t="shared" si="6"/>
        <v>1310</v>
      </c>
      <c r="F50" s="112">
        <f t="shared" si="0"/>
        <v>4</v>
      </c>
      <c r="G50" s="106">
        <f t="shared" si="7"/>
        <v>1425</v>
      </c>
      <c r="H50" s="107">
        <f t="shared" si="1"/>
        <v>5</v>
      </c>
      <c r="I50" s="111">
        <f t="shared" si="8"/>
        <v>1581</v>
      </c>
      <c r="J50" s="112">
        <f t="shared" si="2"/>
        <v>7</v>
      </c>
      <c r="K50" s="113">
        <f t="shared" si="9"/>
        <v>1696</v>
      </c>
      <c r="L50" s="114">
        <f t="shared" si="3"/>
        <v>8</v>
      </c>
    </row>
    <row r="51" spans="1:12" ht="15" customHeight="1" x14ac:dyDescent="0.2">
      <c r="A51" s="7">
        <v>48</v>
      </c>
      <c r="B51" s="120">
        <v>43</v>
      </c>
      <c r="C51" s="106" t="str">
        <f t="shared" si="4"/>
        <v/>
      </c>
      <c r="D51" s="107" t="str">
        <f t="shared" si="5"/>
        <v/>
      </c>
      <c r="E51" s="111">
        <f t="shared" si="6"/>
        <v>1314</v>
      </c>
      <c r="F51" s="112">
        <f t="shared" si="0"/>
        <v>4</v>
      </c>
      <c r="G51" s="106">
        <f t="shared" si="7"/>
        <v>1430</v>
      </c>
      <c r="H51" s="107">
        <f t="shared" si="1"/>
        <v>5</v>
      </c>
      <c r="I51" s="111">
        <f t="shared" si="8"/>
        <v>1588</v>
      </c>
      <c r="J51" s="112">
        <f t="shared" si="2"/>
        <v>7</v>
      </c>
      <c r="K51" s="113">
        <f t="shared" si="9"/>
        <v>1704</v>
      </c>
      <c r="L51" s="114">
        <f t="shared" si="3"/>
        <v>8</v>
      </c>
    </row>
    <row r="52" spans="1:12" ht="15" customHeight="1" x14ac:dyDescent="0.2">
      <c r="A52" s="7">
        <v>49</v>
      </c>
      <c r="B52" s="120">
        <v>44</v>
      </c>
      <c r="C52" s="106" t="str">
        <f t="shared" si="4"/>
        <v/>
      </c>
      <c r="D52" s="107" t="str">
        <f t="shared" si="5"/>
        <v/>
      </c>
      <c r="E52" s="111">
        <f t="shared" si="6"/>
        <v>1318</v>
      </c>
      <c r="F52" s="112">
        <f t="shared" si="0"/>
        <v>4</v>
      </c>
      <c r="G52" s="106">
        <f t="shared" si="7"/>
        <v>1435</v>
      </c>
      <c r="H52" s="107">
        <f t="shared" si="1"/>
        <v>5</v>
      </c>
      <c r="I52" s="111">
        <f t="shared" si="8"/>
        <v>1595</v>
      </c>
      <c r="J52" s="112">
        <f t="shared" si="2"/>
        <v>7</v>
      </c>
      <c r="K52" s="113">
        <f t="shared" si="9"/>
        <v>1712</v>
      </c>
      <c r="L52" s="114">
        <f t="shared" si="3"/>
        <v>8</v>
      </c>
    </row>
    <row r="53" spans="1:12" ht="15" customHeight="1" x14ac:dyDescent="0.2">
      <c r="A53" s="7">
        <v>50</v>
      </c>
      <c r="B53" s="120">
        <v>45</v>
      </c>
      <c r="C53" s="106" t="str">
        <f t="shared" si="4"/>
        <v/>
      </c>
      <c r="D53" s="107" t="str">
        <f t="shared" si="5"/>
        <v/>
      </c>
      <c r="E53" s="111">
        <f t="shared" si="6"/>
        <v>1322</v>
      </c>
      <c r="F53" s="112">
        <f t="shared" si="0"/>
        <v>4</v>
      </c>
      <c r="G53" s="106">
        <f t="shared" si="7"/>
        <v>1440</v>
      </c>
      <c r="H53" s="107">
        <f t="shared" si="1"/>
        <v>5</v>
      </c>
      <c r="I53" s="111">
        <f t="shared" si="8"/>
        <v>1602</v>
      </c>
      <c r="J53" s="112">
        <f t="shared" si="2"/>
        <v>7</v>
      </c>
      <c r="K53" s="113">
        <f t="shared" si="9"/>
        <v>1720</v>
      </c>
      <c r="L53" s="114">
        <f t="shared" si="3"/>
        <v>8</v>
      </c>
    </row>
    <row r="54" spans="1:12" ht="15" customHeight="1" x14ac:dyDescent="0.2">
      <c r="A54" s="7">
        <v>51</v>
      </c>
      <c r="B54" s="120">
        <v>46</v>
      </c>
      <c r="C54" s="106" t="str">
        <f t="shared" si="4"/>
        <v/>
      </c>
      <c r="D54" s="107" t="str">
        <f t="shared" si="5"/>
        <v/>
      </c>
      <c r="E54" s="111">
        <f t="shared" si="6"/>
        <v>1326</v>
      </c>
      <c r="F54" s="112">
        <f t="shared" si="0"/>
        <v>4</v>
      </c>
      <c r="G54" s="113">
        <f t="shared" si="7"/>
        <v>1445</v>
      </c>
      <c r="H54" s="114">
        <f t="shared" si="1"/>
        <v>5</v>
      </c>
      <c r="I54" s="111">
        <f t="shared" si="8"/>
        <v>1609</v>
      </c>
      <c r="J54" s="112">
        <f t="shared" si="2"/>
        <v>7</v>
      </c>
      <c r="K54" s="113">
        <f t="shared" si="9"/>
        <v>1728</v>
      </c>
      <c r="L54" s="114">
        <f t="shared" si="3"/>
        <v>8</v>
      </c>
    </row>
    <row r="55" spans="1:12" ht="15" customHeight="1" x14ac:dyDescent="0.2">
      <c r="A55" s="7">
        <v>52</v>
      </c>
      <c r="B55" s="120">
        <v>47</v>
      </c>
      <c r="C55" s="106" t="str">
        <f t="shared" si="4"/>
        <v/>
      </c>
      <c r="D55" s="107" t="str">
        <f t="shared" si="5"/>
        <v/>
      </c>
      <c r="E55" s="111">
        <f t="shared" si="6"/>
        <v>1330</v>
      </c>
      <c r="F55" s="112">
        <f t="shared" si="0"/>
        <v>4</v>
      </c>
      <c r="G55" s="113">
        <f t="shared" si="7"/>
        <v>1450</v>
      </c>
      <c r="H55" s="114">
        <f t="shared" si="1"/>
        <v>5</v>
      </c>
      <c r="I55" s="111">
        <f t="shared" si="8"/>
        <v>1616</v>
      </c>
      <c r="J55" s="112">
        <f t="shared" si="2"/>
        <v>7</v>
      </c>
      <c r="K55" s="113">
        <f t="shared" si="9"/>
        <v>1736</v>
      </c>
      <c r="L55" s="114">
        <f t="shared" si="3"/>
        <v>8</v>
      </c>
    </row>
    <row r="56" spans="1:12" ht="15" customHeight="1" x14ac:dyDescent="0.2">
      <c r="A56" s="7">
        <v>53</v>
      </c>
      <c r="B56" s="120">
        <v>48</v>
      </c>
      <c r="C56" s="106" t="str">
        <f t="shared" si="4"/>
        <v/>
      </c>
      <c r="D56" s="107" t="str">
        <f t="shared" si="5"/>
        <v/>
      </c>
      <c r="E56" s="111">
        <f t="shared" si="6"/>
        <v>1334</v>
      </c>
      <c r="F56" s="112">
        <f t="shared" si="0"/>
        <v>4</v>
      </c>
      <c r="G56" s="113">
        <f t="shared" si="7"/>
        <v>1455</v>
      </c>
      <c r="H56" s="114">
        <f t="shared" si="1"/>
        <v>5</v>
      </c>
      <c r="I56" s="111">
        <f t="shared" si="8"/>
        <v>1623</v>
      </c>
      <c r="J56" s="112">
        <f t="shared" si="2"/>
        <v>7</v>
      </c>
      <c r="K56" s="113">
        <f t="shared" si="9"/>
        <v>1744</v>
      </c>
      <c r="L56" s="114">
        <f t="shared" si="3"/>
        <v>8</v>
      </c>
    </row>
    <row r="57" spans="1:12" ht="15" customHeight="1" x14ac:dyDescent="0.2">
      <c r="A57" s="7">
        <v>54</v>
      </c>
      <c r="B57" s="120">
        <v>49</v>
      </c>
      <c r="C57" s="106" t="str">
        <f t="shared" si="4"/>
        <v/>
      </c>
      <c r="D57" s="107" t="str">
        <f t="shared" si="5"/>
        <v/>
      </c>
      <c r="E57" s="111">
        <f t="shared" si="6"/>
        <v>1338</v>
      </c>
      <c r="F57" s="112">
        <f t="shared" si="0"/>
        <v>4</v>
      </c>
      <c r="G57" s="113">
        <f t="shared" si="7"/>
        <v>1460</v>
      </c>
      <c r="H57" s="114">
        <f t="shared" si="1"/>
        <v>5</v>
      </c>
      <c r="I57" s="111">
        <f t="shared" si="8"/>
        <v>1630</v>
      </c>
      <c r="J57" s="112">
        <f t="shared" si="2"/>
        <v>7</v>
      </c>
      <c r="K57" s="113">
        <f t="shared" si="9"/>
        <v>1752</v>
      </c>
      <c r="L57" s="114">
        <f t="shared" si="3"/>
        <v>8</v>
      </c>
    </row>
    <row r="58" spans="1:12" ht="15" customHeight="1" x14ac:dyDescent="0.2">
      <c r="A58" s="7">
        <v>55</v>
      </c>
      <c r="B58" s="120">
        <v>50</v>
      </c>
      <c r="C58" s="106" t="str">
        <f t="shared" si="4"/>
        <v/>
      </c>
      <c r="D58" s="107" t="str">
        <f t="shared" si="5"/>
        <v/>
      </c>
      <c r="E58" s="111" t="str">
        <f t="shared" si="6"/>
        <v/>
      </c>
      <c r="F58" s="112" t="str">
        <f t="shared" si="0"/>
        <v/>
      </c>
      <c r="G58" s="113" t="str">
        <f t="shared" si="7"/>
        <v/>
      </c>
      <c r="H58" s="114" t="str">
        <f t="shared" si="1"/>
        <v/>
      </c>
      <c r="I58" s="111" t="str">
        <f t="shared" si="8"/>
        <v/>
      </c>
      <c r="J58" s="112" t="str">
        <f t="shared" si="2"/>
        <v/>
      </c>
      <c r="K58" s="113" t="str">
        <f t="shared" si="9"/>
        <v/>
      </c>
      <c r="L58" s="114" t="str">
        <f t="shared" si="3"/>
        <v/>
      </c>
    </row>
    <row r="59" spans="1:12" ht="15" customHeight="1" x14ac:dyDescent="0.2">
      <c r="A59" s="7">
        <v>56</v>
      </c>
      <c r="B59" s="120">
        <v>51</v>
      </c>
      <c r="C59" s="106" t="str">
        <f t="shared" si="4"/>
        <v/>
      </c>
      <c r="D59" s="107" t="str">
        <f t="shared" si="5"/>
        <v/>
      </c>
      <c r="E59" s="111" t="str">
        <f t="shared" si="6"/>
        <v/>
      </c>
      <c r="F59" s="112" t="str">
        <f t="shared" si="0"/>
        <v/>
      </c>
      <c r="G59" s="113" t="str">
        <f t="shared" si="7"/>
        <v/>
      </c>
      <c r="H59" s="114" t="str">
        <f t="shared" si="1"/>
        <v/>
      </c>
      <c r="I59" s="111" t="str">
        <f t="shared" si="8"/>
        <v/>
      </c>
      <c r="J59" s="112" t="str">
        <f t="shared" si="2"/>
        <v/>
      </c>
      <c r="K59" s="113" t="str">
        <f t="shared" si="9"/>
        <v/>
      </c>
      <c r="L59" s="114" t="str">
        <f t="shared" si="3"/>
        <v/>
      </c>
    </row>
    <row r="60" spans="1:12" ht="15" customHeight="1" x14ac:dyDescent="0.2">
      <c r="A60" s="7">
        <v>57</v>
      </c>
      <c r="B60" s="120">
        <v>52</v>
      </c>
      <c r="C60" s="106" t="str">
        <f t="shared" si="4"/>
        <v/>
      </c>
      <c r="D60" s="107" t="str">
        <f t="shared" si="5"/>
        <v/>
      </c>
      <c r="E60" s="111" t="str">
        <f t="shared" si="6"/>
        <v/>
      </c>
      <c r="F60" s="112" t="str">
        <f t="shared" si="0"/>
        <v/>
      </c>
      <c r="G60" s="113" t="str">
        <f t="shared" si="7"/>
        <v/>
      </c>
      <c r="H60" s="114" t="str">
        <f t="shared" si="1"/>
        <v/>
      </c>
      <c r="I60" s="111" t="str">
        <f t="shared" si="8"/>
        <v/>
      </c>
      <c r="J60" s="112" t="str">
        <f t="shared" si="2"/>
        <v/>
      </c>
      <c r="K60" s="113" t="str">
        <f t="shared" si="9"/>
        <v/>
      </c>
      <c r="L60" s="114" t="str">
        <f t="shared" si="3"/>
        <v/>
      </c>
    </row>
    <row r="61" spans="1:12" ht="15" customHeight="1" x14ac:dyDescent="0.2">
      <c r="A61" s="7">
        <v>58</v>
      </c>
      <c r="B61" s="120">
        <v>53</v>
      </c>
      <c r="C61" s="113" t="str">
        <f t="shared" si="4"/>
        <v/>
      </c>
      <c r="D61" s="114" t="str">
        <f t="shared" si="5"/>
        <v/>
      </c>
      <c r="E61" s="111" t="str">
        <f t="shared" si="6"/>
        <v/>
      </c>
      <c r="F61" s="112" t="str">
        <f t="shared" si="0"/>
        <v/>
      </c>
      <c r="G61" s="113" t="str">
        <f t="shared" si="7"/>
        <v/>
      </c>
      <c r="H61" s="114" t="str">
        <f t="shared" si="1"/>
        <v/>
      </c>
      <c r="I61" s="111" t="str">
        <f t="shared" si="8"/>
        <v/>
      </c>
      <c r="J61" s="112" t="str">
        <f t="shared" si="2"/>
        <v/>
      </c>
      <c r="K61" s="113" t="str">
        <f t="shared" si="9"/>
        <v/>
      </c>
      <c r="L61" s="114" t="str">
        <f t="shared" si="3"/>
        <v/>
      </c>
    </row>
    <row r="62" spans="1:12" ht="15" customHeight="1" x14ac:dyDescent="0.2">
      <c r="A62" s="7">
        <v>59</v>
      </c>
      <c r="B62" s="120">
        <v>54</v>
      </c>
      <c r="C62" s="113" t="str">
        <f t="shared" si="4"/>
        <v/>
      </c>
      <c r="D62" s="114" t="str">
        <f t="shared" si="5"/>
        <v/>
      </c>
      <c r="E62" s="111" t="str">
        <f t="shared" si="6"/>
        <v/>
      </c>
      <c r="F62" s="112" t="str">
        <f t="shared" si="0"/>
        <v/>
      </c>
      <c r="G62" s="113" t="str">
        <f t="shared" si="7"/>
        <v/>
      </c>
      <c r="H62" s="114" t="str">
        <f t="shared" si="1"/>
        <v/>
      </c>
      <c r="I62" s="111" t="str">
        <f t="shared" si="8"/>
        <v/>
      </c>
      <c r="J62" s="112" t="str">
        <f t="shared" si="2"/>
        <v/>
      </c>
      <c r="K62" s="113" t="str">
        <f t="shared" si="9"/>
        <v/>
      </c>
      <c r="L62" s="114" t="str">
        <f t="shared" si="3"/>
        <v/>
      </c>
    </row>
    <row r="63" spans="1:12" ht="15" customHeight="1" x14ac:dyDescent="0.2">
      <c r="A63" s="7">
        <v>60</v>
      </c>
      <c r="B63" s="120">
        <v>55</v>
      </c>
      <c r="C63" s="113" t="str">
        <f t="shared" si="4"/>
        <v/>
      </c>
      <c r="D63" s="114" t="str">
        <f t="shared" si="5"/>
        <v/>
      </c>
      <c r="E63" s="111" t="str">
        <f t="shared" si="6"/>
        <v/>
      </c>
      <c r="F63" s="112" t="str">
        <f t="shared" si="0"/>
        <v/>
      </c>
      <c r="G63" s="113" t="str">
        <f t="shared" si="7"/>
        <v/>
      </c>
      <c r="H63" s="114" t="str">
        <f t="shared" si="1"/>
        <v/>
      </c>
      <c r="I63" s="111" t="str">
        <f t="shared" si="8"/>
        <v/>
      </c>
      <c r="J63" s="112" t="str">
        <f t="shared" si="2"/>
        <v/>
      </c>
      <c r="K63" s="113" t="str">
        <f t="shared" si="9"/>
        <v/>
      </c>
      <c r="L63" s="114" t="str">
        <f t="shared" si="3"/>
        <v/>
      </c>
    </row>
    <row r="64" spans="1:12" ht="15" customHeight="1" x14ac:dyDescent="0.2">
      <c r="A64" s="7">
        <v>61</v>
      </c>
      <c r="B64" s="120">
        <v>56</v>
      </c>
      <c r="C64" s="113" t="str">
        <f t="shared" si="4"/>
        <v/>
      </c>
      <c r="D64" s="114" t="str">
        <f t="shared" si="5"/>
        <v/>
      </c>
      <c r="E64" s="111" t="str">
        <f t="shared" si="6"/>
        <v/>
      </c>
      <c r="F64" s="112" t="str">
        <f t="shared" si="0"/>
        <v/>
      </c>
      <c r="G64" s="113" t="str">
        <f t="shared" si="7"/>
        <v/>
      </c>
      <c r="H64" s="114" t="str">
        <f t="shared" si="1"/>
        <v/>
      </c>
      <c r="I64" s="111" t="str">
        <f t="shared" si="8"/>
        <v/>
      </c>
      <c r="J64" s="112" t="str">
        <f t="shared" si="2"/>
        <v/>
      </c>
      <c r="K64" s="113" t="str">
        <f t="shared" si="9"/>
        <v/>
      </c>
      <c r="L64" s="114" t="str">
        <f t="shared" si="3"/>
        <v/>
      </c>
    </row>
    <row r="65" spans="1:12" ht="15" customHeight="1" x14ac:dyDescent="0.2">
      <c r="A65" s="7">
        <v>62</v>
      </c>
      <c r="B65" s="120">
        <v>57</v>
      </c>
      <c r="C65" s="113" t="str">
        <f t="shared" si="4"/>
        <v/>
      </c>
      <c r="D65" s="114" t="str">
        <f t="shared" si="5"/>
        <v/>
      </c>
      <c r="E65" s="111" t="str">
        <f t="shared" si="6"/>
        <v/>
      </c>
      <c r="F65" s="112" t="str">
        <f t="shared" si="0"/>
        <v/>
      </c>
      <c r="G65" s="113" t="str">
        <f t="shared" si="7"/>
        <v/>
      </c>
      <c r="H65" s="114" t="str">
        <f t="shared" si="1"/>
        <v/>
      </c>
      <c r="I65" s="111" t="str">
        <f t="shared" si="8"/>
        <v/>
      </c>
      <c r="J65" s="112" t="str">
        <f t="shared" si="2"/>
        <v/>
      </c>
      <c r="K65" s="113" t="str">
        <f t="shared" si="9"/>
        <v/>
      </c>
      <c r="L65" s="114" t="str">
        <f t="shared" si="3"/>
        <v/>
      </c>
    </row>
    <row r="66" spans="1:12" ht="15" customHeight="1" x14ac:dyDescent="0.2">
      <c r="A66" s="7">
        <v>63</v>
      </c>
      <c r="B66" s="120">
        <v>58</v>
      </c>
      <c r="C66" s="113" t="str">
        <f t="shared" si="4"/>
        <v/>
      </c>
      <c r="D66" s="114" t="str">
        <f t="shared" si="5"/>
        <v/>
      </c>
      <c r="E66" s="111" t="str">
        <f t="shared" si="6"/>
        <v/>
      </c>
      <c r="F66" s="112" t="str">
        <f t="shared" si="0"/>
        <v/>
      </c>
      <c r="G66" s="113" t="str">
        <f t="shared" si="7"/>
        <v/>
      </c>
      <c r="H66" s="114" t="str">
        <f t="shared" si="1"/>
        <v/>
      </c>
      <c r="I66" s="111" t="str">
        <f t="shared" si="8"/>
        <v/>
      </c>
      <c r="J66" s="112" t="str">
        <f t="shared" si="2"/>
        <v/>
      </c>
      <c r="K66" s="113" t="str">
        <f t="shared" si="9"/>
        <v/>
      </c>
      <c r="L66" s="114" t="str">
        <f t="shared" si="3"/>
        <v/>
      </c>
    </row>
    <row r="67" spans="1:12" ht="15" customHeight="1" x14ac:dyDescent="0.2">
      <c r="A67" s="7">
        <v>64</v>
      </c>
      <c r="B67" s="120">
        <v>59</v>
      </c>
      <c r="C67" s="113" t="str">
        <f t="shared" si="4"/>
        <v/>
      </c>
      <c r="D67" s="114" t="str">
        <f t="shared" si="5"/>
        <v/>
      </c>
      <c r="E67" s="111" t="str">
        <f t="shared" si="6"/>
        <v/>
      </c>
      <c r="F67" s="112" t="str">
        <f t="shared" si="0"/>
        <v/>
      </c>
      <c r="G67" s="113" t="str">
        <f t="shared" si="7"/>
        <v/>
      </c>
      <c r="H67" s="114" t="str">
        <f t="shared" si="1"/>
        <v/>
      </c>
      <c r="I67" s="111" t="str">
        <f t="shared" si="8"/>
        <v/>
      </c>
      <c r="J67" s="112" t="str">
        <f t="shared" si="2"/>
        <v/>
      </c>
      <c r="K67" s="113" t="str">
        <f t="shared" si="9"/>
        <v/>
      </c>
      <c r="L67" s="114" t="str">
        <f t="shared" si="3"/>
        <v/>
      </c>
    </row>
    <row r="68" spans="1:12" ht="15" customHeight="1" thickBot="1" x14ac:dyDescent="0.25">
      <c r="A68" s="7">
        <v>65</v>
      </c>
      <c r="B68" s="121">
        <v>60</v>
      </c>
      <c r="C68" s="115" t="str">
        <f t="shared" si="4"/>
        <v/>
      </c>
      <c r="D68" s="116" t="str">
        <f t="shared" si="5"/>
        <v/>
      </c>
      <c r="E68" s="117" t="str">
        <f t="shared" si="6"/>
        <v/>
      </c>
      <c r="F68" s="118" t="str">
        <f t="shared" si="0"/>
        <v/>
      </c>
      <c r="G68" s="115" t="str">
        <f t="shared" si="7"/>
        <v/>
      </c>
      <c r="H68" s="116" t="str">
        <f t="shared" si="1"/>
        <v/>
      </c>
      <c r="I68" s="117" t="str">
        <f t="shared" si="8"/>
        <v/>
      </c>
      <c r="J68" s="118" t="str">
        <f t="shared" si="2"/>
        <v/>
      </c>
      <c r="K68" s="115" t="str">
        <f t="shared" si="9"/>
        <v/>
      </c>
      <c r="L68" s="116" t="str">
        <f t="shared" si="3"/>
        <v/>
      </c>
    </row>
    <row r="69" spans="1:12" ht="20.100000000000001" customHeight="1" x14ac:dyDescent="0.2">
      <c r="B69" s="59" t="s">
        <v>64</v>
      </c>
    </row>
  </sheetData>
  <sheetProtection algorithmName="SHA-512" hashValue="j2+juaQpZIJWtpOLHhRYhah2TydAmUgXKSDlhQtxSQwOlztBU5XmlS3NY0qNn+/LAyxO0B+WIykmof4zAiKAfg==" saltValue="TLPrTHKv6uctBcuofJnFxw==" spinCount="100000" sheet="1" objects="1" scenarios="1"/>
  <mergeCells count="4">
    <mergeCell ref="B2:H3"/>
    <mergeCell ref="I2:L3"/>
    <mergeCell ref="Q12:S12"/>
    <mergeCell ref="Q13:S13"/>
  </mergeCells>
  <phoneticPr fontId="2"/>
  <printOptions horizontalCentered="1"/>
  <pageMargins left="0.70866141732283472" right="0.70866141732283472" top="0.74803149606299213" bottom="0.74803149606299213" header="0.31496062992125984" footer="0.31496062992125984"/>
  <pageSetup paperSize="9" scale="64" orientation="portrait" r:id="rId1"/>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39A9-878F-476D-AB9F-3B38EE048B61}">
  <sheetPr>
    <tabColor rgb="FF00FFFF"/>
    <pageSetUpPr autoPageBreaks="0"/>
  </sheetPr>
  <dimension ref="A1:AB69"/>
  <sheetViews>
    <sheetView showGridLines="0" zoomScaleNormal="100" workbookViewId="0">
      <pane ySplit="4" topLeftCell="A5" activePane="bottomLeft" state="frozen"/>
      <selection activeCell="D57" sqref="D57"/>
      <selection pane="bottomLeft" activeCell="B2" sqref="B2:H3"/>
    </sheetView>
  </sheetViews>
  <sheetFormatPr defaultColWidth="9" defaultRowHeight="13.2" x14ac:dyDescent="0.2"/>
  <cols>
    <col min="1" max="1" width="2.88671875" style="7" customWidth="1"/>
    <col min="2" max="2" width="11.33203125" style="10" customWidth="1"/>
    <col min="3" max="3" width="9.33203125" style="2" customWidth="1"/>
    <col min="4" max="4" width="6.44140625" style="2" customWidth="1"/>
    <col min="5" max="5" width="9.33203125" style="2" customWidth="1"/>
    <col min="6" max="6" width="6.33203125" style="2" customWidth="1"/>
    <col min="7" max="7" width="9.33203125" style="2" customWidth="1"/>
    <col min="8" max="8" width="6.109375" style="2" customWidth="1"/>
    <col min="9" max="9" width="9.33203125" style="2" customWidth="1"/>
    <col min="10" max="10" width="6.21875" style="2" customWidth="1"/>
    <col min="11" max="11" width="10.21875" style="2" customWidth="1"/>
    <col min="12" max="12" width="6.21875" style="2" customWidth="1"/>
    <col min="13" max="13" width="5.21875" style="2" customWidth="1"/>
    <col min="14" max="14" width="7.6640625" style="2" customWidth="1"/>
    <col min="15" max="16" width="11.109375" style="2" customWidth="1"/>
    <col min="17" max="17" width="9.44140625" style="2" customWidth="1"/>
    <col min="18" max="18" width="8.21875" style="2" customWidth="1"/>
    <col min="19" max="20" width="13.88671875" style="2" customWidth="1"/>
    <col min="21" max="21" width="10.44140625" style="2" customWidth="1"/>
    <col min="22" max="22" width="12.44140625" style="2" customWidth="1"/>
    <col min="23" max="23" width="12.77734375" style="2" customWidth="1"/>
    <col min="24" max="24" width="8.6640625" style="2" customWidth="1"/>
    <col min="25" max="16384" width="9" style="2"/>
  </cols>
  <sheetData>
    <row r="1" spans="1:28" ht="27.9" customHeight="1" thickBot="1" x14ac:dyDescent="0.25">
      <c r="B1" s="3" t="s">
        <v>83</v>
      </c>
      <c r="N1" s="57" t="s">
        <v>107</v>
      </c>
    </row>
    <row r="2" spans="1:28" ht="23.25" customHeight="1" x14ac:dyDescent="0.2">
      <c r="B2" s="321" t="str">
        <f>IF('4.事業所（３）'!$D$9="","",'4.事業所（３）'!$D$9)&amp;"賃金表"</f>
        <v>○○工場（支社）3賃金表</v>
      </c>
      <c r="C2" s="322"/>
      <c r="D2" s="322"/>
      <c r="E2" s="322"/>
      <c r="F2" s="322"/>
      <c r="G2" s="322"/>
      <c r="H2" s="322"/>
      <c r="I2" s="322" t="str">
        <f>"改訂年"&amp;'4.事業所（１）サラリースケール'!$F$9&amp;"年"</f>
        <v>改訂年2024年</v>
      </c>
      <c r="J2" s="322"/>
      <c r="K2" s="322"/>
      <c r="L2" s="325"/>
      <c r="O2" s="20"/>
      <c r="P2" s="20"/>
      <c r="Q2" s="20"/>
      <c r="R2" s="20"/>
      <c r="S2" s="20"/>
      <c r="T2" s="20"/>
      <c r="U2" s="20"/>
      <c r="V2" s="20"/>
      <c r="W2" s="20"/>
      <c r="X2" s="20"/>
      <c r="Y2" s="20"/>
      <c r="Z2" s="20"/>
      <c r="AA2" s="20"/>
      <c r="AB2" s="19"/>
    </row>
    <row r="3" spans="1:28" s="7" customFormat="1" ht="14.1" customHeight="1" thickBot="1" x14ac:dyDescent="0.25">
      <c r="B3" s="323"/>
      <c r="C3" s="324"/>
      <c r="D3" s="324"/>
      <c r="E3" s="324"/>
      <c r="F3" s="324"/>
      <c r="G3" s="324"/>
      <c r="H3" s="324"/>
      <c r="I3" s="324"/>
      <c r="J3" s="324"/>
      <c r="K3" s="324"/>
      <c r="L3" s="326"/>
      <c r="N3" s="56" t="s">
        <v>57</v>
      </c>
      <c r="O3" s="1"/>
      <c r="P3" s="1"/>
      <c r="Q3" s="1"/>
      <c r="R3" s="1"/>
      <c r="S3" s="1"/>
      <c r="T3" s="1"/>
      <c r="U3" s="1"/>
      <c r="V3" s="1"/>
      <c r="W3" s="1"/>
      <c r="X3" s="1"/>
      <c r="Y3" s="6"/>
      <c r="Z3" s="6"/>
      <c r="AA3" s="1"/>
      <c r="AB3" s="1"/>
    </row>
    <row r="4" spans="1:28" s="1" customFormat="1" ht="22.5" customHeight="1" x14ac:dyDescent="0.2">
      <c r="A4" s="7">
        <v>1</v>
      </c>
      <c r="B4" s="143" t="s">
        <v>5</v>
      </c>
      <c r="C4" s="144">
        <v>1</v>
      </c>
      <c r="D4" s="145" t="s">
        <v>5</v>
      </c>
      <c r="E4" s="146">
        <v>2</v>
      </c>
      <c r="F4" s="147" t="s">
        <v>5</v>
      </c>
      <c r="G4" s="144">
        <v>3</v>
      </c>
      <c r="H4" s="145" t="s">
        <v>5</v>
      </c>
      <c r="I4" s="146">
        <v>4</v>
      </c>
      <c r="J4" s="147" t="s">
        <v>5</v>
      </c>
      <c r="K4" s="144">
        <v>5</v>
      </c>
      <c r="L4" s="145" t="s">
        <v>5</v>
      </c>
      <c r="N4" s="38" t="s">
        <v>5</v>
      </c>
      <c r="O4" s="71" t="s">
        <v>41</v>
      </c>
      <c r="P4" s="39" t="s">
        <v>1</v>
      </c>
      <c r="Q4" s="39" t="s">
        <v>11</v>
      </c>
      <c r="R4" s="39" t="s">
        <v>2</v>
      </c>
      <c r="S4" s="72" t="s">
        <v>52</v>
      </c>
      <c r="T4" s="39" t="s">
        <v>53</v>
      </c>
      <c r="U4" s="39" t="s">
        <v>28</v>
      </c>
      <c r="V4" s="39" t="s">
        <v>3</v>
      </c>
      <c r="W4" s="72" t="s">
        <v>4</v>
      </c>
      <c r="X4" s="39" t="s">
        <v>27</v>
      </c>
      <c r="Y4" s="40" t="s">
        <v>26</v>
      </c>
      <c r="Z4" s="40" t="s">
        <v>0</v>
      </c>
      <c r="AA4" s="41" t="s">
        <v>5</v>
      </c>
    </row>
    <row r="5" spans="1:28" s="1" customFormat="1" ht="24.75" customHeight="1" x14ac:dyDescent="0.2">
      <c r="A5" s="7">
        <v>2</v>
      </c>
      <c r="B5" s="69" t="s">
        <v>0</v>
      </c>
      <c r="C5" s="93" t="str">
        <f>IF($Z$5="","",$Z$5)</f>
        <v>ー</v>
      </c>
      <c r="D5" s="94"/>
      <c r="E5" s="95">
        <f>IF($Z$6="","",$Z$6)</f>
        <v>10</v>
      </c>
      <c r="F5" s="96" t="s">
        <v>8</v>
      </c>
      <c r="G5" s="93">
        <f>IF($Z$7="","",$Z$7)</f>
        <v>15</v>
      </c>
      <c r="H5" s="94" t="s">
        <v>8</v>
      </c>
      <c r="I5" s="95">
        <f>IF($Z$8="","",$Z$8)</f>
        <v>20</v>
      </c>
      <c r="J5" s="96" t="s">
        <v>8</v>
      </c>
      <c r="K5" s="93">
        <f>IF($Z$9="","",$Z$9)</f>
        <v>25</v>
      </c>
      <c r="L5" s="94" t="s">
        <v>8</v>
      </c>
      <c r="N5" s="122" t="str">
        <f>IF('4.事業所（１）サラリースケール'!$C13="","",'4.事業所（１）サラリースケール'!$C13)</f>
        <v>U-1</v>
      </c>
      <c r="O5" s="123">
        <f>IF('4.事業所（３）'!F13="","",'4.事業所（３）'!F13)</f>
        <v>0</v>
      </c>
      <c r="P5" s="124">
        <f>IF('4.事業所（３）'!G13="","",'4.事業所（３）'!G13)</f>
        <v>10</v>
      </c>
      <c r="Q5" s="124">
        <f>IF('4.事業所（３）'!H13="","",'4.事業所（３）'!H13)</f>
        <v>5</v>
      </c>
      <c r="R5" s="124">
        <f>IF('4.事業所（３）'!I13="","",'4.事業所（３）'!I13)</f>
        <v>6</v>
      </c>
      <c r="S5" s="123">
        <f>IF('4.事業所（３）'!J13="","",'4.事業所（３）'!J13)</f>
        <v>60</v>
      </c>
      <c r="T5" s="124">
        <f>IF('4.事業所（３）'!K13="","",'4.事業所（３）'!K13)</f>
        <v>5</v>
      </c>
      <c r="U5" s="124">
        <f>IF('4.事業所（３）'!L13="","",'4.事業所（３）'!L13)</f>
        <v>3</v>
      </c>
      <c r="V5" s="124">
        <f>IF('4.事業所（３）'!M13="","",'4.事業所（３）'!M13)</f>
        <v>12</v>
      </c>
      <c r="W5" s="123">
        <f>IF('4.事業所（３）'!N13="","",'4.事業所（３）'!N13)</f>
        <v>90</v>
      </c>
      <c r="X5" s="124">
        <f>IF('4.事業所（３）'!O13="","",'4.事業所（３）'!O13)</f>
        <v>13</v>
      </c>
      <c r="Y5" s="124">
        <f>IF('4.事業所（３）'!P13="","",'4.事業所（３）'!P13)</f>
        <v>25</v>
      </c>
      <c r="Z5" s="124" t="str">
        <f>IF('4.事業所（３）'!Q13="","",'4.事業所（３）'!Q13)</f>
        <v>ー</v>
      </c>
      <c r="AA5" s="125" t="str">
        <f>IF('4.事業所（３）'!R13="","",'4.事業所（３）'!R13)</f>
        <v>U-1</v>
      </c>
      <c r="AB5" s="2"/>
    </row>
    <row r="6" spans="1:28" ht="24.9" customHeight="1" x14ac:dyDescent="0.2">
      <c r="A6" s="7">
        <v>3</v>
      </c>
      <c r="B6" s="69" t="s">
        <v>6</v>
      </c>
      <c r="C6" s="93">
        <f>IF($P$5="","",$P$5)</f>
        <v>10</v>
      </c>
      <c r="D6" s="94" t="s">
        <v>8</v>
      </c>
      <c r="E6" s="95">
        <f>IF($P$6="","",$P$6)</f>
        <v>15</v>
      </c>
      <c r="F6" s="96" t="s">
        <v>8</v>
      </c>
      <c r="G6" s="93">
        <f>IF($P$7="","",$P$7)</f>
        <v>20</v>
      </c>
      <c r="H6" s="94" t="s">
        <v>8</v>
      </c>
      <c r="I6" s="95">
        <f>IF($P$8="","",$P$8)</f>
        <v>25</v>
      </c>
      <c r="J6" s="96" t="s">
        <v>8</v>
      </c>
      <c r="K6" s="93">
        <f>IF($P$9="","",$P$9)</f>
        <v>30</v>
      </c>
      <c r="L6" s="94" t="s">
        <v>8</v>
      </c>
      <c r="N6" s="122" t="str">
        <f>IF('4.事業所（１）サラリースケール'!$C14="","",'4.事業所（１）サラリースケール'!$C14)</f>
        <v>U-2</v>
      </c>
      <c r="O6" s="123">
        <f>IF('4.事業所（３）'!F14="","",'4.事業所（３）'!F14)</f>
        <v>50</v>
      </c>
      <c r="P6" s="124">
        <f>IF('4.事業所（３）'!G14="","",'4.事業所（３）'!G14)</f>
        <v>15</v>
      </c>
      <c r="Q6" s="124">
        <f>IF('4.事業所（３）'!H14="","",'4.事業所（３）'!H14)</f>
        <v>8</v>
      </c>
      <c r="R6" s="124">
        <f>IF('4.事業所（３）'!I14="","",'4.事業所（３）'!I14)</f>
        <v>12</v>
      </c>
      <c r="S6" s="123">
        <f>IF('4.事業所（３）'!J14="","",'4.事業所（３）'!J14)</f>
        <v>230</v>
      </c>
      <c r="T6" s="124">
        <f>IF('4.事業所（３）'!K14="","",'4.事業所（３）'!K14)</f>
        <v>8</v>
      </c>
      <c r="U6" s="124">
        <f>IF('4.事業所（３）'!L14="","",'4.事業所（３）'!L14)</f>
        <v>4</v>
      </c>
      <c r="V6" s="124">
        <f>IF('4.事業所（３）'!M14="","",'4.事業所（３）'!M14)</f>
        <v>24</v>
      </c>
      <c r="W6" s="123">
        <f>IF('4.事業所（３）'!N14="","",'4.事業所（３）'!N14)</f>
        <v>326</v>
      </c>
      <c r="X6" s="124">
        <f>IF('4.事業所（３）'!O14="","",'4.事業所（３）'!O14)</f>
        <v>25</v>
      </c>
      <c r="Y6" s="124">
        <f>IF('4.事業所（３）'!P14="","",'4.事業所（３）'!P14)</f>
        <v>49</v>
      </c>
      <c r="Z6" s="124">
        <f>IF('4.事業所（３）'!Q14="","",'4.事業所（３）'!Q14)</f>
        <v>10</v>
      </c>
      <c r="AA6" s="125" t="str">
        <f>IF('4.事業所（３）'!R14="","",'4.事業所（３）'!R14)</f>
        <v>U-2</v>
      </c>
    </row>
    <row r="7" spans="1:28" ht="24.9" customHeight="1" x14ac:dyDescent="0.2">
      <c r="A7" s="7">
        <v>4</v>
      </c>
      <c r="B7" s="69" t="s">
        <v>7</v>
      </c>
      <c r="C7" s="93">
        <f>IF($Q$5="","",$Q$5)</f>
        <v>5</v>
      </c>
      <c r="D7" s="94" t="s">
        <v>8</v>
      </c>
      <c r="E7" s="95">
        <f>IF($Q$6="","",$Q$6)</f>
        <v>8</v>
      </c>
      <c r="F7" s="96" t="s">
        <v>8</v>
      </c>
      <c r="G7" s="93">
        <f>IF($Q$7="","",$Q$7)</f>
        <v>10</v>
      </c>
      <c r="H7" s="94" t="s">
        <v>8</v>
      </c>
      <c r="I7" s="95">
        <f>IF($Q$8="","",$Q$8)</f>
        <v>13</v>
      </c>
      <c r="J7" s="96" t="s">
        <v>8</v>
      </c>
      <c r="K7" s="93">
        <f>IF($Q$9="","",$Q$9)</f>
        <v>15</v>
      </c>
      <c r="L7" s="94" t="s">
        <v>8</v>
      </c>
      <c r="N7" s="122" t="str">
        <f>IF('4.事業所（１）サラリースケール'!$C15="","",'4.事業所（１）サラリースケール'!$C15)</f>
        <v>U-3</v>
      </c>
      <c r="O7" s="123">
        <f>IF('4.事業所（３）'!F15="","",'4.事業所（３）'!F15)</f>
        <v>100</v>
      </c>
      <c r="P7" s="124">
        <f>IF('4.事業所（３）'!G15="","",'4.事業所（３）'!G15)</f>
        <v>20</v>
      </c>
      <c r="Q7" s="124">
        <f>IF('4.事業所（３）'!H15="","",'4.事業所（３）'!H15)</f>
        <v>10</v>
      </c>
      <c r="R7" s="124">
        <f>IF('4.事業所（３）'!I15="","",'4.事業所（３）'!I15)</f>
        <v>12</v>
      </c>
      <c r="S7" s="123">
        <f>IF('4.事業所（３）'!J15="","",'4.事業所（３）'!J15)</f>
        <v>340</v>
      </c>
      <c r="T7" s="124">
        <f>IF('4.事業所（３）'!K15="","",'4.事業所（３）'!K15)</f>
        <v>10</v>
      </c>
      <c r="U7" s="124">
        <f>IF('4.事業所（３）'!L15="","",'4.事業所（３）'!L15)</f>
        <v>5</v>
      </c>
      <c r="V7" s="124">
        <f>IF('4.事業所（３）'!M15="","",'4.事業所（３）'!M15)</f>
        <v>24</v>
      </c>
      <c r="W7" s="123">
        <f>IF('4.事業所（３）'!N15="","",'4.事業所（３）'!N15)</f>
        <v>460</v>
      </c>
      <c r="X7" s="124">
        <f>IF('4.事業所（３）'!O15="","",'4.事業所（３）'!O15)</f>
        <v>25</v>
      </c>
      <c r="Y7" s="124">
        <f>IF('4.事業所（３）'!P15="","",'4.事業所（３）'!P15)</f>
        <v>49</v>
      </c>
      <c r="Z7" s="124">
        <f>IF('4.事業所（３）'!Q15="","",'4.事業所（３）'!Q15)</f>
        <v>15</v>
      </c>
      <c r="AA7" s="125" t="str">
        <f>IF('4.事業所（３）'!R15="","",'4.事業所（３）'!R15)</f>
        <v>U-3</v>
      </c>
    </row>
    <row r="8" spans="1:28" ht="24.9" customHeight="1" thickBot="1" x14ac:dyDescent="0.25">
      <c r="A8" s="7">
        <v>5</v>
      </c>
      <c r="B8" s="70" t="s">
        <v>28</v>
      </c>
      <c r="C8" s="97">
        <f>IF($U$5="","",$U$5)</f>
        <v>3</v>
      </c>
      <c r="D8" s="98" t="s">
        <v>8</v>
      </c>
      <c r="E8" s="99">
        <f>IF($U$6="","",$U$6)</f>
        <v>4</v>
      </c>
      <c r="F8" s="100" t="s">
        <v>8</v>
      </c>
      <c r="G8" s="97">
        <f>IF($U$7="","",$U$7)</f>
        <v>5</v>
      </c>
      <c r="H8" s="98" t="s">
        <v>8</v>
      </c>
      <c r="I8" s="99">
        <f>IF($U$8="","",$U$8)</f>
        <v>7</v>
      </c>
      <c r="J8" s="100" t="s">
        <v>8</v>
      </c>
      <c r="K8" s="97">
        <f>IF($U$9="","",$U$9)</f>
        <v>8</v>
      </c>
      <c r="L8" s="98" t="s">
        <v>8</v>
      </c>
      <c r="N8" s="122" t="str">
        <f>IF('4.事業所（１）サラリースケール'!$C16="","",'4.事業所（１）サラリースケール'!$C16)</f>
        <v>U-4</v>
      </c>
      <c r="O8" s="123">
        <f>IF('4.事業所（３）'!F16="","",'4.事業所（３）'!F16)</f>
        <v>150</v>
      </c>
      <c r="P8" s="124">
        <f>IF('4.事業所（３）'!G16="","",'4.事業所（３）'!G16)</f>
        <v>25</v>
      </c>
      <c r="Q8" s="124">
        <f>IF('4.事業所（３）'!H16="","",'4.事業所（３）'!H16)</f>
        <v>13</v>
      </c>
      <c r="R8" s="124">
        <f>IF('4.事業所（３）'!I16="","",'4.事業所（３）'!I16)</f>
        <v>12</v>
      </c>
      <c r="S8" s="123">
        <f>IF('4.事業所（３）'!J16="","",'4.事業所（３）'!J16)</f>
        <v>450</v>
      </c>
      <c r="T8" s="124">
        <f>IF('4.事業所（３）'!K16="","",'4.事業所（３）'!K16)</f>
        <v>13</v>
      </c>
      <c r="U8" s="124">
        <f>IF('4.事業所（３）'!L16="","",'4.事業所（３）'!L16)</f>
        <v>7</v>
      </c>
      <c r="V8" s="124">
        <f>IF('4.事業所（３）'!M16="","",'4.事業所（３）'!M16)</f>
        <v>24</v>
      </c>
      <c r="W8" s="123">
        <f>IF('4.事業所（３）'!N16="","",'4.事業所（３）'!N16)</f>
        <v>606</v>
      </c>
      <c r="X8" s="124">
        <f>IF('4.事業所（３）'!O16="","",'4.事業所（３）'!O16)</f>
        <v>25</v>
      </c>
      <c r="Y8" s="124">
        <f>IF('4.事業所（３）'!P16="","",'4.事業所（３）'!P16)</f>
        <v>49</v>
      </c>
      <c r="Z8" s="124">
        <f>IF('4.事業所（３）'!Q16="","",'4.事業所（３）'!Q16)</f>
        <v>20</v>
      </c>
      <c r="AA8" s="125" t="str">
        <f>IF('4.事業所（３）'!R16="","",'4.事業所（３）'!R16)</f>
        <v>U-4</v>
      </c>
    </row>
    <row r="9" spans="1:28" ht="24.9" customHeight="1" thickBot="1" x14ac:dyDescent="0.25">
      <c r="A9" s="7">
        <v>6</v>
      </c>
      <c r="B9" s="119">
        <v>1</v>
      </c>
      <c r="C9" s="101">
        <f>IF($O$5="","",$O$5)</f>
        <v>0</v>
      </c>
      <c r="D9" s="102"/>
      <c r="E9" s="103">
        <f>IF($O$6="","",$O$6)</f>
        <v>50</v>
      </c>
      <c r="F9" s="104"/>
      <c r="G9" s="101">
        <f>IF($O$7="","",$O$7)</f>
        <v>100</v>
      </c>
      <c r="H9" s="102"/>
      <c r="I9" s="103">
        <f>IF($O$8="","",$O$8)</f>
        <v>150</v>
      </c>
      <c r="J9" s="105"/>
      <c r="K9" s="101">
        <f>IF($O$9="","",$O$9)</f>
        <v>200</v>
      </c>
      <c r="L9" s="102"/>
      <c r="N9" s="126" t="str">
        <f>IF('4.事業所（１）サラリースケール'!$C17="","",'4.事業所（１）サラリースケール'!$C17)</f>
        <v>U-5</v>
      </c>
      <c r="O9" s="127">
        <f>IF('4.事業所（３）'!F17="","",'4.事業所（３）'!F17)</f>
        <v>200</v>
      </c>
      <c r="P9" s="128">
        <f>IF('4.事業所（３）'!G17="","",'4.事業所（３）'!G17)</f>
        <v>30</v>
      </c>
      <c r="Q9" s="128">
        <f>IF('4.事業所（３）'!H17="","",'4.事業所（３）'!H17)</f>
        <v>15</v>
      </c>
      <c r="R9" s="128">
        <f>IF('4.事業所（３）'!I17="","",'4.事業所（３）'!I17)</f>
        <v>12</v>
      </c>
      <c r="S9" s="127">
        <f>IF('4.事業所（３）'!J17="","",'4.事業所（３）'!J17)</f>
        <v>560</v>
      </c>
      <c r="T9" s="128">
        <f>IF('4.事業所（３）'!K17="","",'4.事業所（３）'!K17)</f>
        <v>15</v>
      </c>
      <c r="U9" s="128">
        <f>IF('4.事業所（３）'!L17="","",'4.事業所（３）'!L17)</f>
        <v>8</v>
      </c>
      <c r="V9" s="128">
        <f>IF('4.事業所（３）'!M17="","",'4.事業所（３）'!M17)</f>
        <v>24</v>
      </c>
      <c r="W9" s="127">
        <f>IF('4.事業所（３）'!N17="","",'4.事業所（３）'!N17)</f>
        <v>740</v>
      </c>
      <c r="X9" s="128">
        <f>IF('4.事業所（３）'!O17="","",'4.事業所（３）'!O17)</f>
        <v>25</v>
      </c>
      <c r="Y9" s="128">
        <f>IF('4.事業所（３）'!P17="","",'4.事業所（３）'!P17)</f>
        <v>49</v>
      </c>
      <c r="Z9" s="128">
        <f>IF('4.事業所（３）'!Q17="","",'4.事業所（３）'!Q17)</f>
        <v>25</v>
      </c>
      <c r="AA9" s="129" t="str">
        <f>IF('4.事業所（３）'!R17="","",'4.事業所（３）'!R17)</f>
        <v>U-5</v>
      </c>
    </row>
    <row r="10" spans="1:28" ht="15" customHeight="1" x14ac:dyDescent="0.2">
      <c r="A10" s="7">
        <v>7</v>
      </c>
      <c r="B10" s="120">
        <v>2</v>
      </c>
      <c r="C10" s="106">
        <f>IF(D10="","",C9+D10)</f>
        <v>5</v>
      </c>
      <c r="D10" s="107">
        <f>IF($B9&lt;=$R$5*$N$13,$C$7,IF($B9&lt;=$V$5*$N$13,$C$8,""))</f>
        <v>5</v>
      </c>
      <c r="E10" s="108">
        <f>IF(F10="","",E9+F10)</f>
        <v>58</v>
      </c>
      <c r="F10" s="109">
        <f t="shared" ref="F10:F68" si="0">IF($B9&lt;=$R$6*$N$13,$E$7,IF($B9&lt;=$V$6*$N$13,$E$8,""))</f>
        <v>8</v>
      </c>
      <c r="G10" s="106">
        <f>IF(H10="","",G9+H10)</f>
        <v>110</v>
      </c>
      <c r="H10" s="107">
        <f t="shared" ref="H10:H68" si="1">IF($B9&lt;=$R$7*$N$13,$G$7,IF($B9&lt;=$V$7*$N$13,$G$8,""))</f>
        <v>10</v>
      </c>
      <c r="I10" s="110">
        <f>IF(J10="","",I9+J10)</f>
        <v>163</v>
      </c>
      <c r="J10" s="109">
        <f t="shared" ref="J10:J68" si="2">IF($B9&lt;=$R$8*$N$13,$I$7,IF($B9&lt;=$V$8*$N$13,$I$8,""))</f>
        <v>13</v>
      </c>
      <c r="K10" s="106">
        <f>IF(L10="","",K9+L10)</f>
        <v>215</v>
      </c>
      <c r="L10" s="107">
        <f t="shared" ref="L10:L68" si="3">IF($B9&lt;=$R$9*$N$13,$K$7,IF($B9&lt;=$V$9*$N$13,$K$8,""))</f>
        <v>15</v>
      </c>
    </row>
    <row r="11" spans="1:28" ht="15" customHeight="1" thickBot="1" x14ac:dyDescent="0.25">
      <c r="A11" s="7">
        <v>8</v>
      </c>
      <c r="B11" s="120">
        <v>3</v>
      </c>
      <c r="C11" s="106">
        <f t="shared" ref="C11:C68" si="4">IF(D11="","",C10+D11)</f>
        <v>10</v>
      </c>
      <c r="D11" s="107">
        <f t="shared" ref="D11:D68" si="5">IF($B10&lt;=$R$5*$N$13,$C$7,IF($B10&lt;=$V$5*$N$13,$C$8,""))</f>
        <v>5</v>
      </c>
      <c r="E11" s="110">
        <f t="shared" ref="E11:E68" si="6">IF(F11="","",E10+F11)</f>
        <v>66</v>
      </c>
      <c r="F11" s="109">
        <f t="shared" si="0"/>
        <v>8</v>
      </c>
      <c r="G11" s="106">
        <f t="shared" ref="G11:G68" si="7">IF(H11="","",G10+H11)</f>
        <v>120</v>
      </c>
      <c r="H11" s="107">
        <f t="shared" si="1"/>
        <v>10</v>
      </c>
      <c r="I11" s="110">
        <f t="shared" ref="I11:I68" si="8">IF(J11="","",I10+J11)</f>
        <v>176</v>
      </c>
      <c r="J11" s="109">
        <f t="shared" si="2"/>
        <v>13</v>
      </c>
      <c r="K11" s="106">
        <f t="shared" ref="K11:K68" si="9">IF(L11="","",K10+L11)</f>
        <v>230</v>
      </c>
      <c r="L11" s="107">
        <f t="shared" si="3"/>
        <v>15</v>
      </c>
      <c r="N11" s="14" t="s">
        <v>33</v>
      </c>
      <c r="O11" s="8"/>
      <c r="P11" s="8"/>
      <c r="Q11" s="8" t="s">
        <v>32</v>
      </c>
      <c r="U11" s="15"/>
    </row>
    <row r="12" spans="1:28" ht="15" customHeight="1" x14ac:dyDescent="0.2">
      <c r="A12" s="7">
        <v>9</v>
      </c>
      <c r="B12" s="120">
        <v>4</v>
      </c>
      <c r="C12" s="106">
        <f t="shared" si="4"/>
        <v>15</v>
      </c>
      <c r="D12" s="107">
        <f t="shared" si="5"/>
        <v>5</v>
      </c>
      <c r="E12" s="110">
        <f t="shared" si="6"/>
        <v>74</v>
      </c>
      <c r="F12" s="109">
        <f t="shared" si="0"/>
        <v>8</v>
      </c>
      <c r="G12" s="106">
        <f t="shared" si="7"/>
        <v>130</v>
      </c>
      <c r="H12" s="107">
        <f t="shared" si="1"/>
        <v>10</v>
      </c>
      <c r="I12" s="110">
        <f t="shared" si="8"/>
        <v>189</v>
      </c>
      <c r="J12" s="109">
        <f t="shared" si="2"/>
        <v>13</v>
      </c>
      <c r="K12" s="106">
        <f t="shared" si="9"/>
        <v>245</v>
      </c>
      <c r="L12" s="107">
        <f t="shared" si="3"/>
        <v>15</v>
      </c>
      <c r="N12" s="37" t="str">
        <f>IF('2.サラリースケールの設計'!$E$39="","",'2.サラリースケールの設計'!$E$39)</f>
        <v>Ｂ</v>
      </c>
      <c r="O12" s="9"/>
      <c r="P12" s="9"/>
      <c r="Q12" s="327" t="str">
        <f>IF('2.サラリースケールの設計'!$G$37="","",'2.サラリースケールの設計'!G$37)</f>
        <v>　張り出し昇給支給割合</v>
      </c>
      <c r="R12" s="328" t="str">
        <f>IF('2.サラリースケールの設計'!$E$39="","",'2.サラリースケールの設計'!$E$39)</f>
        <v>Ｂ</v>
      </c>
      <c r="S12" s="329" t="str">
        <f>IF('2.サラリースケールの設計'!$E$39="","",'2.サラリースケールの設計'!$E$39)</f>
        <v>Ｂ</v>
      </c>
      <c r="T12" s="23"/>
      <c r="U12" s="16"/>
      <c r="X12" s="5"/>
    </row>
    <row r="13" spans="1:28" ht="15" customHeight="1" thickBot="1" x14ac:dyDescent="0.25">
      <c r="A13" s="7">
        <v>10</v>
      </c>
      <c r="B13" s="120">
        <v>5</v>
      </c>
      <c r="C13" s="106">
        <f t="shared" si="4"/>
        <v>20</v>
      </c>
      <c r="D13" s="107">
        <f t="shared" si="5"/>
        <v>5</v>
      </c>
      <c r="E13" s="110">
        <f t="shared" si="6"/>
        <v>82</v>
      </c>
      <c r="F13" s="109">
        <f t="shared" si="0"/>
        <v>8</v>
      </c>
      <c r="G13" s="106">
        <f t="shared" si="7"/>
        <v>140</v>
      </c>
      <c r="H13" s="107">
        <f t="shared" si="1"/>
        <v>10</v>
      </c>
      <c r="I13" s="110">
        <f t="shared" si="8"/>
        <v>202</v>
      </c>
      <c r="J13" s="109">
        <f t="shared" si="2"/>
        <v>13</v>
      </c>
      <c r="K13" s="106">
        <f t="shared" si="9"/>
        <v>260</v>
      </c>
      <c r="L13" s="107">
        <f t="shared" si="3"/>
        <v>15</v>
      </c>
      <c r="N13" s="91">
        <f>IF('2.サラリースケールの設計'!$E$40="","",'2.サラリースケールの設計'!$E$40)</f>
        <v>2</v>
      </c>
      <c r="O13" s="18"/>
      <c r="P13" s="18"/>
      <c r="Q13" s="330">
        <f>IF('2.サラリースケールの設計'!$I$37="","",'2.サラリースケールの設計'!$I$37)</f>
        <v>0.5</v>
      </c>
      <c r="R13" s="331" t="str">
        <f>IF('2.サラリースケールの設計'!$E$39="","",'2.サラリースケールの設計'!$E$39)</f>
        <v>Ｂ</v>
      </c>
      <c r="S13" s="332" t="str">
        <f>IF('2.サラリースケールの設計'!$E$39="","",'2.サラリースケールの設計'!$E$39)</f>
        <v>Ｂ</v>
      </c>
      <c r="T13" s="24"/>
    </row>
    <row r="14" spans="1:28" ht="15" customHeight="1" x14ac:dyDescent="0.2">
      <c r="A14" s="7">
        <v>11</v>
      </c>
      <c r="B14" s="120">
        <v>6</v>
      </c>
      <c r="C14" s="106">
        <f t="shared" si="4"/>
        <v>25</v>
      </c>
      <c r="D14" s="107">
        <f t="shared" si="5"/>
        <v>5</v>
      </c>
      <c r="E14" s="110">
        <f t="shared" si="6"/>
        <v>90</v>
      </c>
      <c r="F14" s="109">
        <f t="shared" si="0"/>
        <v>8</v>
      </c>
      <c r="G14" s="106">
        <f t="shared" si="7"/>
        <v>150</v>
      </c>
      <c r="H14" s="107">
        <f t="shared" si="1"/>
        <v>10</v>
      </c>
      <c r="I14" s="110">
        <f t="shared" si="8"/>
        <v>215</v>
      </c>
      <c r="J14" s="109">
        <f t="shared" si="2"/>
        <v>13</v>
      </c>
      <c r="K14" s="106">
        <f t="shared" si="9"/>
        <v>275</v>
      </c>
      <c r="L14" s="107">
        <f t="shared" si="3"/>
        <v>15</v>
      </c>
    </row>
    <row r="15" spans="1:28" ht="15" customHeight="1" x14ac:dyDescent="0.2">
      <c r="A15" s="7">
        <v>12</v>
      </c>
      <c r="B15" s="120">
        <v>7</v>
      </c>
      <c r="C15" s="106">
        <f t="shared" si="4"/>
        <v>30</v>
      </c>
      <c r="D15" s="107">
        <f t="shared" si="5"/>
        <v>5</v>
      </c>
      <c r="E15" s="110">
        <f t="shared" si="6"/>
        <v>98</v>
      </c>
      <c r="F15" s="109">
        <f t="shared" si="0"/>
        <v>8</v>
      </c>
      <c r="G15" s="106">
        <f t="shared" si="7"/>
        <v>160</v>
      </c>
      <c r="H15" s="107">
        <f t="shared" si="1"/>
        <v>10</v>
      </c>
      <c r="I15" s="110">
        <f t="shared" si="8"/>
        <v>228</v>
      </c>
      <c r="J15" s="109">
        <f t="shared" si="2"/>
        <v>13</v>
      </c>
      <c r="K15" s="106">
        <f t="shared" si="9"/>
        <v>290</v>
      </c>
      <c r="L15" s="107">
        <f t="shared" si="3"/>
        <v>15</v>
      </c>
      <c r="N15" s="42"/>
    </row>
    <row r="16" spans="1:28" ht="15" customHeight="1" x14ac:dyDescent="0.2">
      <c r="A16" s="7">
        <v>13</v>
      </c>
      <c r="B16" s="120">
        <v>8</v>
      </c>
      <c r="C16" s="106">
        <f t="shared" si="4"/>
        <v>35</v>
      </c>
      <c r="D16" s="107">
        <f t="shared" si="5"/>
        <v>5</v>
      </c>
      <c r="E16" s="110">
        <f t="shared" si="6"/>
        <v>106</v>
      </c>
      <c r="F16" s="109">
        <f t="shared" si="0"/>
        <v>8</v>
      </c>
      <c r="G16" s="106">
        <f t="shared" si="7"/>
        <v>170</v>
      </c>
      <c r="H16" s="107">
        <f t="shared" si="1"/>
        <v>10</v>
      </c>
      <c r="I16" s="110">
        <f t="shared" si="8"/>
        <v>241</v>
      </c>
      <c r="J16" s="109">
        <f t="shared" si="2"/>
        <v>13</v>
      </c>
      <c r="K16" s="106">
        <f t="shared" si="9"/>
        <v>305</v>
      </c>
      <c r="L16" s="107">
        <f t="shared" si="3"/>
        <v>15</v>
      </c>
      <c r="N16" s="1"/>
      <c r="O16" s="1"/>
      <c r="P16" s="1"/>
    </row>
    <row r="17" spans="1:16" ht="15" customHeight="1" x14ac:dyDescent="0.2">
      <c r="A17" s="7">
        <v>14</v>
      </c>
      <c r="B17" s="120">
        <v>9</v>
      </c>
      <c r="C17" s="106">
        <f t="shared" si="4"/>
        <v>40</v>
      </c>
      <c r="D17" s="107">
        <f t="shared" si="5"/>
        <v>5</v>
      </c>
      <c r="E17" s="110">
        <f t="shared" si="6"/>
        <v>114</v>
      </c>
      <c r="F17" s="109">
        <f t="shared" si="0"/>
        <v>8</v>
      </c>
      <c r="G17" s="106">
        <f t="shared" si="7"/>
        <v>180</v>
      </c>
      <c r="H17" s="107">
        <f t="shared" si="1"/>
        <v>10</v>
      </c>
      <c r="I17" s="110">
        <f t="shared" si="8"/>
        <v>254</v>
      </c>
      <c r="J17" s="109">
        <f t="shared" si="2"/>
        <v>13</v>
      </c>
      <c r="K17" s="106">
        <f t="shared" si="9"/>
        <v>320</v>
      </c>
      <c r="L17" s="107">
        <f t="shared" si="3"/>
        <v>15</v>
      </c>
      <c r="N17" s="153"/>
      <c r="O17" s="154"/>
      <c r="P17" s="155"/>
    </row>
    <row r="18" spans="1:16" ht="15" customHeight="1" x14ac:dyDescent="0.2">
      <c r="A18" s="7">
        <v>15</v>
      </c>
      <c r="B18" s="120">
        <v>10</v>
      </c>
      <c r="C18" s="106">
        <f t="shared" si="4"/>
        <v>45</v>
      </c>
      <c r="D18" s="107">
        <f t="shared" si="5"/>
        <v>5</v>
      </c>
      <c r="E18" s="110">
        <f t="shared" si="6"/>
        <v>122</v>
      </c>
      <c r="F18" s="109">
        <f t="shared" si="0"/>
        <v>8</v>
      </c>
      <c r="G18" s="106">
        <f t="shared" si="7"/>
        <v>190</v>
      </c>
      <c r="H18" s="107">
        <f t="shared" si="1"/>
        <v>10</v>
      </c>
      <c r="I18" s="110">
        <f t="shared" si="8"/>
        <v>267</v>
      </c>
      <c r="J18" s="109">
        <f t="shared" si="2"/>
        <v>13</v>
      </c>
      <c r="K18" s="106">
        <f t="shared" si="9"/>
        <v>335</v>
      </c>
      <c r="L18" s="107">
        <f t="shared" si="3"/>
        <v>15</v>
      </c>
      <c r="N18" s="153"/>
      <c r="O18" s="154"/>
      <c r="P18" s="155"/>
    </row>
    <row r="19" spans="1:16" ht="15" customHeight="1" x14ac:dyDescent="0.2">
      <c r="A19" s="7">
        <v>16</v>
      </c>
      <c r="B19" s="120">
        <v>11</v>
      </c>
      <c r="C19" s="106">
        <f t="shared" si="4"/>
        <v>50</v>
      </c>
      <c r="D19" s="107">
        <f t="shared" si="5"/>
        <v>5</v>
      </c>
      <c r="E19" s="110">
        <f t="shared" si="6"/>
        <v>130</v>
      </c>
      <c r="F19" s="109">
        <f t="shared" si="0"/>
        <v>8</v>
      </c>
      <c r="G19" s="106">
        <f t="shared" si="7"/>
        <v>200</v>
      </c>
      <c r="H19" s="107">
        <f t="shared" si="1"/>
        <v>10</v>
      </c>
      <c r="I19" s="110">
        <f t="shared" si="8"/>
        <v>280</v>
      </c>
      <c r="J19" s="109">
        <f t="shared" si="2"/>
        <v>13</v>
      </c>
      <c r="K19" s="106">
        <f t="shared" si="9"/>
        <v>350</v>
      </c>
      <c r="L19" s="107">
        <f t="shared" si="3"/>
        <v>15</v>
      </c>
      <c r="N19" s="153"/>
      <c r="O19" s="154"/>
      <c r="P19" s="155"/>
    </row>
    <row r="20" spans="1:16" ht="15" customHeight="1" x14ac:dyDescent="0.2">
      <c r="A20" s="7">
        <v>17</v>
      </c>
      <c r="B20" s="120">
        <v>12</v>
      </c>
      <c r="C20" s="106">
        <f t="shared" si="4"/>
        <v>55</v>
      </c>
      <c r="D20" s="107">
        <f t="shared" si="5"/>
        <v>5</v>
      </c>
      <c r="E20" s="110">
        <f t="shared" si="6"/>
        <v>138</v>
      </c>
      <c r="F20" s="109">
        <f t="shared" si="0"/>
        <v>8</v>
      </c>
      <c r="G20" s="106">
        <f t="shared" si="7"/>
        <v>210</v>
      </c>
      <c r="H20" s="107">
        <f t="shared" si="1"/>
        <v>10</v>
      </c>
      <c r="I20" s="110">
        <f t="shared" si="8"/>
        <v>293</v>
      </c>
      <c r="J20" s="109">
        <f t="shared" si="2"/>
        <v>13</v>
      </c>
      <c r="K20" s="106">
        <f t="shared" si="9"/>
        <v>365</v>
      </c>
      <c r="L20" s="107">
        <f t="shared" si="3"/>
        <v>15</v>
      </c>
      <c r="N20" s="153"/>
      <c r="O20" s="154"/>
      <c r="P20" s="155"/>
    </row>
    <row r="21" spans="1:16" ht="15" customHeight="1" x14ac:dyDescent="0.2">
      <c r="A21" s="7">
        <v>18</v>
      </c>
      <c r="B21" s="120">
        <v>13</v>
      </c>
      <c r="C21" s="106">
        <f t="shared" si="4"/>
        <v>60</v>
      </c>
      <c r="D21" s="107">
        <f t="shared" si="5"/>
        <v>5</v>
      </c>
      <c r="E21" s="110">
        <f t="shared" si="6"/>
        <v>146</v>
      </c>
      <c r="F21" s="109">
        <f t="shared" si="0"/>
        <v>8</v>
      </c>
      <c r="G21" s="106">
        <f t="shared" si="7"/>
        <v>220</v>
      </c>
      <c r="H21" s="107">
        <f t="shared" si="1"/>
        <v>10</v>
      </c>
      <c r="I21" s="110">
        <f t="shared" si="8"/>
        <v>306</v>
      </c>
      <c r="J21" s="109">
        <f t="shared" si="2"/>
        <v>13</v>
      </c>
      <c r="K21" s="106">
        <f t="shared" si="9"/>
        <v>380</v>
      </c>
      <c r="L21" s="107">
        <f t="shared" si="3"/>
        <v>15</v>
      </c>
      <c r="N21" s="153"/>
      <c r="O21" s="154"/>
      <c r="P21" s="155"/>
    </row>
    <row r="22" spans="1:16" ht="15" customHeight="1" x14ac:dyDescent="0.2">
      <c r="A22" s="7">
        <v>19</v>
      </c>
      <c r="B22" s="120">
        <v>14</v>
      </c>
      <c r="C22" s="106">
        <f t="shared" si="4"/>
        <v>63</v>
      </c>
      <c r="D22" s="107">
        <f t="shared" si="5"/>
        <v>3</v>
      </c>
      <c r="E22" s="110">
        <f t="shared" si="6"/>
        <v>154</v>
      </c>
      <c r="F22" s="109">
        <f t="shared" si="0"/>
        <v>8</v>
      </c>
      <c r="G22" s="106">
        <f t="shared" si="7"/>
        <v>230</v>
      </c>
      <c r="H22" s="107">
        <f t="shared" si="1"/>
        <v>10</v>
      </c>
      <c r="I22" s="110">
        <f t="shared" si="8"/>
        <v>319</v>
      </c>
      <c r="J22" s="109">
        <f t="shared" si="2"/>
        <v>13</v>
      </c>
      <c r="K22" s="106">
        <f t="shared" si="9"/>
        <v>395</v>
      </c>
      <c r="L22" s="107">
        <f t="shared" si="3"/>
        <v>15</v>
      </c>
    </row>
    <row r="23" spans="1:16" ht="15" customHeight="1" x14ac:dyDescent="0.2">
      <c r="A23" s="7">
        <v>20</v>
      </c>
      <c r="B23" s="120">
        <v>15</v>
      </c>
      <c r="C23" s="106">
        <f t="shared" si="4"/>
        <v>66</v>
      </c>
      <c r="D23" s="107">
        <f t="shared" si="5"/>
        <v>3</v>
      </c>
      <c r="E23" s="110">
        <f t="shared" si="6"/>
        <v>162</v>
      </c>
      <c r="F23" s="109">
        <f t="shared" si="0"/>
        <v>8</v>
      </c>
      <c r="G23" s="106">
        <f t="shared" si="7"/>
        <v>240</v>
      </c>
      <c r="H23" s="107">
        <f t="shared" si="1"/>
        <v>10</v>
      </c>
      <c r="I23" s="110">
        <f t="shared" si="8"/>
        <v>332</v>
      </c>
      <c r="J23" s="109">
        <f t="shared" si="2"/>
        <v>13</v>
      </c>
      <c r="K23" s="106">
        <f t="shared" si="9"/>
        <v>410</v>
      </c>
      <c r="L23" s="107">
        <f t="shared" si="3"/>
        <v>15</v>
      </c>
    </row>
    <row r="24" spans="1:16" ht="15" customHeight="1" x14ac:dyDescent="0.2">
      <c r="A24" s="7">
        <v>21</v>
      </c>
      <c r="B24" s="120">
        <v>16</v>
      </c>
      <c r="C24" s="106">
        <f t="shared" si="4"/>
        <v>69</v>
      </c>
      <c r="D24" s="107">
        <f t="shared" si="5"/>
        <v>3</v>
      </c>
      <c r="E24" s="110">
        <f t="shared" si="6"/>
        <v>170</v>
      </c>
      <c r="F24" s="109">
        <f t="shared" si="0"/>
        <v>8</v>
      </c>
      <c r="G24" s="106">
        <f t="shared" si="7"/>
        <v>250</v>
      </c>
      <c r="H24" s="107">
        <f t="shared" si="1"/>
        <v>10</v>
      </c>
      <c r="I24" s="110">
        <f t="shared" si="8"/>
        <v>345</v>
      </c>
      <c r="J24" s="109">
        <f t="shared" si="2"/>
        <v>13</v>
      </c>
      <c r="K24" s="106">
        <f t="shared" si="9"/>
        <v>425</v>
      </c>
      <c r="L24" s="107">
        <f t="shared" si="3"/>
        <v>15</v>
      </c>
    </row>
    <row r="25" spans="1:16" ht="15" customHeight="1" x14ac:dyDescent="0.2">
      <c r="A25" s="7">
        <v>22</v>
      </c>
      <c r="B25" s="120">
        <v>17</v>
      </c>
      <c r="C25" s="106">
        <f t="shared" si="4"/>
        <v>72</v>
      </c>
      <c r="D25" s="107">
        <f t="shared" si="5"/>
        <v>3</v>
      </c>
      <c r="E25" s="110">
        <f t="shared" si="6"/>
        <v>178</v>
      </c>
      <c r="F25" s="109">
        <f t="shared" si="0"/>
        <v>8</v>
      </c>
      <c r="G25" s="106">
        <f t="shared" si="7"/>
        <v>260</v>
      </c>
      <c r="H25" s="107">
        <f t="shared" si="1"/>
        <v>10</v>
      </c>
      <c r="I25" s="110">
        <f t="shared" si="8"/>
        <v>358</v>
      </c>
      <c r="J25" s="109">
        <f t="shared" si="2"/>
        <v>13</v>
      </c>
      <c r="K25" s="106">
        <f t="shared" si="9"/>
        <v>440</v>
      </c>
      <c r="L25" s="107">
        <f t="shared" si="3"/>
        <v>15</v>
      </c>
    </row>
    <row r="26" spans="1:16" ht="15" customHeight="1" x14ac:dyDescent="0.2">
      <c r="A26" s="7">
        <v>23</v>
      </c>
      <c r="B26" s="120">
        <v>18</v>
      </c>
      <c r="C26" s="106">
        <f t="shared" si="4"/>
        <v>75</v>
      </c>
      <c r="D26" s="107">
        <f t="shared" si="5"/>
        <v>3</v>
      </c>
      <c r="E26" s="110">
        <f t="shared" si="6"/>
        <v>186</v>
      </c>
      <c r="F26" s="109">
        <f t="shared" si="0"/>
        <v>8</v>
      </c>
      <c r="G26" s="106">
        <f t="shared" si="7"/>
        <v>270</v>
      </c>
      <c r="H26" s="107">
        <f t="shared" si="1"/>
        <v>10</v>
      </c>
      <c r="I26" s="110">
        <f t="shared" si="8"/>
        <v>371</v>
      </c>
      <c r="J26" s="109">
        <f t="shared" si="2"/>
        <v>13</v>
      </c>
      <c r="K26" s="106">
        <f t="shared" si="9"/>
        <v>455</v>
      </c>
      <c r="L26" s="107">
        <f t="shared" si="3"/>
        <v>15</v>
      </c>
    </row>
    <row r="27" spans="1:16" ht="15" customHeight="1" x14ac:dyDescent="0.2">
      <c r="A27" s="7">
        <v>24</v>
      </c>
      <c r="B27" s="120">
        <v>19</v>
      </c>
      <c r="C27" s="106">
        <f t="shared" si="4"/>
        <v>78</v>
      </c>
      <c r="D27" s="107">
        <f t="shared" si="5"/>
        <v>3</v>
      </c>
      <c r="E27" s="110">
        <f t="shared" si="6"/>
        <v>194</v>
      </c>
      <c r="F27" s="109">
        <f t="shared" si="0"/>
        <v>8</v>
      </c>
      <c r="G27" s="106">
        <f t="shared" si="7"/>
        <v>280</v>
      </c>
      <c r="H27" s="107">
        <f t="shared" si="1"/>
        <v>10</v>
      </c>
      <c r="I27" s="110">
        <f t="shared" si="8"/>
        <v>384</v>
      </c>
      <c r="J27" s="109">
        <f t="shared" si="2"/>
        <v>13</v>
      </c>
      <c r="K27" s="106">
        <f t="shared" si="9"/>
        <v>470</v>
      </c>
      <c r="L27" s="107">
        <f t="shared" si="3"/>
        <v>15</v>
      </c>
    </row>
    <row r="28" spans="1:16" ht="15" customHeight="1" x14ac:dyDescent="0.2">
      <c r="A28" s="7">
        <v>25</v>
      </c>
      <c r="B28" s="120">
        <v>20</v>
      </c>
      <c r="C28" s="106">
        <f t="shared" si="4"/>
        <v>81</v>
      </c>
      <c r="D28" s="107">
        <f t="shared" si="5"/>
        <v>3</v>
      </c>
      <c r="E28" s="110">
        <f t="shared" si="6"/>
        <v>202</v>
      </c>
      <c r="F28" s="109">
        <f t="shared" si="0"/>
        <v>8</v>
      </c>
      <c r="G28" s="106">
        <f t="shared" si="7"/>
        <v>290</v>
      </c>
      <c r="H28" s="107">
        <f t="shared" si="1"/>
        <v>10</v>
      </c>
      <c r="I28" s="110">
        <f t="shared" si="8"/>
        <v>397</v>
      </c>
      <c r="J28" s="109">
        <f t="shared" si="2"/>
        <v>13</v>
      </c>
      <c r="K28" s="106">
        <f t="shared" si="9"/>
        <v>485</v>
      </c>
      <c r="L28" s="107">
        <f t="shared" si="3"/>
        <v>15</v>
      </c>
    </row>
    <row r="29" spans="1:16" ht="15" customHeight="1" x14ac:dyDescent="0.2">
      <c r="A29" s="7">
        <v>26</v>
      </c>
      <c r="B29" s="120">
        <v>21</v>
      </c>
      <c r="C29" s="106">
        <f t="shared" si="4"/>
        <v>84</v>
      </c>
      <c r="D29" s="107">
        <f t="shared" si="5"/>
        <v>3</v>
      </c>
      <c r="E29" s="110">
        <f t="shared" si="6"/>
        <v>210</v>
      </c>
      <c r="F29" s="109">
        <f t="shared" si="0"/>
        <v>8</v>
      </c>
      <c r="G29" s="106">
        <f t="shared" si="7"/>
        <v>300</v>
      </c>
      <c r="H29" s="107">
        <f t="shared" si="1"/>
        <v>10</v>
      </c>
      <c r="I29" s="110">
        <f t="shared" si="8"/>
        <v>410</v>
      </c>
      <c r="J29" s="109">
        <f t="shared" si="2"/>
        <v>13</v>
      </c>
      <c r="K29" s="106">
        <f t="shared" si="9"/>
        <v>500</v>
      </c>
      <c r="L29" s="107">
        <f t="shared" si="3"/>
        <v>15</v>
      </c>
    </row>
    <row r="30" spans="1:16" ht="15" customHeight="1" x14ac:dyDescent="0.2">
      <c r="A30" s="7">
        <v>27</v>
      </c>
      <c r="B30" s="120">
        <v>22</v>
      </c>
      <c r="C30" s="106">
        <f t="shared" si="4"/>
        <v>87</v>
      </c>
      <c r="D30" s="107">
        <f t="shared" si="5"/>
        <v>3</v>
      </c>
      <c r="E30" s="110">
        <f t="shared" si="6"/>
        <v>218</v>
      </c>
      <c r="F30" s="109">
        <f t="shared" si="0"/>
        <v>8</v>
      </c>
      <c r="G30" s="106">
        <f t="shared" si="7"/>
        <v>310</v>
      </c>
      <c r="H30" s="107">
        <f t="shared" si="1"/>
        <v>10</v>
      </c>
      <c r="I30" s="110">
        <f t="shared" si="8"/>
        <v>423</v>
      </c>
      <c r="J30" s="109">
        <f t="shared" si="2"/>
        <v>13</v>
      </c>
      <c r="K30" s="106">
        <f t="shared" si="9"/>
        <v>515</v>
      </c>
      <c r="L30" s="107">
        <f t="shared" si="3"/>
        <v>15</v>
      </c>
    </row>
    <row r="31" spans="1:16" ht="15" customHeight="1" x14ac:dyDescent="0.2">
      <c r="A31" s="7">
        <v>28</v>
      </c>
      <c r="B31" s="120">
        <v>23</v>
      </c>
      <c r="C31" s="106">
        <f t="shared" si="4"/>
        <v>90</v>
      </c>
      <c r="D31" s="107">
        <f t="shared" si="5"/>
        <v>3</v>
      </c>
      <c r="E31" s="110">
        <f t="shared" si="6"/>
        <v>226</v>
      </c>
      <c r="F31" s="109">
        <f t="shared" si="0"/>
        <v>8</v>
      </c>
      <c r="G31" s="106">
        <f t="shared" si="7"/>
        <v>320</v>
      </c>
      <c r="H31" s="107">
        <f t="shared" si="1"/>
        <v>10</v>
      </c>
      <c r="I31" s="110">
        <f t="shared" si="8"/>
        <v>436</v>
      </c>
      <c r="J31" s="109">
        <f t="shared" si="2"/>
        <v>13</v>
      </c>
      <c r="K31" s="106">
        <f t="shared" si="9"/>
        <v>530</v>
      </c>
      <c r="L31" s="107">
        <f t="shared" si="3"/>
        <v>15</v>
      </c>
    </row>
    <row r="32" spans="1:16" ht="15" customHeight="1" x14ac:dyDescent="0.2">
      <c r="A32" s="7">
        <v>29</v>
      </c>
      <c r="B32" s="120">
        <v>24</v>
      </c>
      <c r="C32" s="106">
        <f t="shared" si="4"/>
        <v>93</v>
      </c>
      <c r="D32" s="107">
        <f t="shared" si="5"/>
        <v>3</v>
      </c>
      <c r="E32" s="110">
        <f t="shared" si="6"/>
        <v>234</v>
      </c>
      <c r="F32" s="109">
        <f t="shared" si="0"/>
        <v>8</v>
      </c>
      <c r="G32" s="106">
        <f t="shared" si="7"/>
        <v>330</v>
      </c>
      <c r="H32" s="107">
        <f t="shared" si="1"/>
        <v>10</v>
      </c>
      <c r="I32" s="110">
        <f t="shared" si="8"/>
        <v>449</v>
      </c>
      <c r="J32" s="109">
        <f t="shared" si="2"/>
        <v>13</v>
      </c>
      <c r="K32" s="106">
        <f t="shared" si="9"/>
        <v>545</v>
      </c>
      <c r="L32" s="107">
        <f t="shared" si="3"/>
        <v>15</v>
      </c>
    </row>
    <row r="33" spans="1:12" ht="15" customHeight="1" x14ac:dyDescent="0.2">
      <c r="A33" s="7">
        <v>30</v>
      </c>
      <c r="B33" s="120">
        <v>25</v>
      </c>
      <c r="C33" s="106">
        <f>IF(D33="","",C32+D33)</f>
        <v>96</v>
      </c>
      <c r="D33" s="107">
        <f t="shared" si="5"/>
        <v>3</v>
      </c>
      <c r="E33" s="110">
        <f t="shared" si="6"/>
        <v>242</v>
      </c>
      <c r="F33" s="109">
        <f t="shared" si="0"/>
        <v>8</v>
      </c>
      <c r="G33" s="106">
        <f t="shared" si="7"/>
        <v>340</v>
      </c>
      <c r="H33" s="107">
        <f t="shared" si="1"/>
        <v>10</v>
      </c>
      <c r="I33" s="110">
        <f t="shared" si="8"/>
        <v>462</v>
      </c>
      <c r="J33" s="109">
        <f t="shared" si="2"/>
        <v>13</v>
      </c>
      <c r="K33" s="106">
        <f t="shared" si="9"/>
        <v>560</v>
      </c>
      <c r="L33" s="107">
        <f t="shared" si="3"/>
        <v>15</v>
      </c>
    </row>
    <row r="34" spans="1:12" ht="15" customHeight="1" x14ac:dyDescent="0.2">
      <c r="A34" s="7">
        <v>31</v>
      </c>
      <c r="B34" s="120">
        <v>26</v>
      </c>
      <c r="C34" s="106" t="str">
        <f t="shared" si="4"/>
        <v/>
      </c>
      <c r="D34" s="107" t="str">
        <f t="shared" si="5"/>
        <v/>
      </c>
      <c r="E34" s="110">
        <f t="shared" si="6"/>
        <v>246</v>
      </c>
      <c r="F34" s="109">
        <f t="shared" si="0"/>
        <v>4</v>
      </c>
      <c r="G34" s="106">
        <f t="shared" si="7"/>
        <v>345</v>
      </c>
      <c r="H34" s="107">
        <f t="shared" si="1"/>
        <v>5</v>
      </c>
      <c r="I34" s="110">
        <f t="shared" si="8"/>
        <v>469</v>
      </c>
      <c r="J34" s="109">
        <f t="shared" si="2"/>
        <v>7</v>
      </c>
      <c r="K34" s="106">
        <f t="shared" si="9"/>
        <v>568</v>
      </c>
      <c r="L34" s="107">
        <f t="shared" si="3"/>
        <v>8</v>
      </c>
    </row>
    <row r="35" spans="1:12" ht="15" customHeight="1" x14ac:dyDescent="0.2">
      <c r="A35" s="7">
        <v>32</v>
      </c>
      <c r="B35" s="120">
        <v>27</v>
      </c>
      <c r="C35" s="106" t="str">
        <f t="shared" si="4"/>
        <v/>
      </c>
      <c r="D35" s="107" t="str">
        <f t="shared" si="5"/>
        <v/>
      </c>
      <c r="E35" s="110">
        <f t="shared" si="6"/>
        <v>250</v>
      </c>
      <c r="F35" s="109">
        <f t="shared" si="0"/>
        <v>4</v>
      </c>
      <c r="G35" s="106">
        <f t="shared" si="7"/>
        <v>350</v>
      </c>
      <c r="H35" s="107">
        <f t="shared" si="1"/>
        <v>5</v>
      </c>
      <c r="I35" s="110">
        <f t="shared" si="8"/>
        <v>476</v>
      </c>
      <c r="J35" s="109">
        <f t="shared" si="2"/>
        <v>7</v>
      </c>
      <c r="K35" s="106">
        <f t="shared" si="9"/>
        <v>576</v>
      </c>
      <c r="L35" s="107">
        <f t="shared" si="3"/>
        <v>8</v>
      </c>
    </row>
    <row r="36" spans="1:12" ht="15" customHeight="1" x14ac:dyDescent="0.2">
      <c r="A36" s="7">
        <v>33</v>
      </c>
      <c r="B36" s="120">
        <v>28</v>
      </c>
      <c r="C36" s="106" t="str">
        <f t="shared" si="4"/>
        <v/>
      </c>
      <c r="D36" s="107" t="str">
        <f t="shared" si="5"/>
        <v/>
      </c>
      <c r="E36" s="110">
        <f t="shared" si="6"/>
        <v>254</v>
      </c>
      <c r="F36" s="109">
        <f t="shared" si="0"/>
        <v>4</v>
      </c>
      <c r="G36" s="106">
        <f t="shared" si="7"/>
        <v>355</v>
      </c>
      <c r="H36" s="107">
        <f t="shared" si="1"/>
        <v>5</v>
      </c>
      <c r="I36" s="110">
        <f t="shared" si="8"/>
        <v>483</v>
      </c>
      <c r="J36" s="109">
        <f t="shared" si="2"/>
        <v>7</v>
      </c>
      <c r="K36" s="106">
        <f t="shared" si="9"/>
        <v>584</v>
      </c>
      <c r="L36" s="107">
        <f t="shared" si="3"/>
        <v>8</v>
      </c>
    </row>
    <row r="37" spans="1:12" ht="15" customHeight="1" x14ac:dyDescent="0.2">
      <c r="A37" s="7">
        <v>34</v>
      </c>
      <c r="B37" s="120">
        <v>29</v>
      </c>
      <c r="C37" s="106" t="str">
        <f t="shared" si="4"/>
        <v/>
      </c>
      <c r="D37" s="107" t="str">
        <f t="shared" si="5"/>
        <v/>
      </c>
      <c r="E37" s="110">
        <f t="shared" si="6"/>
        <v>258</v>
      </c>
      <c r="F37" s="109">
        <f t="shared" si="0"/>
        <v>4</v>
      </c>
      <c r="G37" s="106">
        <f t="shared" si="7"/>
        <v>360</v>
      </c>
      <c r="H37" s="107">
        <f t="shared" si="1"/>
        <v>5</v>
      </c>
      <c r="I37" s="110">
        <f t="shared" si="8"/>
        <v>490</v>
      </c>
      <c r="J37" s="109">
        <f t="shared" si="2"/>
        <v>7</v>
      </c>
      <c r="K37" s="106">
        <f t="shared" si="9"/>
        <v>592</v>
      </c>
      <c r="L37" s="107">
        <f t="shared" si="3"/>
        <v>8</v>
      </c>
    </row>
    <row r="38" spans="1:12" ht="15" customHeight="1" x14ac:dyDescent="0.2">
      <c r="A38" s="7">
        <v>35</v>
      </c>
      <c r="B38" s="120">
        <v>30</v>
      </c>
      <c r="C38" s="106" t="str">
        <f t="shared" si="4"/>
        <v/>
      </c>
      <c r="D38" s="107" t="str">
        <f t="shared" si="5"/>
        <v/>
      </c>
      <c r="E38" s="110">
        <f t="shared" si="6"/>
        <v>262</v>
      </c>
      <c r="F38" s="109">
        <f t="shared" si="0"/>
        <v>4</v>
      </c>
      <c r="G38" s="106">
        <f t="shared" si="7"/>
        <v>365</v>
      </c>
      <c r="H38" s="107">
        <f t="shared" si="1"/>
        <v>5</v>
      </c>
      <c r="I38" s="110">
        <f t="shared" si="8"/>
        <v>497</v>
      </c>
      <c r="J38" s="109">
        <f t="shared" si="2"/>
        <v>7</v>
      </c>
      <c r="K38" s="106">
        <f t="shared" si="9"/>
        <v>600</v>
      </c>
      <c r="L38" s="107">
        <f t="shared" si="3"/>
        <v>8</v>
      </c>
    </row>
    <row r="39" spans="1:12" ht="15" customHeight="1" x14ac:dyDescent="0.2">
      <c r="A39" s="7">
        <v>36</v>
      </c>
      <c r="B39" s="120">
        <v>31</v>
      </c>
      <c r="C39" s="106" t="str">
        <f t="shared" si="4"/>
        <v/>
      </c>
      <c r="D39" s="107" t="str">
        <f t="shared" si="5"/>
        <v/>
      </c>
      <c r="E39" s="110">
        <f t="shared" si="6"/>
        <v>266</v>
      </c>
      <c r="F39" s="109">
        <f t="shared" si="0"/>
        <v>4</v>
      </c>
      <c r="G39" s="106">
        <f t="shared" si="7"/>
        <v>370</v>
      </c>
      <c r="H39" s="107">
        <f t="shared" si="1"/>
        <v>5</v>
      </c>
      <c r="I39" s="111">
        <f t="shared" si="8"/>
        <v>504</v>
      </c>
      <c r="J39" s="112">
        <f t="shared" si="2"/>
        <v>7</v>
      </c>
      <c r="K39" s="113">
        <f t="shared" si="9"/>
        <v>608</v>
      </c>
      <c r="L39" s="114">
        <f t="shared" si="3"/>
        <v>8</v>
      </c>
    </row>
    <row r="40" spans="1:12" ht="15" customHeight="1" x14ac:dyDescent="0.2">
      <c r="A40" s="7">
        <v>37</v>
      </c>
      <c r="B40" s="120">
        <v>32</v>
      </c>
      <c r="C40" s="106" t="str">
        <f t="shared" si="4"/>
        <v/>
      </c>
      <c r="D40" s="107" t="str">
        <f t="shared" si="5"/>
        <v/>
      </c>
      <c r="E40" s="110">
        <f t="shared" si="6"/>
        <v>270</v>
      </c>
      <c r="F40" s="109">
        <f t="shared" si="0"/>
        <v>4</v>
      </c>
      <c r="G40" s="106">
        <f t="shared" si="7"/>
        <v>375</v>
      </c>
      <c r="H40" s="107">
        <f t="shared" si="1"/>
        <v>5</v>
      </c>
      <c r="I40" s="111">
        <f t="shared" si="8"/>
        <v>511</v>
      </c>
      <c r="J40" s="112">
        <f t="shared" si="2"/>
        <v>7</v>
      </c>
      <c r="K40" s="113">
        <f t="shared" si="9"/>
        <v>616</v>
      </c>
      <c r="L40" s="114">
        <f t="shared" si="3"/>
        <v>8</v>
      </c>
    </row>
    <row r="41" spans="1:12" ht="15" customHeight="1" x14ac:dyDescent="0.2">
      <c r="A41" s="7">
        <v>38</v>
      </c>
      <c r="B41" s="120">
        <v>33</v>
      </c>
      <c r="C41" s="106" t="str">
        <f t="shared" si="4"/>
        <v/>
      </c>
      <c r="D41" s="107" t="str">
        <f t="shared" si="5"/>
        <v/>
      </c>
      <c r="E41" s="110">
        <f t="shared" si="6"/>
        <v>274</v>
      </c>
      <c r="F41" s="109">
        <f t="shared" si="0"/>
        <v>4</v>
      </c>
      <c r="G41" s="106">
        <f t="shared" si="7"/>
        <v>380</v>
      </c>
      <c r="H41" s="107">
        <f t="shared" si="1"/>
        <v>5</v>
      </c>
      <c r="I41" s="111">
        <f t="shared" si="8"/>
        <v>518</v>
      </c>
      <c r="J41" s="112">
        <f t="shared" si="2"/>
        <v>7</v>
      </c>
      <c r="K41" s="113">
        <f t="shared" si="9"/>
        <v>624</v>
      </c>
      <c r="L41" s="114">
        <f t="shared" si="3"/>
        <v>8</v>
      </c>
    </row>
    <row r="42" spans="1:12" ht="15" customHeight="1" x14ac:dyDescent="0.2">
      <c r="A42" s="7">
        <v>39</v>
      </c>
      <c r="B42" s="120">
        <v>34</v>
      </c>
      <c r="C42" s="106" t="str">
        <f t="shared" si="4"/>
        <v/>
      </c>
      <c r="D42" s="107" t="str">
        <f t="shared" si="5"/>
        <v/>
      </c>
      <c r="E42" s="110">
        <f t="shared" si="6"/>
        <v>278</v>
      </c>
      <c r="F42" s="109">
        <f t="shared" si="0"/>
        <v>4</v>
      </c>
      <c r="G42" s="106">
        <f t="shared" si="7"/>
        <v>385</v>
      </c>
      <c r="H42" s="107">
        <f t="shared" si="1"/>
        <v>5</v>
      </c>
      <c r="I42" s="111">
        <f t="shared" si="8"/>
        <v>525</v>
      </c>
      <c r="J42" s="112">
        <f t="shared" si="2"/>
        <v>7</v>
      </c>
      <c r="K42" s="113">
        <f t="shared" si="9"/>
        <v>632</v>
      </c>
      <c r="L42" s="114">
        <f t="shared" si="3"/>
        <v>8</v>
      </c>
    </row>
    <row r="43" spans="1:12" ht="15" customHeight="1" x14ac:dyDescent="0.2">
      <c r="A43" s="7">
        <v>40</v>
      </c>
      <c r="B43" s="120">
        <v>35</v>
      </c>
      <c r="C43" s="106" t="str">
        <f t="shared" si="4"/>
        <v/>
      </c>
      <c r="D43" s="107" t="str">
        <f t="shared" si="5"/>
        <v/>
      </c>
      <c r="E43" s="110">
        <f t="shared" si="6"/>
        <v>282</v>
      </c>
      <c r="F43" s="109">
        <f t="shared" si="0"/>
        <v>4</v>
      </c>
      <c r="G43" s="106">
        <f t="shared" si="7"/>
        <v>390</v>
      </c>
      <c r="H43" s="107">
        <f t="shared" si="1"/>
        <v>5</v>
      </c>
      <c r="I43" s="111">
        <f t="shared" si="8"/>
        <v>532</v>
      </c>
      <c r="J43" s="112">
        <f t="shared" si="2"/>
        <v>7</v>
      </c>
      <c r="K43" s="113">
        <f t="shared" si="9"/>
        <v>640</v>
      </c>
      <c r="L43" s="114">
        <f t="shared" si="3"/>
        <v>8</v>
      </c>
    </row>
    <row r="44" spans="1:12" ht="15" customHeight="1" x14ac:dyDescent="0.2">
      <c r="A44" s="7">
        <v>41</v>
      </c>
      <c r="B44" s="120">
        <v>36</v>
      </c>
      <c r="C44" s="106" t="str">
        <f t="shared" si="4"/>
        <v/>
      </c>
      <c r="D44" s="107" t="str">
        <f t="shared" si="5"/>
        <v/>
      </c>
      <c r="E44" s="111">
        <f t="shared" si="6"/>
        <v>286</v>
      </c>
      <c r="F44" s="112">
        <f t="shared" si="0"/>
        <v>4</v>
      </c>
      <c r="G44" s="106">
        <f t="shared" si="7"/>
        <v>395</v>
      </c>
      <c r="H44" s="107">
        <f t="shared" si="1"/>
        <v>5</v>
      </c>
      <c r="I44" s="111">
        <f t="shared" si="8"/>
        <v>539</v>
      </c>
      <c r="J44" s="112">
        <f t="shared" si="2"/>
        <v>7</v>
      </c>
      <c r="K44" s="113">
        <f t="shared" si="9"/>
        <v>648</v>
      </c>
      <c r="L44" s="114">
        <f t="shared" si="3"/>
        <v>8</v>
      </c>
    </row>
    <row r="45" spans="1:12" ht="15" customHeight="1" x14ac:dyDescent="0.2">
      <c r="A45" s="7">
        <v>42</v>
      </c>
      <c r="B45" s="120">
        <v>37</v>
      </c>
      <c r="C45" s="106" t="str">
        <f t="shared" si="4"/>
        <v/>
      </c>
      <c r="D45" s="107" t="str">
        <f t="shared" si="5"/>
        <v/>
      </c>
      <c r="E45" s="111">
        <f t="shared" si="6"/>
        <v>290</v>
      </c>
      <c r="F45" s="112">
        <f t="shared" si="0"/>
        <v>4</v>
      </c>
      <c r="G45" s="106">
        <f t="shared" si="7"/>
        <v>400</v>
      </c>
      <c r="H45" s="107">
        <f t="shared" si="1"/>
        <v>5</v>
      </c>
      <c r="I45" s="111">
        <f t="shared" si="8"/>
        <v>546</v>
      </c>
      <c r="J45" s="112">
        <f t="shared" si="2"/>
        <v>7</v>
      </c>
      <c r="K45" s="113">
        <f t="shared" si="9"/>
        <v>656</v>
      </c>
      <c r="L45" s="114">
        <f t="shared" si="3"/>
        <v>8</v>
      </c>
    </row>
    <row r="46" spans="1:12" ht="15" customHeight="1" x14ac:dyDescent="0.2">
      <c r="A46" s="7">
        <v>43</v>
      </c>
      <c r="B46" s="120">
        <v>38</v>
      </c>
      <c r="C46" s="106" t="str">
        <f t="shared" si="4"/>
        <v/>
      </c>
      <c r="D46" s="107" t="str">
        <f t="shared" si="5"/>
        <v/>
      </c>
      <c r="E46" s="111">
        <f t="shared" si="6"/>
        <v>294</v>
      </c>
      <c r="F46" s="112">
        <f t="shared" si="0"/>
        <v>4</v>
      </c>
      <c r="G46" s="106">
        <f t="shared" si="7"/>
        <v>405</v>
      </c>
      <c r="H46" s="107">
        <f t="shared" si="1"/>
        <v>5</v>
      </c>
      <c r="I46" s="111">
        <f t="shared" si="8"/>
        <v>553</v>
      </c>
      <c r="J46" s="112">
        <f t="shared" si="2"/>
        <v>7</v>
      </c>
      <c r="K46" s="113">
        <f t="shared" si="9"/>
        <v>664</v>
      </c>
      <c r="L46" s="114">
        <f t="shared" si="3"/>
        <v>8</v>
      </c>
    </row>
    <row r="47" spans="1:12" ht="15" customHeight="1" x14ac:dyDescent="0.2">
      <c r="A47" s="7">
        <v>44</v>
      </c>
      <c r="B47" s="120">
        <v>39</v>
      </c>
      <c r="C47" s="106" t="str">
        <f t="shared" si="4"/>
        <v/>
      </c>
      <c r="D47" s="107" t="str">
        <f t="shared" si="5"/>
        <v/>
      </c>
      <c r="E47" s="111">
        <f t="shared" si="6"/>
        <v>298</v>
      </c>
      <c r="F47" s="112">
        <f t="shared" si="0"/>
        <v>4</v>
      </c>
      <c r="G47" s="106">
        <f t="shared" si="7"/>
        <v>410</v>
      </c>
      <c r="H47" s="107">
        <f t="shared" si="1"/>
        <v>5</v>
      </c>
      <c r="I47" s="111">
        <f t="shared" si="8"/>
        <v>560</v>
      </c>
      <c r="J47" s="112">
        <f t="shared" si="2"/>
        <v>7</v>
      </c>
      <c r="K47" s="113">
        <f t="shared" si="9"/>
        <v>672</v>
      </c>
      <c r="L47" s="114">
        <f t="shared" si="3"/>
        <v>8</v>
      </c>
    </row>
    <row r="48" spans="1:12" ht="15" customHeight="1" x14ac:dyDescent="0.2">
      <c r="A48" s="7">
        <v>45</v>
      </c>
      <c r="B48" s="120">
        <v>40</v>
      </c>
      <c r="C48" s="106" t="str">
        <f t="shared" si="4"/>
        <v/>
      </c>
      <c r="D48" s="107" t="str">
        <f t="shared" si="5"/>
        <v/>
      </c>
      <c r="E48" s="111">
        <f t="shared" si="6"/>
        <v>302</v>
      </c>
      <c r="F48" s="112">
        <f t="shared" si="0"/>
        <v>4</v>
      </c>
      <c r="G48" s="106">
        <f t="shared" si="7"/>
        <v>415</v>
      </c>
      <c r="H48" s="107">
        <f t="shared" si="1"/>
        <v>5</v>
      </c>
      <c r="I48" s="111">
        <f t="shared" si="8"/>
        <v>567</v>
      </c>
      <c r="J48" s="112">
        <f t="shared" si="2"/>
        <v>7</v>
      </c>
      <c r="K48" s="113">
        <f t="shared" si="9"/>
        <v>680</v>
      </c>
      <c r="L48" s="114">
        <f t="shared" si="3"/>
        <v>8</v>
      </c>
    </row>
    <row r="49" spans="1:12" ht="15" customHeight="1" x14ac:dyDescent="0.2">
      <c r="A49" s="7">
        <v>46</v>
      </c>
      <c r="B49" s="120">
        <v>41</v>
      </c>
      <c r="C49" s="106" t="str">
        <f t="shared" si="4"/>
        <v/>
      </c>
      <c r="D49" s="107" t="str">
        <f t="shared" si="5"/>
        <v/>
      </c>
      <c r="E49" s="111">
        <f t="shared" si="6"/>
        <v>306</v>
      </c>
      <c r="F49" s="112">
        <f t="shared" si="0"/>
        <v>4</v>
      </c>
      <c r="G49" s="106">
        <f t="shared" si="7"/>
        <v>420</v>
      </c>
      <c r="H49" s="107">
        <f t="shared" si="1"/>
        <v>5</v>
      </c>
      <c r="I49" s="111">
        <f t="shared" si="8"/>
        <v>574</v>
      </c>
      <c r="J49" s="112">
        <f t="shared" si="2"/>
        <v>7</v>
      </c>
      <c r="K49" s="113">
        <f t="shared" si="9"/>
        <v>688</v>
      </c>
      <c r="L49" s="114">
        <f t="shared" si="3"/>
        <v>8</v>
      </c>
    </row>
    <row r="50" spans="1:12" ht="15" customHeight="1" x14ac:dyDescent="0.2">
      <c r="A50" s="7">
        <v>47</v>
      </c>
      <c r="B50" s="120">
        <v>42</v>
      </c>
      <c r="C50" s="106" t="str">
        <f t="shared" si="4"/>
        <v/>
      </c>
      <c r="D50" s="107" t="str">
        <f t="shared" si="5"/>
        <v/>
      </c>
      <c r="E50" s="111">
        <f t="shared" si="6"/>
        <v>310</v>
      </c>
      <c r="F50" s="112">
        <f t="shared" si="0"/>
        <v>4</v>
      </c>
      <c r="G50" s="106">
        <f t="shared" si="7"/>
        <v>425</v>
      </c>
      <c r="H50" s="107">
        <f t="shared" si="1"/>
        <v>5</v>
      </c>
      <c r="I50" s="111">
        <f t="shared" si="8"/>
        <v>581</v>
      </c>
      <c r="J50" s="112">
        <f t="shared" si="2"/>
        <v>7</v>
      </c>
      <c r="K50" s="113">
        <f t="shared" si="9"/>
        <v>696</v>
      </c>
      <c r="L50" s="114">
        <f t="shared" si="3"/>
        <v>8</v>
      </c>
    </row>
    <row r="51" spans="1:12" ht="15" customHeight="1" x14ac:dyDescent="0.2">
      <c r="A51" s="7">
        <v>48</v>
      </c>
      <c r="B51" s="120">
        <v>43</v>
      </c>
      <c r="C51" s="106" t="str">
        <f t="shared" si="4"/>
        <v/>
      </c>
      <c r="D51" s="107" t="str">
        <f t="shared" si="5"/>
        <v/>
      </c>
      <c r="E51" s="111">
        <f t="shared" si="6"/>
        <v>314</v>
      </c>
      <c r="F51" s="112">
        <f t="shared" si="0"/>
        <v>4</v>
      </c>
      <c r="G51" s="106">
        <f t="shared" si="7"/>
        <v>430</v>
      </c>
      <c r="H51" s="107">
        <f t="shared" si="1"/>
        <v>5</v>
      </c>
      <c r="I51" s="111">
        <f t="shared" si="8"/>
        <v>588</v>
      </c>
      <c r="J51" s="112">
        <f t="shared" si="2"/>
        <v>7</v>
      </c>
      <c r="K51" s="113">
        <f t="shared" si="9"/>
        <v>704</v>
      </c>
      <c r="L51" s="114">
        <f t="shared" si="3"/>
        <v>8</v>
      </c>
    </row>
    <row r="52" spans="1:12" ht="15" customHeight="1" x14ac:dyDescent="0.2">
      <c r="A52" s="7">
        <v>49</v>
      </c>
      <c r="B52" s="120">
        <v>44</v>
      </c>
      <c r="C52" s="106" t="str">
        <f t="shared" si="4"/>
        <v/>
      </c>
      <c r="D52" s="107" t="str">
        <f t="shared" si="5"/>
        <v/>
      </c>
      <c r="E52" s="111">
        <f t="shared" si="6"/>
        <v>318</v>
      </c>
      <c r="F52" s="112">
        <f t="shared" si="0"/>
        <v>4</v>
      </c>
      <c r="G52" s="106">
        <f t="shared" si="7"/>
        <v>435</v>
      </c>
      <c r="H52" s="107">
        <f t="shared" si="1"/>
        <v>5</v>
      </c>
      <c r="I52" s="111">
        <f t="shared" si="8"/>
        <v>595</v>
      </c>
      <c r="J52" s="112">
        <f t="shared" si="2"/>
        <v>7</v>
      </c>
      <c r="K52" s="113">
        <f t="shared" si="9"/>
        <v>712</v>
      </c>
      <c r="L52" s="114">
        <f t="shared" si="3"/>
        <v>8</v>
      </c>
    </row>
    <row r="53" spans="1:12" ht="15" customHeight="1" x14ac:dyDescent="0.2">
      <c r="A53" s="7">
        <v>50</v>
      </c>
      <c r="B53" s="120">
        <v>45</v>
      </c>
      <c r="C53" s="106" t="str">
        <f t="shared" si="4"/>
        <v/>
      </c>
      <c r="D53" s="107" t="str">
        <f t="shared" si="5"/>
        <v/>
      </c>
      <c r="E53" s="111">
        <f t="shared" si="6"/>
        <v>322</v>
      </c>
      <c r="F53" s="112">
        <f t="shared" si="0"/>
        <v>4</v>
      </c>
      <c r="G53" s="106">
        <f t="shared" si="7"/>
        <v>440</v>
      </c>
      <c r="H53" s="107">
        <f t="shared" si="1"/>
        <v>5</v>
      </c>
      <c r="I53" s="111">
        <f t="shared" si="8"/>
        <v>602</v>
      </c>
      <c r="J53" s="112">
        <f t="shared" si="2"/>
        <v>7</v>
      </c>
      <c r="K53" s="113">
        <f t="shared" si="9"/>
        <v>720</v>
      </c>
      <c r="L53" s="114">
        <f t="shared" si="3"/>
        <v>8</v>
      </c>
    </row>
    <row r="54" spans="1:12" ht="15" customHeight="1" x14ac:dyDescent="0.2">
      <c r="A54" s="7">
        <v>51</v>
      </c>
      <c r="B54" s="120">
        <v>46</v>
      </c>
      <c r="C54" s="106" t="str">
        <f t="shared" si="4"/>
        <v/>
      </c>
      <c r="D54" s="107" t="str">
        <f t="shared" si="5"/>
        <v/>
      </c>
      <c r="E54" s="111">
        <f t="shared" si="6"/>
        <v>326</v>
      </c>
      <c r="F54" s="112">
        <f t="shared" si="0"/>
        <v>4</v>
      </c>
      <c r="G54" s="113">
        <f t="shared" si="7"/>
        <v>445</v>
      </c>
      <c r="H54" s="114">
        <f t="shared" si="1"/>
        <v>5</v>
      </c>
      <c r="I54" s="111">
        <f t="shared" si="8"/>
        <v>609</v>
      </c>
      <c r="J54" s="112">
        <f t="shared" si="2"/>
        <v>7</v>
      </c>
      <c r="K54" s="113">
        <f t="shared" si="9"/>
        <v>728</v>
      </c>
      <c r="L54" s="114">
        <f t="shared" si="3"/>
        <v>8</v>
      </c>
    </row>
    <row r="55" spans="1:12" ht="15" customHeight="1" x14ac:dyDescent="0.2">
      <c r="A55" s="7">
        <v>52</v>
      </c>
      <c r="B55" s="120">
        <v>47</v>
      </c>
      <c r="C55" s="106" t="str">
        <f t="shared" si="4"/>
        <v/>
      </c>
      <c r="D55" s="107" t="str">
        <f t="shared" si="5"/>
        <v/>
      </c>
      <c r="E55" s="111">
        <f t="shared" si="6"/>
        <v>330</v>
      </c>
      <c r="F55" s="112">
        <f t="shared" si="0"/>
        <v>4</v>
      </c>
      <c r="G55" s="113">
        <f t="shared" si="7"/>
        <v>450</v>
      </c>
      <c r="H55" s="114">
        <f t="shared" si="1"/>
        <v>5</v>
      </c>
      <c r="I55" s="111">
        <f t="shared" si="8"/>
        <v>616</v>
      </c>
      <c r="J55" s="112">
        <f t="shared" si="2"/>
        <v>7</v>
      </c>
      <c r="K55" s="113">
        <f t="shared" si="9"/>
        <v>736</v>
      </c>
      <c r="L55" s="114">
        <f t="shared" si="3"/>
        <v>8</v>
      </c>
    </row>
    <row r="56" spans="1:12" ht="15" customHeight="1" x14ac:dyDescent="0.2">
      <c r="A56" s="7">
        <v>53</v>
      </c>
      <c r="B56" s="120">
        <v>48</v>
      </c>
      <c r="C56" s="106" t="str">
        <f t="shared" si="4"/>
        <v/>
      </c>
      <c r="D56" s="107" t="str">
        <f t="shared" si="5"/>
        <v/>
      </c>
      <c r="E56" s="111">
        <f t="shared" si="6"/>
        <v>334</v>
      </c>
      <c r="F56" s="112">
        <f t="shared" si="0"/>
        <v>4</v>
      </c>
      <c r="G56" s="113">
        <f t="shared" si="7"/>
        <v>455</v>
      </c>
      <c r="H56" s="114">
        <f t="shared" si="1"/>
        <v>5</v>
      </c>
      <c r="I56" s="111">
        <f t="shared" si="8"/>
        <v>623</v>
      </c>
      <c r="J56" s="112">
        <f t="shared" si="2"/>
        <v>7</v>
      </c>
      <c r="K56" s="113">
        <f t="shared" si="9"/>
        <v>744</v>
      </c>
      <c r="L56" s="114">
        <f t="shared" si="3"/>
        <v>8</v>
      </c>
    </row>
    <row r="57" spans="1:12" ht="15" customHeight="1" x14ac:dyDescent="0.2">
      <c r="A57" s="7">
        <v>54</v>
      </c>
      <c r="B57" s="120">
        <v>49</v>
      </c>
      <c r="C57" s="106" t="str">
        <f t="shared" si="4"/>
        <v/>
      </c>
      <c r="D57" s="107" t="str">
        <f t="shared" si="5"/>
        <v/>
      </c>
      <c r="E57" s="111">
        <f t="shared" si="6"/>
        <v>338</v>
      </c>
      <c r="F57" s="112">
        <f t="shared" si="0"/>
        <v>4</v>
      </c>
      <c r="G57" s="113">
        <f t="shared" si="7"/>
        <v>460</v>
      </c>
      <c r="H57" s="114">
        <f t="shared" si="1"/>
        <v>5</v>
      </c>
      <c r="I57" s="111">
        <f t="shared" si="8"/>
        <v>630</v>
      </c>
      <c r="J57" s="112">
        <f t="shared" si="2"/>
        <v>7</v>
      </c>
      <c r="K57" s="113">
        <f t="shared" si="9"/>
        <v>752</v>
      </c>
      <c r="L57" s="114">
        <f t="shared" si="3"/>
        <v>8</v>
      </c>
    </row>
    <row r="58" spans="1:12" ht="15" customHeight="1" x14ac:dyDescent="0.2">
      <c r="A58" s="7">
        <v>55</v>
      </c>
      <c r="B58" s="120">
        <v>50</v>
      </c>
      <c r="C58" s="106" t="str">
        <f t="shared" si="4"/>
        <v/>
      </c>
      <c r="D58" s="107" t="str">
        <f t="shared" si="5"/>
        <v/>
      </c>
      <c r="E58" s="111" t="str">
        <f t="shared" si="6"/>
        <v/>
      </c>
      <c r="F58" s="112" t="str">
        <f t="shared" si="0"/>
        <v/>
      </c>
      <c r="G58" s="113" t="str">
        <f t="shared" si="7"/>
        <v/>
      </c>
      <c r="H58" s="114" t="str">
        <f t="shared" si="1"/>
        <v/>
      </c>
      <c r="I58" s="111" t="str">
        <f t="shared" si="8"/>
        <v/>
      </c>
      <c r="J58" s="112" t="str">
        <f t="shared" si="2"/>
        <v/>
      </c>
      <c r="K58" s="113" t="str">
        <f t="shared" si="9"/>
        <v/>
      </c>
      <c r="L58" s="114" t="str">
        <f t="shared" si="3"/>
        <v/>
      </c>
    </row>
    <row r="59" spans="1:12" ht="15" customHeight="1" x14ac:dyDescent="0.2">
      <c r="A59" s="7">
        <v>56</v>
      </c>
      <c r="B59" s="120">
        <v>51</v>
      </c>
      <c r="C59" s="106" t="str">
        <f t="shared" si="4"/>
        <v/>
      </c>
      <c r="D59" s="107" t="str">
        <f t="shared" si="5"/>
        <v/>
      </c>
      <c r="E59" s="111" t="str">
        <f t="shared" si="6"/>
        <v/>
      </c>
      <c r="F59" s="112" t="str">
        <f t="shared" si="0"/>
        <v/>
      </c>
      <c r="G59" s="113" t="str">
        <f t="shared" si="7"/>
        <v/>
      </c>
      <c r="H59" s="114" t="str">
        <f t="shared" si="1"/>
        <v/>
      </c>
      <c r="I59" s="111" t="str">
        <f t="shared" si="8"/>
        <v/>
      </c>
      <c r="J59" s="112" t="str">
        <f t="shared" si="2"/>
        <v/>
      </c>
      <c r="K59" s="113" t="str">
        <f t="shared" si="9"/>
        <v/>
      </c>
      <c r="L59" s="114" t="str">
        <f t="shared" si="3"/>
        <v/>
      </c>
    </row>
    <row r="60" spans="1:12" ht="15" customHeight="1" x14ac:dyDescent="0.2">
      <c r="A60" s="7">
        <v>57</v>
      </c>
      <c r="B60" s="120">
        <v>52</v>
      </c>
      <c r="C60" s="106" t="str">
        <f t="shared" si="4"/>
        <v/>
      </c>
      <c r="D60" s="107" t="str">
        <f t="shared" si="5"/>
        <v/>
      </c>
      <c r="E60" s="111" t="str">
        <f t="shared" si="6"/>
        <v/>
      </c>
      <c r="F60" s="112" t="str">
        <f t="shared" si="0"/>
        <v/>
      </c>
      <c r="G60" s="113" t="str">
        <f t="shared" si="7"/>
        <v/>
      </c>
      <c r="H60" s="114" t="str">
        <f t="shared" si="1"/>
        <v/>
      </c>
      <c r="I60" s="111" t="str">
        <f t="shared" si="8"/>
        <v/>
      </c>
      <c r="J60" s="112" t="str">
        <f t="shared" si="2"/>
        <v/>
      </c>
      <c r="K60" s="113" t="str">
        <f t="shared" si="9"/>
        <v/>
      </c>
      <c r="L60" s="114" t="str">
        <f t="shared" si="3"/>
        <v/>
      </c>
    </row>
    <row r="61" spans="1:12" ht="15" customHeight="1" x14ac:dyDescent="0.2">
      <c r="A61" s="7">
        <v>58</v>
      </c>
      <c r="B61" s="120">
        <v>53</v>
      </c>
      <c r="C61" s="113" t="str">
        <f t="shared" si="4"/>
        <v/>
      </c>
      <c r="D61" s="114" t="str">
        <f t="shared" si="5"/>
        <v/>
      </c>
      <c r="E61" s="111" t="str">
        <f t="shared" si="6"/>
        <v/>
      </c>
      <c r="F61" s="112" t="str">
        <f t="shared" si="0"/>
        <v/>
      </c>
      <c r="G61" s="113" t="str">
        <f t="shared" si="7"/>
        <v/>
      </c>
      <c r="H61" s="114" t="str">
        <f t="shared" si="1"/>
        <v/>
      </c>
      <c r="I61" s="111" t="str">
        <f t="shared" si="8"/>
        <v/>
      </c>
      <c r="J61" s="112" t="str">
        <f t="shared" si="2"/>
        <v/>
      </c>
      <c r="K61" s="113" t="str">
        <f t="shared" si="9"/>
        <v/>
      </c>
      <c r="L61" s="114" t="str">
        <f t="shared" si="3"/>
        <v/>
      </c>
    </row>
    <row r="62" spans="1:12" ht="15" customHeight="1" x14ac:dyDescent="0.2">
      <c r="A62" s="7">
        <v>59</v>
      </c>
      <c r="B62" s="120">
        <v>54</v>
      </c>
      <c r="C62" s="113" t="str">
        <f t="shared" si="4"/>
        <v/>
      </c>
      <c r="D62" s="114" t="str">
        <f t="shared" si="5"/>
        <v/>
      </c>
      <c r="E62" s="111" t="str">
        <f t="shared" si="6"/>
        <v/>
      </c>
      <c r="F62" s="112" t="str">
        <f t="shared" si="0"/>
        <v/>
      </c>
      <c r="G62" s="113" t="str">
        <f t="shared" si="7"/>
        <v/>
      </c>
      <c r="H62" s="114" t="str">
        <f t="shared" si="1"/>
        <v/>
      </c>
      <c r="I62" s="111" t="str">
        <f t="shared" si="8"/>
        <v/>
      </c>
      <c r="J62" s="112" t="str">
        <f t="shared" si="2"/>
        <v/>
      </c>
      <c r="K62" s="113" t="str">
        <f t="shared" si="9"/>
        <v/>
      </c>
      <c r="L62" s="114" t="str">
        <f t="shared" si="3"/>
        <v/>
      </c>
    </row>
    <row r="63" spans="1:12" ht="15" customHeight="1" x14ac:dyDescent="0.2">
      <c r="A63" s="7">
        <v>60</v>
      </c>
      <c r="B63" s="120">
        <v>55</v>
      </c>
      <c r="C63" s="113" t="str">
        <f t="shared" si="4"/>
        <v/>
      </c>
      <c r="D63" s="114" t="str">
        <f t="shared" si="5"/>
        <v/>
      </c>
      <c r="E63" s="111" t="str">
        <f t="shared" si="6"/>
        <v/>
      </c>
      <c r="F63" s="112" t="str">
        <f t="shared" si="0"/>
        <v/>
      </c>
      <c r="G63" s="113" t="str">
        <f t="shared" si="7"/>
        <v/>
      </c>
      <c r="H63" s="114" t="str">
        <f t="shared" si="1"/>
        <v/>
      </c>
      <c r="I63" s="111" t="str">
        <f t="shared" si="8"/>
        <v/>
      </c>
      <c r="J63" s="112" t="str">
        <f t="shared" si="2"/>
        <v/>
      </c>
      <c r="K63" s="113" t="str">
        <f t="shared" si="9"/>
        <v/>
      </c>
      <c r="L63" s="114" t="str">
        <f t="shared" si="3"/>
        <v/>
      </c>
    </row>
    <row r="64" spans="1:12" ht="15" customHeight="1" x14ac:dyDescent="0.2">
      <c r="A64" s="7">
        <v>61</v>
      </c>
      <c r="B64" s="120">
        <v>56</v>
      </c>
      <c r="C64" s="113" t="str">
        <f t="shared" si="4"/>
        <v/>
      </c>
      <c r="D64" s="114" t="str">
        <f t="shared" si="5"/>
        <v/>
      </c>
      <c r="E64" s="111" t="str">
        <f t="shared" si="6"/>
        <v/>
      </c>
      <c r="F64" s="112" t="str">
        <f t="shared" si="0"/>
        <v/>
      </c>
      <c r="G64" s="113" t="str">
        <f t="shared" si="7"/>
        <v/>
      </c>
      <c r="H64" s="114" t="str">
        <f t="shared" si="1"/>
        <v/>
      </c>
      <c r="I64" s="111" t="str">
        <f t="shared" si="8"/>
        <v/>
      </c>
      <c r="J64" s="112" t="str">
        <f t="shared" si="2"/>
        <v/>
      </c>
      <c r="K64" s="113" t="str">
        <f t="shared" si="9"/>
        <v/>
      </c>
      <c r="L64" s="114" t="str">
        <f t="shared" si="3"/>
        <v/>
      </c>
    </row>
    <row r="65" spans="1:12" ht="15" customHeight="1" x14ac:dyDescent="0.2">
      <c r="A65" s="7">
        <v>62</v>
      </c>
      <c r="B65" s="120">
        <v>57</v>
      </c>
      <c r="C65" s="113" t="str">
        <f t="shared" si="4"/>
        <v/>
      </c>
      <c r="D65" s="114" t="str">
        <f t="shared" si="5"/>
        <v/>
      </c>
      <c r="E65" s="111" t="str">
        <f t="shared" si="6"/>
        <v/>
      </c>
      <c r="F65" s="112" t="str">
        <f t="shared" si="0"/>
        <v/>
      </c>
      <c r="G65" s="113" t="str">
        <f t="shared" si="7"/>
        <v/>
      </c>
      <c r="H65" s="114" t="str">
        <f t="shared" si="1"/>
        <v/>
      </c>
      <c r="I65" s="111" t="str">
        <f t="shared" si="8"/>
        <v/>
      </c>
      <c r="J65" s="112" t="str">
        <f t="shared" si="2"/>
        <v/>
      </c>
      <c r="K65" s="113" t="str">
        <f t="shared" si="9"/>
        <v/>
      </c>
      <c r="L65" s="114" t="str">
        <f t="shared" si="3"/>
        <v/>
      </c>
    </row>
    <row r="66" spans="1:12" ht="15" customHeight="1" x14ac:dyDescent="0.2">
      <c r="A66" s="7">
        <v>63</v>
      </c>
      <c r="B66" s="120">
        <v>58</v>
      </c>
      <c r="C66" s="113" t="str">
        <f t="shared" si="4"/>
        <v/>
      </c>
      <c r="D66" s="114" t="str">
        <f t="shared" si="5"/>
        <v/>
      </c>
      <c r="E66" s="111" t="str">
        <f t="shared" si="6"/>
        <v/>
      </c>
      <c r="F66" s="112" t="str">
        <f t="shared" si="0"/>
        <v/>
      </c>
      <c r="G66" s="113" t="str">
        <f t="shared" si="7"/>
        <v/>
      </c>
      <c r="H66" s="114" t="str">
        <f t="shared" si="1"/>
        <v/>
      </c>
      <c r="I66" s="111" t="str">
        <f t="shared" si="8"/>
        <v/>
      </c>
      <c r="J66" s="112" t="str">
        <f t="shared" si="2"/>
        <v/>
      </c>
      <c r="K66" s="113" t="str">
        <f t="shared" si="9"/>
        <v/>
      </c>
      <c r="L66" s="114" t="str">
        <f t="shared" si="3"/>
        <v/>
      </c>
    </row>
    <row r="67" spans="1:12" ht="15" customHeight="1" x14ac:dyDescent="0.2">
      <c r="A67" s="7">
        <v>64</v>
      </c>
      <c r="B67" s="120">
        <v>59</v>
      </c>
      <c r="C67" s="113" t="str">
        <f t="shared" si="4"/>
        <v/>
      </c>
      <c r="D67" s="114" t="str">
        <f t="shared" si="5"/>
        <v/>
      </c>
      <c r="E67" s="111" t="str">
        <f t="shared" si="6"/>
        <v/>
      </c>
      <c r="F67" s="112" t="str">
        <f t="shared" si="0"/>
        <v/>
      </c>
      <c r="G67" s="113" t="str">
        <f t="shared" si="7"/>
        <v/>
      </c>
      <c r="H67" s="114" t="str">
        <f t="shared" si="1"/>
        <v/>
      </c>
      <c r="I67" s="111" t="str">
        <f t="shared" si="8"/>
        <v/>
      </c>
      <c r="J67" s="112" t="str">
        <f t="shared" si="2"/>
        <v/>
      </c>
      <c r="K67" s="113" t="str">
        <f t="shared" si="9"/>
        <v/>
      </c>
      <c r="L67" s="114" t="str">
        <f t="shared" si="3"/>
        <v/>
      </c>
    </row>
    <row r="68" spans="1:12" ht="15" customHeight="1" thickBot="1" x14ac:dyDescent="0.25">
      <c r="A68" s="7">
        <v>65</v>
      </c>
      <c r="B68" s="121">
        <v>60</v>
      </c>
      <c r="C68" s="115" t="str">
        <f t="shared" si="4"/>
        <v/>
      </c>
      <c r="D68" s="116" t="str">
        <f t="shared" si="5"/>
        <v/>
      </c>
      <c r="E68" s="117" t="str">
        <f t="shared" si="6"/>
        <v/>
      </c>
      <c r="F68" s="118" t="str">
        <f t="shared" si="0"/>
        <v/>
      </c>
      <c r="G68" s="115" t="str">
        <f t="shared" si="7"/>
        <v/>
      </c>
      <c r="H68" s="116" t="str">
        <f t="shared" si="1"/>
        <v/>
      </c>
      <c r="I68" s="117" t="str">
        <f t="shared" si="8"/>
        <v/>
      </c>
      <c r="J68" s="118" t="str">
        <f t="shared" si="2"/>
        <v/>
      </c>
      <c r="K68" s="115" t="str">
        <f t="shared" si="9"/>
        <v/>
      </c>
      <c r="L68" s="116" t="str">
        <f t="shared" si="3"/>
        <v/>
      </c>
    </row>
    <row r="69" spans="1:12" ht="20.100000000000001" customHeight="1" x14ac:dyDescent="0.2">
      <c r="B69" s="59" t="s">
        <v>64</v>
      </c>
    </row>
  </sheetData>
  <sheetProtection algorithmName="SHA-512" hashValue="wLwChD3eKRo1kKX+lJV7lPt3qp57SNploBaefRSxLPKafHTog+TaPaJpMYJLa+NJ01qQhnsYG6/ci8vNNfQjbQ==" saltValue="t3bZqIk9Inw8IaXIXDMjSA==" spinCount="100000" sheet="1" objects="1" scenarios="1"/>
  <mergeCells count="4">
    <mergeCell ref="B2:H3"/>
    <mergeCell ref="I2:L3"/>
    <mergeCell ref="Q12:S12"/>
    <mergeCell ref="Q13:S13"/>
  </mergeCells>
  <phoneticPr fontId="2"/>
  <printOptions horizontalCentered="1"/>
  <pageMargins left="0.70866141732283472" right="0.70866141732283472" top="0.74803149606299213" bottom="0.74803149606299213" header="0.31496062992125984" footer="0.31496062992125984"/>
  <pageSetup paperSize="9" scale="64" orientation="portrait" r:id="rId1"/>
  <colBreaks count="1" manualBreakCount="1">
    <brk id="1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C3A89-FE4F-4C74-A184-E85662185BFE}">
  <sheetPr>
    <tabColor rgb="FF00FFFF"/>
    <pageSetUpPr autoPageBreaks="0"/>
  </sheetPr>
  <dimension ref="A1:AB69"/>
  <sheetViews>
    <sheetView showGridLines="0" zoomScaleNormal="100" workbookViewId="0">
      <pane ySplit="4" topLeftCell="A5" activePane="bottomLeft" state="frozen"/>
      <selection activeCell="R6" sqref="R6"/>
      <selection pane="bottomLeft" activeCell="N20" sqref="N20"/>
    </sheetView>
  </sheetViews>
  <sheetFormatPr defaultColWidth="9" defaultRowHeight="13.2" x14ac:dyDescent="0.2"/>
  <cols>
    <col min="1" max="1" width="2.88671875" style="7" customWidth="1"/>
    <col min="2" max="2" width="11.33203125" style="10" customWidth="1"/>
    <col min="3" max="3" width="9.33203125" style="2" customWidth="1"/>
    <col min="4" max="4" width="6.44140625" style="2" customWidth="1"/>
    <col min="5" max="5" width="9.33203125" style="2" customWidth="1"/>
    <col min="6" max="6" width="6.33203125" style="2" customWidth="1"/>
    <col min="7" max="7" width="9.33203125" style="2" customWidth="1"/>
    <col min="8" max="8" width="6.109375" style="2" customWidth="1"/>
    <col min="9" max="9" width="9.33203125" style="2" customWidth="1"/>
    <col min="10" max="10" width="6.21875" style="2" customWidth="1"/>
    <col min="11" max="11" width="10.21875" style="2" customWidth="1"/>
    <col min="12" max="12" width="6.21875" style="2" customWidth="1"/>
    <col min="13" max="13" width="5.21875" style="2" customWidth="1"/>
    <col min="14" max="14" width="7.6640625" style="2" customWidth="1"/>
    <col min="15" max="16" width="11.109375" style="2" customWidth="1"/>
    <col min="17" max="17" width="9.44140625" style="2" customWidth="1"/>
    <col min="18" max="18" width="8.21875" style="2" customWidth="1"/>
    <col min="19" max="20" width="13.88671875" style="2" customWidth="1"/>
    <col min="21" max="21" width="10.44140625" style="2" customWidth="1"/>
    <col min="22" max="22" width="12.44140625" style="2" customWidth="1"/>
    <col min="23" max="23" width="12.77734375" style="2" customWidth="1"/>
    <col min="24" max="24" width="8.6640625" style="2" customWidth="1"/>
    <col min="25" max="16384" width="9" style="2"/>
  </cols>
  <sheetData>
    <row r="1" spans="1:28" ht="27.9" customHeight="1" thickBot="1" x14ac:dyDescent="0.25">
      <c r="B1" s="3" t="s">
        <v>83</v>
      </c>
      <c r="N1" s="57" t="s">
        <v>107</v>
      </c>
    </row>
    <row r="2" spans="1:28" ht="23.25" customHeight="1" x14ac:dyDescent="0.2">
      <c r="B2" s="321" t="str">
        <f>IF('4.事業所（４）'!$D$9="","",'4.事業所（４）'!$D$9)&amp;"賃金表"</f>
        <v>○○工場（支社）4賃金表</v>
      </c>
      <c r="C2" s="322"/>
      <c r="D2" s="322"/>
      <c r="E2" s="322"/>
      <c r="F2" s="322"/>
      <c r="G2" s="322"/>
      <c r="H2" s="322"/>
      <c r="I2" s="322" t="str">
        <f>"改訂年"&amp;'4.事業所（１）サラリースケール'!$F$9&amp;"年"</f>
        <v>改訂年2024年</v>
      </c>
      <c r="J2" s="322"/>
      <c r="K2" s="322"/>
      <c r="L2" s="325"/>
      <c r="O2" s="20"/>
      <c r="P2" s="20"/>
      <c r="Q2" s="20"/>
      <c r="R2" s="20"/>
      <c r="S2" s="20"/>
      <c r="T2" s="20"/>
      <c r="U2" s="20"/>
      <c r="V2" s="20"/>
      <c r="W2" s="20"/>
      <c r="X2" s="20"/>
      <c r="Y2" s="20"/>
      <c r="Z2" s="20"/>
      <c r="AA2" s="20"/>
      <c r="AB2" s="19"/>
    </row>
    <row r="3" spans="1:28" s="7" customFormat="1" ht="14.1" customHeight="1" thickBot="1" x14ac:dyDescent="0.25">
      <c r="B3" s="323"/>
      <c r="C3" s="324"/>
      <c r="D3" s="324"/>
      <c r="E3" s="324"/>
      <c r="F3" s="324"/>
      <c r="G3" s="324"/>
      <c r="H3" s="324"/>
      <c r="I3" s="324"/>
      <c r="J3" s="324"/>
      <c r="K3" s="324"/>
      <c r="L3" s="326"/>
      <c r="N3" s="56" t="s">
        <v>57</v>
      </c>
      <c r="O3" s="1"/>
      <c r="P3" s="1"/>
      <c r="Q3" s="1"/>
      <c r="R3" s="1"/>
      <c r="S3" s="1"/>
      <c r="T3" s="1"/>
      <c r="U3" s="1"/>
      <c r="V3" s="1"/>
      <c r="W3" s="1"/>
      <c r="X3" s="1"/>
      <c r="Y3" s="6"/>
      <c r="Z3" s="6"/>
      <c r="AA3" s="1"/>
      <c r="AB3" s="1"/>
    </row>
    <row r="4" spans="1:28" s="1" customFormat="1" ht="22.5" customHeight="1" x14ac:dyDescent="0.2">
      <c r="A4" s="7">
        <v>1</v>
      </c>
      <c r="B4" s="143" t="s">
        <v>5</v>
      </c>
      <c r="C4" s="144">
        <v>1</v>
      </c>
      <c r="D4" s="145" t="s">
        <v>5</v>
      </c>
      <c r="E4" s="146">
        <v>2</v>
      </c>
      <c r="F4" s="147" t="s">
        <v>5</v>
      </c>
      <c r="G4" s="144">
        <v>3</v>
      </c>
      <c r="H4" s="145" t="s">
        <v>5</v>
      </c>
      <c r="I4" s="146">
        <v>4</v>
      </c>
      <c r="J4" s="147" t="s">
        <v>5</v>
      </c>
      <c r="K4" s="144">
        <v>5</v>
      </c>
      <c r="L4" s="145" t="s">
        <v>5</v>
      </c>
      <c r="N4" s="38" t="s">
        <v>5</v>
      </c>
      <c r="O4" s="71" t="s">
        <v>41</v>
      </c>
      <c r="P4" s="39" t="s">
        <v>1</v>
      </c>
      <c r="Q4" s="39" t="s">
        <v>11</v>
      </c>
      <c r="R4" s="39" t="s">
        <v>2</v>
      </c>
      <c r="S4" s="72" t="s">
        <v>52</v>
      </c>
      <c r="T4" s="39" t="s">
        <v>53</v>
      </c>
      <c r="U4" s="39" t="s">
        <v>28</v>
      </c>
      <c r="V4" s="39" t="s">
        <v>3</v>
      </c>
      <c r="W4" s="72" t="s">
        <v>4</v>
      </c>
      <c r="X4" s="39" t="s">
        <v>27</v>
      </c>
      <c r="Y4" s="40" t="s">
        <v>26</v>
      </c>
      <c r="Z4" s="40" t="s">
        <v>0</v>
      </c>
      <c r="AA4" s="41" t="s">
        <v>5</v>
      </c>
    </row>
    <row r="5" spans="1:28" s="1" customFormat="1" ht="24.75" customHeight="1" x14ac:dyDescent="0.2">
      <c r="A5" s="7">
        <v>2</v>
      </c>
      <c r="B5" s="69" t="s">
        <v>0</v>
      </c>
      <c r="C5" s="93" t="str">
        <f>IF($Z$5="","",$Z$5)</f>
        <v>ー</v>
      </c>
      <c r="D5" s="94"/>
      <c r="E5" s="95">
        <f>IF($Z$6="","",$Z$6)</f>
        <v>10</v>
      </c>
      <c r="F5" s="96" t="s">
        <v>8</v>
      </c>
      <c r="G5" s="93">
        <f>IF($Z$7="","",$Z$7)</f>
        <v>15</v>
      </c>
      <c r="H5" s="94" t="s">
        <v>8</v>
      </c>
      <c r="I5" s="95">
        <f>IF($Z$8="","",$Z$8)</f>
        <v>20</v>
      </c>
      <c r="J5" s="96" t="s">
        <v>8</v>
      </c>
      <c r="K5" s="93">
        <f>IF($Z$9="","",$Z$9)</f>
        <v>25</v>
      </c>
      <c r="L5" s="94" t="s">
        <v>8</v>
      </c>
      <c r="N5" s="122" t="str">
        <f>IF('4.事業所（１）サラリースケール'!$C13="","",'4.事業所（１）サラリースケール'!$C13)</f>
        <v>U-1</v>
      </c>
      <c r="O5" s="123">
        <f>IF('4.事業所（４）'!F13="","",'4.事業所（４）'!F13)</f>
        <v>0</v>
      </c>
      <c r="P5" s="124">
        <f>IF('4.事業所（４）'!G13="","",'4.事業所（４）'!G13)</f>
        <v>10</v>
      </c>
      <c r="Q5" s="124">
        <f>IF('4.事業所（４）'!H13="","",'4.事業所（４）'!H13)</f>
        <v>5</v>
      </c>
      <c r="R5" s="124">
        <f>IF('4.事業所（４）'!I13="","",'4.事業所（４）'!I13)</f>
        <v>6</v>
      </c>
      <c r="S5" s="123">
        <f>IF('4.事業所（４）'!J13="","",'4.事業所（４）'!J13)</f>
        <v>60</v>
      </c>
      <c r="T5" s="124">
        <f>IF('4.事業所（４）'!K13="","",'4.事業所（４）'!K13)</f>
        <v>5</v>
      </c>
      <c r="U5" s="124">
        <f>IF('4.事業所（４）'!L13="","",'4.事業所（４）'!L13)</f>
        <v>3</v>
      </c>
      <c r="V5" s="124">
        <f>IF('4.事業所（４）'!M13="","",'4.事業所（４）'!M13)</f>
        <v>12</v>
      </c>
      <c r="W5" s="123">
        <f>IF('4.事業所（４）'!N13="","",'4.事業所（４）'!N13)</f>
        <v>90</v>
      </c>
      <c r="X5" s="124">
        <f>IF('4.事業所（４）'!O13="","",'4.事業所（４）'!O13)</f>
        <v>13</v>
      </c>
      <c r="Y5" s="124">
        <f>IF('4.事業所（４）'!P13="","",'4.事業所（４）'!P13)</f>
        <v>25</v>
      </c>
      <c r="Z5" s="124" t="str">
        <f>IF('4.事業所（４）'!Q13="","",'4.事業所（４）'!Q13)</f>
        <v>ー</v>
      </c>
      <c r="AA5" s="125" t="str">
        <f>IF('4.事業所（４）'!R13="","",'4.事業所（４）'!R13)</f>
        <v>U-1</v>
      </c>
      <c r="AB5" s="2"/>
    </row>
    <row r="6" spans="1:28" ht="24.9" customHeight="1" x14ac:dyDescent="0.2">
      <c r="A6" s="7">
        <v>3</v>
      </c>
      <c r="B6" s="69" t="s">
        <v>6</v>
      </c>
      <c r="C6" s="93">
        <f>IF($P$5="","",$P$5)</f>
        <v>10</v>
      </c>
      <c r="D6" s="94" t="s">
        <v>8</v>
      </c>
      <c r="E6" s="95">
        <f>IF($P$6="","",$P$6)</f>
        <v>15</v>
      </c>
      <c r="F6" s="96" t="s">
        <v>8</v>
      </c>
      <c r="G6" s="93">
        <f>IF($P$7="","",$P$7)</f>
        <v>20</v>
      </c>
      <c r="H6" s="94" t="s">
        <v>8</v>
      </c>
      <c r="I6" s="95">
        <f>IF($P$8="","",$P$8)</f>
        <v>25</v>
      </c>
      <c r="J6" s="96" t="s">
        <v>8</v>
      </c>
      <c r="K6" s="93">
        <f>IF($P$9="","",$P$9)</f>
        <v>30</v>
      </c>
      <c r="L6" s="94" t="s">
        <v>8</v>
      </c>
      <c r="N6" s="122" t="str">
        <f>IF('4.事業所（１）サラリースケール'!$C14="","",'4.事業所（１）サラリースケール'!$C14)</f>
        <v>U-2</v>
      </c>
      <c r="O6" s="123">
        <f>IF('4.事業所（４）'!F14="","",'4.事業所（４）'!F14)</f>
        <v>50</v>
      </c>
      <c r="P6" s="124">
        <f>IF('4.事業所（４）'!G14="","",'4.事業所（４）'!G14)</f>
        <v>15</v>
      </c>
      <c r="Q6" s="124">
        <f>IF('4.事業所（４）'!H14="","",'4.事業所（４）'!H14)</f>
        <v>8</v>
      </c>
      <c r="R6" s="124">
        <f>IF('4.事業所（４）'!I14="","",'4.事業所（４）'!I14)</f>
        <v>12</v>
      </c>
      <c r="S6" s="123">
        <f>IF('4.事業所（４）'!J14="","",'4.事業所（４）'!J14)</f>
        <v>230</v>
      </c>
      <c r="T6" s="124">
        <f>IF('4.事業所（４）'!K14="","",'4.事業所（４）'!K14)</f>
        <v>8</v>
      </c>
      <c r="U6" s="124">
        <f>IF('4.事業所（４）'!L14="","",'4.事業所（４）'!L14)</f>
        <v>4</v>
      </c>
      <c r="V6" s="124">
        <f>IF('4.事業所（４）'!M14="","",'4.事業所（４）'!M14)</f>
        <v>24</v>
      </c>
      <c r="W6" s="123">
        <f>IF('4.事業所（４）'!N14="","",'4.事業所（４）'!N14)</f>
        <v>326</v>
      </c>
      <c r="X6" s="124">
        <f>IF('4.事業所（４）'!O14="","",'4.事業所（４）'!O14)</f>
        <v>25</v>
      </c>
      <c r="Y6" s="124">
        <f>IF('4.事業所（４）'!P14="","",'4.事業所（４）'!P14)</f>
        <v>49</v>
      </c>
      <c r="Z6" s="124">
        <f>IF('4.事業所（４）'!Q14="","",'4.事業所（４）'!Q14)</f>
        <v>10</v>
      </c>
      <c r="AA6" s="125" t="str">
        <f>IF('4.事業所（４）'!R14="","",'4.事業所（４）'!R14)</f>
        <v>U-2</v>
      </c>
    </row>
    <row r="7" spans="1:28" ht="24.9" customHeight="1" x14ac:dyDescent="0.2">
      <c r="A7" s="7">
        <v>4</v>
      </c>
      <c r="B7" s="69" t="s">
        <v>7</v>
      </c>
      <c r="C7" s="93">
        <f>IF($Q$5="","",$Q$5)</f>
        <v>5</v>
      </c>
      <c r="D7" s="94" t="s">
        <v>8</v>
      </c>
      <c r="E7" s="95">
        <f>IF($Q$6="","",$Q$6)</f>
        <v>8</v>
      </c>
      <c r="F7" s="96" t="s">
        <v>8</v>
      </c>
      <c r="G7" s="93">
        <f>IF($Q$7="","",$Q$7)</f>
        <v>10</v>
      </c>
      <c r="H7" s="94" t="s">
        <v>8</v>
      </c>
      <c r="I7" s="95">
        <f>IF($Q$8="","",$Q$8)</f>
        <v>13</v>
      </c>
      <c r="J7" s="96" t="s">
        <v>8</v>
      </c>
      <c r="K7" s="93">
        <f>IF($Q$9="","",$Q$9)</f>
        <v>15</v>
      </c>
      <c r="L7" s="94" t="s">
        <v>8</v>
      </c>
      <c r="N7" s="122" t="str">
        <f>IF('4.事業所（１）サラリースケール'!$C15="","",'4.事業所（１）サラリースケール'!$C15)</f>
        <v>U-3</v>
      </c>
      <c r="O7" s="123">
        <f>IF('4.事業所（４）'!F15="","",'4.事業所（４）'!F15)</f>
        <v>100</v>
      </c>
      <c r="P7" s="124">
        <f>IF('4.事業所（４）'!G15="","",'4.事業所（４）'!G15)</f>
        <v>20</v>
      </c>
      <c r="Q7" s="124">
        <f>IF('4.事業所（４）'!H15="","",'4.事業所（４）'!H15)</f>
        <v>10</v>
      </c>
      <c r="R7" s="124">
        <f>IF('4.事業所（４）'!I15="","",'4.事業所（４）'!I15)</f>
        <v>12</v>
      </c>
      <c r="S7" s="123">
        <f>IF('4.事業所（４）'!J15="","",'4.事業所（４）'!J15)</f>
        <v>340</v>
      </c>
      <c r="T7" s="124">
        <f>IF('4.事業所（４）'!K15="","",'4.事業所（４）'!K15)</f>
        <v>10</v>
      </c>
      <c r="U7" s="124">
        <f>IF('4.事業所（４）'!L15="","",'4.事業所（４）'!L15)</f>
        <v>5</v>
      </c>
      <c r="V7" s="124">
        <f>IF('4.事業所（４）'!M15="","",'4.事業所（４）'!M15)</f>
        <v>24</v>
      </c>
      <c r="W7" s="123">
        <f>IF('4.事業所（４）'!N15="","",'4.事業所（４）'!N15)</f>
        <v>460</v>
      </c>
      <c r="X7" s="124">
        <f>IF('4.事業所（４）'!O15="","",'4.事業所（４）'!O15)</f>
        <v>25</v>
      </c>
      <c r="Y7" s="124">
        <f>IF('4.事業所（４）'!P15="","",'4.事業所（４）'!P15)</f>
        <v>49</v>
      </c>
      <c r="Z7" s="124">
        <f>IF('4.事業所（４）'!Q15="","",'4.事業所（４）'!Q15)</f>
        <v>15</v>
      </c>
      <c r="AA7" s="125" t="str">
        <f>IF('4.事業所（４）'!R15="","",'4.事業所（４）'!R15)</f>
        <v>U-3</v>
      </c>
    </row>
    <row r="8" spans="1:28" ht="24.9" customHeight="1" thickBot="1" x14ac:dyDescent="0.25">
      <c r="A8" s="7">
        <v>5</v>
      </c>
      <c r="B8" s="70" t="s">
        <v>28</v>
      </c>
      <c r="C8" s="97">
        <f>IF($U$5="","",$U$5)</f>
        <v>3</v>
      </c>
      <c r="D8" s="98" t="s">
        <v>8</v>
      </c>
      <c r="E8" s="99">
        <f>IF($U$6="","",$U$6)</f>
        <v>4</v>
      </c>
      <c r="F8" s="100" t="s">
        <v>8</v>
      </c>
      <c r="G8" s="97">
        <f>IF($U$7="","",$U$7)</f>
        <v>5</v>
      </c>
      <c r="H8" s="98" t="s">
        <v>8</v>
      </c>
      <c r="I8" s="99">
        <f>IF($U$8="","",$U$8)</f>
        <v>7</v>
      </c>
      <c r="J8" s="100" t="s">
        <v>8</v>
      </c>
      <c r="K8" s="97">
        <f>IF($U$9="","",$U$9)</f>
        <v>8</v>
      </c>
      <c r="L8" s="98" t="s">
        <v>8</v>
      </c>
      <c r="N8" s="122" t="str">
        <f>IF('4.事業所（１）サラリースケール'!$C16="","",'4.事業所（１）サラリースケール'!$C16)</f>
        <v>U-4</v>
      </c>
      <c r="O8" s="123">
        <f>IF('4.事業所（４）'!F16="","",'4.事業所（４）'!F16)</f>
        <v>150</v>
      </c>
      <c r="P8" s="124">
        <f>IF('4.事業所（４）'!G16="","",'4.事業所（４）'!G16)</f>
        <v>25</v>
      </c>
      <c r="Q8" s="124">
        <f>IF('4.事業所（４）'!H16="","",'4.事業所（４）'!H16)</f>
        <v>13</v>
      </c>
      <c r="R8" s="124">
        <f>IF('4.事業所（４）'!I16="","",'4.事業所（４）'!I16)</f>
        <v>12</v>
      </c>
      <c r="S8" s="123">
        <f>IF('4.事業所（４）'!J16="","",'4.事業所（４）'!J16)</f>
        <v>450</v>
      </c>
      <c r="T8" s="124">
        <f>IF('4.事業所（４）'!K16="","",'4.事業所（４）'!K16)</f>
        <v>13</v>
      </c>
      <c r="U8" s="124">
        <f>IF('4.事業所（４）'!L16="","",'4.事業所（４）'!L16)</f>
        <v>7</v>
      </c>
      <c r="V8" s="124">
        <f>IF('4.事業所（４）'!M16="","",'4.事業所（４）'!M16)</f>
        <v>24</v>
      </c>
      <c r="W8" s="123">
        <f>IF('4.事業所（４）'!N16="","",'4.事業所（４）'!N16)</f>
        <v>606</v>
      </c>
      <c r="X8" s="124">
        <f>IF('4.事業所（４）'!O16="","",'4.事業所（４）'!O16)</f>
        <v>25</v>
      </c>
      <c r="Y8" s="124">
        <f>IF('4.事業所（４）'!P16="","",'4.事業所（４）'!P16)</f>
        <v>49</v>
      </c>
      <c r="Z8" s="124">
        <f>IF('4.事業所（４）'!Q16="","",'4.事業所（４）'!Q16)</f>
        <v>20</v>
      </c>
      <c r="AA8" s="125" t="str">
        <f>IF('4.事業所（４）'!R16="","",'4.事業所（４）'!R16)</f>
        <v>U-4</v>
      </c>
    </row>
    <row r="9" spans="1:28" ht="24.9" customHeight="1" thickBot="1" x14ac:dyDescent="0.25">
      <c r="A9" s="7">
        <v>6</v>
      </c>
      <c r="B9" s="119">
        <v>1</v>
      </c>
      <c r="C9" s="101">
        <f>IF($O$5="","",$O$5)</f>
        <v>0</v>
      </c>
      <c r="D9" s="102"/>
      <c r="E9" s="103">
        <f>IF($O$6="","",$O$6)</f>
        <v>50</v>
      </c>
      <c r="F9" s="104"/>
      <c r="G9" s="101">
        <f>IF($O$7="","",$O$7)</f>
        <v>100</v>
      </c>
      <c r="H9" s="102"/>
      <c r="I9" s="103">
        <f>IF($O$8="","",$O$8)</f>
        <v>150</v>
      </c>
      <c r="J9" s="105"/>
      <c r="K9" s="101">
        <f>IF($O$9="","",$O$9)</f>
        <v>200</v>
      </c>
      <c r="L9" s="102"/>
      <c r="N9" s="126" t="str">
        <f>IF('4.事業所（１）サラリースケール'!$C17="","",'4.事業所（１）サラリースケール'!$C17)</f>
        <v>U-5</v>
      </c>
      <c r="O9" s="127">
        <f>IF('4.事業所（４）'!F17="","",'4.事業所（４）'!F17)</f>
        <v>200</v>
      </c>
      <c r="P9" s="128">
        <f>IF('4.事業所（４）'!G17="","",'4.事業所（４）'!G17)</f>
        <v>30</v>
      </c>
      <c r="Q9" s="128">
        <f>IF('4.事業所（４）'!H17="","",'4.事業所（４）'!H17)</f>
        <v>15</v>
      </c>
      <c r="R9" s="128">
        <f>IF('4.事業所（４）'!I17="","",'4.事業所（４）'!I17)</f>
        <v>12</v>
      </c>
      <c r="S9" s="127">
        <f>IF('4.事業所（４）'!J17="","",'4.事業所（４）'!J17)</f>
        <v>560</v>
      </c>
      <c r="T9" s="128">
        <f>IF('4.事業所（４）'!K17="","",'4.事業所（４）'!K17)</f>
        <v>15</v>
      </c>
      <c r="U9" s="128">
        <f>IF('4.事業所（４）'!L17="","",'4.事業所（４）'!L17)</f>
        <v>8</v>
      </c>
      <c r="V9" s="128">
        <f>IF('4.事業所（４）'!M17="","",'4.事業所（４）'!M17)</f>
        <v>24</v>
      </c>
      <c r="W9" s="127">
        <f>IF('4.事業所（４）'!N17="","",'4.事業所（４）'!N17)</f>
        <v>740</v>
      </c>
      <c r="X9" s="128">
        <f>IF('4.事業所（４）'!O17="","",'4.事業所（４）'!O17)</f>
        <v>25</v>
      </c>
      <c r="Y9" s="128">
        <f>IF('4.事業所（４）'!P17="","",'4.事業所（４）'!P17)</f>
        <v>49</v>
      </c>
      <c r="Z9" s="128">
        <f>IF('4.事業所（４）'!Q17="","",'4.事業所（４）'!Q17)</f>
        <v>25</v>
      </c>
      <c r="AA9" s="129" t="str">
        <f>IF('4.事業所（４）'!R17="","",'4.事業所（４）'!R17)</f>
        <v>U-5</v>
      </c>
    </row>
    <row r="10" spans="1:28" ht="15" customHeight="1" x14ac:dyDescent="0.2">
      <c r="A10" s="7">
        <v>7</v>
      </c>
      <c r="B10" s="120">
        <v>2</v>
      </c>
      <c r="C10" s="106">
        <f>IF(D10="","",C9+D10)</f>
        <v>5</v>
      </c>
      <c r="D10" s="107">
        <f>IF($B9&lt;=$R$5*$N$13,$C$7,IF($B9&lt;=$V$5*$N$13,$C$8,""))</f>
        <v>5</v>
      </c>
      <c r="E10" s="108">
        <f>IF(F10="","",E9+F10)</f>
        <v>58</v>
      </c>
      <c r="F10" s="109">
        <f t="shared" ref="F10:F68" si="0">IF($B9&lt;=$R$6*$N$13,$E$7,IF($B9&lt;=$V$6*$N$13,$E$8,""))</f>
        <v>8</v>
      </c>
      <c r="G10" s="106">
        <f>IF(H10="","",G9+H10)</f>
        <v>110</v>
      </c>
      <c r="H10" s="107">
        <f t="shared" ref="H10:H68" si="1">IF($B9&lt;=$R$7*$N$13,$G$7,IF($B9&lt;=$V$7*$N$13,$G$8,""))</f>
        <v>10</v>
      </c>
      <c r="I10" s="110">
        <f>IF(J10="","",I9+J10)</f>
        <v>163</v>
      </c>
      <c r="J10" s="109">
        <f t="shared" ref="J10:J68" si="2">IF($B9&lt;=$R$8*$N$13,$I$7,IF($B9&lt;=$V$8*$N$13,$I$8,""))</f>
        <v>13</v>
      </c>
      <c r="K10" s="106">
        <f>IF(L10="","",K9+L10)</f>
        <v>215</v>
      </c>
      <c r="L10" s="107">
        <f t="shared" ref="L10:L68" si="3">IF($B9&lt;=$R$9*$N$13,$K$7,IF($B9&lt;=$V$9*$N$13,$K$8,""))</f>
        <v>15</v>
      </c>
    </row>
    <row r="11" spans="1:28" ht="15" customHeight="1" thickBot="1" x14ac:dyDescent="0.25">
      <c r="A11" s="7">
        <v>8</v>
      </c>
      <c r="B11" s="120">
        <v>3</v>
      </c>
      <c r="C11" s="106">
        <f t="shared" ref="C11:C68" si="4">IF(D11="","",C10+D11)</f>
        <v>10</v>
      </c>
      <c r="D11" s="107">
        <f t="shared" ref="D11:D68" si="5">IF($B10&lt;=$R$5*$N$13,$C$7,IF($B10&lt;=$V$5*$N$13,$C$8,""))</f>
        <v>5</v>
      </c>
      <c r="E11" s="110">
        <f t="shared" ref="E11:E68" si="6">IF(F11="","",E10+F11)</f>
        <v>66</v>
      </c>
      <c r="F11" s="109">
        <f t="shared" si="0"/>
        <v>8</v>
      </c>
      <c r="G11" s="106">
        <f t="shared" ref="G11:G68" si="7">IF(H11="","",G10+H11)</f>
        <v>120</v>
      </c>
      <c r="H11" s="107">
        <f t="shared" si="1"/>
        <v>10</v>
      </c>
      <c r="I11" s="110">
        <f t="shared" ref="I11:I68" si="8">IF(J11="","",I10+J11)</f>
        <v>176</v>
      </c>
      <c r="J11" s="109">
        <f t="shared" si="2"/>
        <v>13</v>
      </c>
      <c r="K11" s="106">
        <f t="shared" ref="K11:K68" si="9">IF(L11="","",K10+L11)</f>
        <v>230</v>
      </c>
      <c r="L11" s="107">
        <f t="shared" si="3"/>
        <v>15</v>
      </c>
      <c r="N11" s="14" t="s">
        <v>33</v>
      </c>
      <c r="O11" s="8"/>
      <c r="P11" s="8"/>
      <c r="Q11" s="8" t="s">
        <v>32</v>
      </c>
      <c r="U11" s="15"/>
    </row>
    <row r="12" spans="1:28" ht="15" customHeight="1" x14ac:dyDescent="0.2">
      <c r="A12" s="7">
        <v>9</v>
      </c>
      <c r="B12" s="120">
        <v>4</v>
      </c>
      <c r="C12" s="106">
        <f t="shared" si="4"/>
        <v>15</v>
      </c>
      <c r="D12" s="107">
        <f t="shared" si="5"/>
        <v>5</v>
      </c>
      <c r="E12" s="110">
        <f t="shared" si="6"/>
        <v>74</v>
      </c>
      <c r="F12" s="109">
        <f t="shared" si="0"/>
        <v>8</v>
      </c>
      <c r="G12" s="106">
        <f t="shared" si="7"/>
        <v>130</v>
      </c>
      <c r="H12" s="107">
        <f t="shared" si="1"/>
        <v>10</v>
      </c>
      <c r="I12" s="110">
        <f t="shared" si="8"/>
        <v>189</v>
      </c>
      <c r="J12" s="109">
        <f t="shared" si="2"/>
        <v>13</v>
      </c>
      <c r="K12" s="106">
        <f t="shared" si="9"/>
        <v>245</v>
      </c>
      <c r="L12" s="107">
        <f t="shared" si="3"/>
        <v>15</v>
      </c>
      <c r="N12" s="37" t="str">
        <f>IF('2.サラリースケールの設計'!$E$39="","",'2.サラリースケールの設計'!$E$39)</f>
        <v>Ｂ</v>
      </c>
      <c r="O12" s="9"/>
      <c r="P12" s="9"/>
      <c r="Q12" s="327" t="str">
        <f>IF('2.サラリースケールの設計'!$G$37="","",'2.サラリースケールの設計'!G$37)</f>
        <v>　張り出し昇給支給割合</v>
      </c>
      <c r="R12" s="328" t="str">
        <f>IF('2.サラリースケールの設計'!$E$39="","",'2.サラリースケールの設計'!$E$39)</f>
        <v>Ｂ</v>
      </c>
      <c r="S12" s="329" t="str">
        <f>IF('2.サラリースケールの設計'!$E$39="","",'2.サラリースケールの設計'!$E$39)</f>
        <v>Ｂ</v>
      </c>
      <c r="T12" s="23"/>
      <c r="U12" s="16"/>
      <c r="X12" s="5"/>
    </row>
    <row r="13" spans="1:28" ht="15" customHeight="1" thickBot="1" x14ac:dyDescent="0.25">
      <c r="A13" s="7">
        <v>10</v>
      </c>
      <c r="B13" s="120">
        <v>5</v>
      </c>
      <c r="C13" s="106">
        <f t="shared" si="4"/>
        <v>20</v>
      </c>
      <c r="D13" s="107">
        <f t="shared" si="5"/>
        <v>5</v>
      </c>
      <c r="E13" s="110">
        <f t="shared" si="6"/>
        <v>82</v>
      </c>
      <c r="F13" s="109">
        <f t="shared" si="0"/>
        <v>8</v>
      </c>
      <c r="G13" s="106">
        <f t="shared" si="7"/>
        <v>140</v>
      </c>
      <c r="H13" s="107">
        <f t="shared" si="1"/>
        <v>10</v>
      </c>
      <c r="I13" s="110">
        <f t="shared" si="8"/>
        <v>202</v>
      </c>
      <c r="J13" s="109">
        <f t="shared" si="2"/>
        <v>13</v>
      </c>
      <c r="K13" s="106">
        <f t="shared" si="9"/>
        <v>260</v>
      </c>
      <c r="L13" s="107">
        <f t="shared" si="3"/>
        <v>15</v>
      </c>
      <c r="N13" s="91">
        <f>IF('2.サラリースケールの設計'!$E$40="","",'2.サラリースケールの設計'!$E$40)</f>
        <v>2</v>
      </c>
      <c r="O13" s="18"/>
      <c r="P13" s="18"/>
      <c r="Q13" s="330">
        <f>IF('2.サラリースケールの設計'!$I$37="","",'2.サラリースケールの設計'!$I$37)</f>
        <v>0.5</v>
      </c>
      <c r="R13" s="331" t="str">
        <f>IF('2.サラリースケールの設計'!$E$39="","",'2.サラリースケールの設計'!$E$39)</f>
        <v>Ｂ</v>
      </c>
      <c r="S13" s="332" t="str">
        <f>IF('2.サラリースケールの設計'!$E$39="","",'2.サラリースケールの設計'!$E$39)</f>
        <v>Ｂ</v>
      </c>
      <c r="T13" s="24"/>
    </row>
    <row r="14" spans="1:28" ht="15" customHeight="1" x14ac:dyDescent="0.2">
      <c r="A14" s="7">
        <v>11</v>
      </c>
      <c r="B14" s="120">
        <v>6</v>
      </c>
      <c r="C14" s="106">
        <f t="shared" si="4"/>
        <v>25</v>
      </c>
      <c r="D14" s="107">
        <f t="shared" si="5"/>
        <v>5</v>
      </c>
      <c r="E14" s="110">
        <f t="shared" si="6"/>
        <v>90</v>
      </c>
      <c r="F14" s="109">
        <f t="shared" si="0"/>
        <v>8</v>
      </c>
      <c r="G14" s="106">
        <f t="shared" si="7"/>
        <v>150</v>
      </c>
      <c r="H14" s="107">
        <f t="shared" si="1"/>
        <v>10</v>
      </c>
      <c r="I14" s="110">
        <f t="shared" si="8"/>
        <v>215</v>
      </c>
      <c r="J14" s="109">
        <f t="shared" si="2"/>
        <v>13</v>
      </c>
      <c r="K14" s="106">
        <f t="shared" si="9"/>
        <v>275</v>
      </c>
      <c r="L14" s="107">
        <f t="shared" si="3"/>
        <v>15</v>
      </c>
    </row>
    <row r="15" spans="1:28" ht="15" customHeight="1" x14ac:dyDescent="0.2">
      <c r="A15" s="7">
        <v>12</v>
      </c>
      <c r="B15" s="120">
        <v>7</v>
      </c>
      <c r="C15" s="106">
        <f t="shared" si="4"/>
        <v>30</v>
      </c>
      <c r="D15" s="107">
        <f t="shared" si="5"/>
        <v>5</v>
      </c>
      <c r="E15" s="110">
        <f t="shared" si="6"/>
        <v>98</v>
      </c>
      <c r="F15" s="109">
        <f t="shared" si="0"/>
        <v>8</v>
      </c>
      <c r="G15" s="106">
        <f t="shared" si="7"/>
        <v>160</v>
      </c>
      <c r="H15" s="107">
        <f t="shared" si="1"/>
        <v>10</v>
      </c>
      <c r="I15" s="110">
        <f t="shared" si="8"/>
        <v>228</v>
      </c>
      <c r="J15" s="109">
        <f t="shared" si="2"/>
        <v>13</v>
      </c>
      <c r="K15" s="106">
        <f t="shared" si="9"/>
        <v>290</v>
      </c>
      <c r="L15" s="107">
        <f t="shared" si="3"/>
        <v>15</v>
      </c>
      <c r="N15" s="42"/>
    </row>
    <row r="16" spans="1:28" ht="15" customHeight="1" x14ac:dyDescent="0.2">
      <c r="A16" s="7">
        <v>13</v>
      </c>
      <c r="B16" s="120">
        <v>8</v>
      </c>
      <c r="C16" s="106">
        <f t="shared" si="4"/>
        <v>35</v>
      </c>
      <c r="D16" s="107">
        <f t="shared" si="5"/>
        <v>5</v>
      </c>
      <c r="E16" s="110">
        <f t="shared" si="6"/>
        <v>106</v>
      </c>
      <c r="F16" s="109">
        <f t="shared" si="0"/>
        <v>8</v>
      </c>
      <c r="G16" s="106">
        <f t="shared" si="7"/>
        <v>170</v>
      </c>
      <c r="H16" s="107">
        <f t="shared" si="1"/>
        <v>10</v>
      </c>
      <c r="I16" s="110">
        <f t="shared" si="8"/>
        <v>241</v>
      </c>
      <c r="J16" s="109">
        <f t="shared" si="2"/>
        <v>13</v>
      </c>
      <c r="K16" s="106">
        <f t="shared" si="9"/>
        <v>305</v>
      </c>
      <c r="L16" s="107">
        <f t="shared" si="3"/>
        <v>15</v>
      </c>
      <c r="N16" s="1"/>
      <c r="O16" s="1"/>
      <c r="P16" s="1"/>
    </row>
    <row r="17" spans="1:16" ht="15" customHeight="1" x14ac:dyDescent="0.2">
      <c r="A17" s="7">
        <v>14</v>
      </c>
      <c r="B17" s="120">
        <v>9</v>
      </c>
      <c r="C17" s="106">
        <f t="shared" si="4"/>
        <v>40</v>
      </c>
      <c r="D17" s="107">
        <f t="shared" si="5"/>
        <v>5</v>
      </c>
      <c r="E17" s="110">
        <f t="shared" si="6"/>
        <v>114</v>
      </c>
      <c r="F17" s="109">
        <f t="shared" si="0"/>
        <v>8</v>
      </c>
      <c r="G17" s="106">
        <f t="shared" si="7"/>
        <v>180</v>
      </c>
      <c r="H17" s="107">
        <f t="shared" si="1"/>
        <v>10</v>
      </c>
      <c r="I17" s="110">
        <f t="shared" si="8"/>
        <v>254</v>
      </c>
      <c r="J17" s="109">
        <f t="shared" si="2"/>
        <v>13</v>
      </c>
      <c r="K17" s="106">
        <f t="shared" si="9"/>
        <v>320</v>
      </c>
      <c r="L17" s="107">
        <f t="shared" si="3"/>
        <v>15</v>
      </c>
      <c r="N17" s="153"/>
      <c r="O17" s="154"/>
      <c r="P17" s="155"/>
    </row>
    <row r="18" spans="1:16" ht="15" customHeight="1" x14ac:dyDescent="0.2">
      <c r="A18" s="7">
        <v>15</v>
      </c>
      <c r="B18" s="120">
        <v>10</v>
      </c>
      <c r="C18" s="106">
        <f t="shared" si="4"/>
        <v>45</v>
      </c>
      <c r="D18" s="107">
        <f t="shared" si="5"/>
        <v>5</v>
      </c>
      <c r="E18" s="110">
        <f t="shared" si="6"/>
        <v>122</v>
      </c>
      <c r="F18" s="109">
        <f t="shared" si="0"/>
        <v>8</v>
      </c>
      <c r="G18" s="106">
        <f t="shared" si="7"/>
        <v>190</v>
      </c>
      <c r="H18" s="107">
        <f t="shared" si="1"/>
        <v>10</v>
      </c>
      <c r="I18" s="110">
        <f t="shared" si="8"/>
        <v>267</v>
      </c>
      <c r="J18" s="109">
        <f t="shared" si="2"/>
        <v>13</v>
      </c>
      <c r="K18" s="106">
        <f t="shared" si="9"/>
        <v>335</v>
      </c>
      <c r="L18" s="107">
        <f t="shared" si="3"/>
        <v>15</v>
      </c>
      <c r="N18" s="153"/>
      <c r="O18" s="154"/>
      <c r="P18" s="155"/>
    </row>
    <row r="19" spans="1:16" ht="15" customHeight="1" x14ac:dyDescent="0.2">
      <c r="A19" s="7">
        <v>16</v>
      </c>
      <c r="B19" s="120">
        <v>11</v>
      </c>
      <c r="C19" s="106">
        <f t="shared" si="4"/>
        <v>50</v>
      </c>
      <c r="D19" s="107">
        <f t="shared" si="5"/>
        <v>5</v>
      </c>
      <c r="E19" s="110">
        <f t="shared" si="6"/>
        <v>130</v>
      </c>
      <c r="F19" s="109">
        <f t="shared" si="0"/>
        <v>8</v>
      </c>
      <c r="G19" s="106">
        <f t="shared" si="7"/>
        <v>200</v>
      </c>
      <c r="H19" s="107">
        <f t="shared" si="1"/>
        <v>10</v>
      </c>
      <c r="I19" s="110">
        <f t="shared" si="8"/>
        <v>280</v>
      </c>
      <c r="J19" s="109">
        <f t="shared" si="2"/>
        <v>13</v>
      </c>
      <c r="K19" s="106">
        <f t="shared" si="9"/>
        <v>350</v>
      </c>
      <c r="L19" s="107">
        <f t="shared" si="3"/>
        <v>15</v>
      </c>
      <c r="N19" s="153"/>
      <c r="O19" s="154"/>
      <c r="P19" s="155"/>
    </row>
    <row r="20" spans="1:16" ht="15" customHeight="1" x14ac:dyDescent="0.2">
      <c r="A20" s="7">
        <v>17</v>
      </c>
      <c r="B20" s="120">
        <v>12</v>
      </c>
      <c r="C20" s="106">
        <f t="shared" si="4"/>
        <v>55</v>
      </c>
      <c r="D20" s="107">
        <f t="shared" si="5"/>
        <v>5</v>
      </c>
      <c r="E20" s="110">
        <f t="shared" si="6"/>
        <v>138</v>
      </c>
      <c r="F20" s="109">
        <f t="shared" si="0"/>
        <v>8</v>
      </c>
      <c r="G20" s="106">
        <f t="shared" si="7"/>
        <v>210</v>
      </c>
      <c r="H20" s="107">
        <f t="shared" si="1"/>
        <v>10</v>
      </c>
      <c r="I20" s="110">
        <f t="shared" si="8"/>
        <v>293</v>
      </c>
      <c r="J20" s="109">
        <f t="shared" si="2"/>
        <v>13</v>
      </c>
      <c r="K20" s="106">
        <f t="shared" si="9"/>
        <v>365</v>
      </c>
      <c r="L20" s="107">
        <f t="shared" si="3"/>
        <v>15</v>
      </c>
      <c r="N20" s="153"/>
      <c r="O20" s="154"/>
      <c r="P20" s="155"/>
    </row>
    <row r="21" spans="1:16" ht="15" customHeight="1" x14ac:dyDescent="0.2">
      <c r="A21" s="7">
        <v>18</v>
      </c>
      <c r="B21" s="120">
        <v>13</v>
      </c>
      <c r="C21" s="106">
        <f t="shared" si="4"/>
        <v>60</v>
      </c>
      <c r="D21" s="107">
        <f t="shared" si="5"/>
        <v>5</v>
      </c>
      <c r="E21" s="110">
        <f t="shared" si="6"/>
        <v>146</v>
      </c>
      <c r="F21" s="109">
        <f t="shared" si="0"/>
        <v>8</v>
      </c>
      <c r="G21" s="106">
        <f t="shared" si="7"/>
        <v>220</v>
      </c>
      <c r="H21" s="107">
        <f t="shared" si="1"/>
        <v>10</v>
      </c>
      <c r="I21" s="110">
        <f t="shared" si="8"/>
        <v>306</v>
      </c>
      <c r="J21" s="109">
        <f t="shared" si="2"/>
        <v>13</v>
      </c>
      <c r="K21" s="106">
        <f t="shared" si="9"/>
        <v>380</v>
      </c>
      <c r="L21" s="107">
        <f t="shared" si="3"/>
        <v>15</v>
      </c>
      <c r="N21" s="153"/>
      <c r="O21" s="154"/>
      <c r="P21" s="155"/>
    </row>
    <row r="22" spans="1:16" ht="15" customHeight="1" x14ac:dyDescent="0.2">
      <c r="A22" s="7">
        <v>19</v>
      </c>
      <c r="B22" s="120">
        <v>14</v>
      </c>
      <c r="C22" s="106">
        <f t="shared" si="4"/>
        <v>63</v>
      </c>
      <c r="D22" s="107">
        <f t="shared" si="5"/>
        <v>3</v>
      </c>
      <c r="E22" s="110">
        <f t="shared" si="6"/>
        <v>154</v>
      </c>
      <c r="F22" s="109">
        <f t="shared" si="0"/>
        <v>8</v>
      </c>
      <c r="G22" s="106">
        <f t="shared" si="7"/>
        <v>230</v>
      </c>
      <c r="H22" s="107">
        <f t="shared" si="1"/>
        <v>10</v>
      </c>
      <c r="I22" s="110">
        <f t="shared" si="8"/>
        <v>319</v>
      </c>
      <c r="J22" s="109">
        <f t="shared" si="2"/>
        <v>13</v>
      </c>
      <c r="K22" s="106">
        <f t="shared" si="9"/>
        <v>395</v>
      </c>
      <c r="L22" s="107">
        <f t="shared" si="3"/>
        <v>15</v>
      </c>
    </row>
    <row r="23" spans="1:16" ht="15" customHeight="1" x14ac:dyDescent="0.2">
      <c r="A23" s="7">
        <v>20</v>
      </c>
      <c r="B23" s="120">
        <v>15</v>
      </c>
      <c r="C23" s="106">
        <f t="shared" si="4"/>
        <v>66</v>
      </c>
      <c r="D23" s="107">
        <f t="shared" si="5"/>
        <v>3</v>
      </c>
      <c r="E23" s="110">
        <f t="shared" si="6"/>
        <v>162</v>
      </c>
      <c r="F23" s="109">
        <f t="shared" si="0"/>
        <v>8</v>
      </c>
      <c r="G23" s="106">
        <f t="shared" si="7"/>
        <v>240</v>
      </c>
      <c r="H23" s="107">
        <f t="shared" si="1"/>
        <v>10</v>
      </c>
      <c r="I23" s="110">
        <f t="shared" si="8"/>
        <v>332</v>
      </c>
      <c r="J23" s="109">
        <f t="shared" si="2"/>
        <v>13</v>
      </c>
      <c r="K23" s="106">
        <f t="shared" si="9"/>
        <v>410</v>
      </c>
      <c r="L23" s="107">
        <f t="shared" si="3"/>
        <v>15</v>
      </c>
    </row>
    <row r="24" spans="1:16" ht="15" customHeight="1" x14ac:dyDescent="0.2">
      <c r="A24" s="7">
        <v>21</v>
      </c>
      <c r="B24" s="120">
        <v>16</v>
      </c>
      <c r="C24" s="106">
        <f t="shared" si="4"/>
        <v>69</v>
      </c>
      <c r="D24" s="107">
        <f t="shared" si="5"/>
        <v>3</v>
      </c>
      <c r="E24" s="110">
        <f t="shared" si="6"/>
        <v>170</v>
      </c>
      <c r="F24" s="109">
        <f t="shared" si="0"/>
        <v>8</v>
      </c>
      <c r="G24" s="106">
        <f t="shared" si="7"/>
        <v>250</v>
      </c>
      <c r="H24" s="107">
        <f t="shared" si="1"/>
        <v>10</v>
      </c>
      <c r="I24" s="110">
        <f t="shared" si="8"/>
        <v>345</v>
      </c>
      <c r="J24" s="109">
        <f t="shared" si="2"/>
        <v>13</v>
      </c>
      <c r="K24" s="106">
        <f t="shared" si="9"/>
        <v>425</v>
      </c>
      <c r="L24" s="107">
        <f t="shared" si="3"/>
        <v>15</v>
      </c>
    </row>
    <row r="25" spans="1:16" ht="15" customHeight="1" x14ac:dyDescent="0.2">
      <c r="A25" s="7">
        <v>22</v>
      </c>
      <c r="B25" s="120">
        <v>17</v>
      </c>
      <c r="C25" s="106">
        <f t="shared" si="4"/>
        <v>72</v>
      </c>
      <c r="D25" s="107">
        <f t="shared" si="5"/>
        <v>3</v>
      </c>
      <c r="E25" s="110">
        <f t="shared" si="6"/>
        <v>178</v>
      </c>
      <c r="F25" s="109">
        <f t="shared" si="0"/>
        <v>8</v>
      </c>
      <c r="G25" s="106">
        <f t="shared" si="7"/>
        <v>260</v>
      </c>
      <c r="H25" s="107">
        <f t="shared" si="1"/>
        <v>10</v>
      </c>
      <c r="I25" s="110">
        <f t="shared" si="8"/>
        <v>358</v>
      </c>
      <c r="J25" s="109">
        <f t="shared" si="2"/>
        <v>13</v>
      </c>
      <c r="K25" s="106">
        <f t="shared" si="9"/>
        <v>440</v>
      </c>
      <c r="L25" s="107">
        <f t="shared" si="3"/>
        <v>15</v>
      </c>
    </row>
    <row r="26" spans="1:16" ht="15" customHeight="1" x14ac:dyDescent="0.2">
      <c r="A26" s="7">
        <v>23</v>
      </c>
      <c r="B26" s="120">
        <v>18</v>
      </c>
      <c r="C26" s="106">
        <f t="shared" si="4"/>
        <v>75</v>
      </c>
      <c r="D26" s="107">
        <f t="shared" si="5"/>
        <v>3</v>
      </c>
      <c r="E26" s="110">
        <f t="shared" si="6"/>
        <v>186</v>
      </c>
      <c r="F26" s="109">
        <f t="shared" si="0"/>
        <v>8</v>
      </c>
      <c r="G26" s="106">
        <f t="shared" si="7"/>
        <v>270</v>
      </c>
      <c r="H26" s="107">
        <f t="shared" si="1"/>
        <v>10</v>
      </c>
      <c r="I26" s="110">
        <f t="shared" si="8"/>
        <v>371</v>
      </c>
      <c r="J26" s="109">
        <f t="shared" si="2"/>
        <v>13</v>
      </c>
      <c r="K26" s="106">
        <f t="shared" si="9"/>
        <v>455</v>
      </c>
      <c r="L26" s="107">
        <f t="shared" si="3"/>
        <v>15</v>
      </c>
    </row>
    <row r="27" spans="1:16" ht="15" customHeight="1" x14ac:dyDescent="0.2">
      <c r="A27" s="7">
        <v>24</v>
      </c>
      <c r="B27" s="120">
        <v>19</v>
      </c>
      <c r="C27" s="106">
        <f t="shared" si="4"/>
        <v>78</v>
      </c>
      <c r="D27" s="107">
        <f t="shared" si="5"/>
        <v>3</v>
      </c>
      <c r="E27" s="110">
        <f t="shared" si="6"/>
        <v>194</v>
      </c>
      <c r="F27" s="109">
        <f t="shared" si="0"/>
        <v>8</v>
      </c>
      <c r="G27" s="106">
        <f t="shared" si="7"/>
        <v>280</v>
      </c>
      <c r="H27" s="107">
        <f t="shared" si="1"/>
        <v>10</v>
      </c>
      <c r="I27" s="110">
        <f t="shared" si="8"/>
        <v>384</v>
      </c>
      <c r="J27" s="109">
        <f t="shared" si="2"/>
        <v>13</v>
      </c>
      <c r="K27" s="106">
        <f t="shared" si="9"/>
        <v>470</v>
      </c>
      <c r="L27" s="107">
        <f t="shared" si="3"/>
        <v>15</v>
      </c>
    </row>
    <row r="28" spans="1:16" ht="15" customHeight="1" x14ac:dyDescent="0.2">
      <c r="A28" s="7">
        <v>25</v>
      </c>
      <c r="B28" s="120">
        <v>20</v>
      </c>
      <c r="C28" s="106">
        <f t="shared" si="4"/>
        <v>81</v>
      </c>
      <c r="D28" s="107">
        <f t="shared" si="5"/>
        <v>3</v>
      </c>
      <c r="E28" s="110">
        <f t="shared" si="6"/>
        <v>202</v>
      </c>
      <c r="F28" s="109">
        <f t="shared" si="0"/>
        <v>8</v>
      </c>
      <c r="G28" s="106">
        <f t="shared" si="7"/>
        <v>290</v>
      </c>
      <c r="H28" s="107">
        <f t="shared" si="1"/>
        <v>10</v>
      </c>
      <c r="I28" s="110">
        <f t="shared" si="8"/>
        <v>397</v>
      </c>
      <c r="J28" s="109">
        <f t="shared" si="2"/>
        <v>13</v>
      </c>
      <c r="K28" s="106">
        <f t="shared" si="9"/>
        <v>485</v>
      </c>
      <c r="L28" s="107">
        <f t="shared" si="3"/>
        <v>15</v>
      </c>
    </row>
    <row r="29" spans="1:16" ht="15" customHeight="1" x14ac:dyDescent="0.2">
      <c r="A29" s="7">
        <v>26</v>
      </c>
      <c r="B29" s="120">
        <v>21</v>
      </c>
      <c r="C29" s="106">
        <f t="shared" si="4"/>
        <v>84</v>
      </c>
      <c r="D29" s="107">
        <f t="shared" si="5"/>
        <v>3</v>
      </c>
      <c r="E29" s="110">
        <f t="shared" si="6"/>
        <v>210</v>
      </c>
      <c r="F29" s="109">
        <f t="shared" si="0"/>
        <v>8</v>
      </c>
      <c r="G29" s="106">
        <f t="shared" si="7"/>
        <v>300</v>
      </c>
      <c r="H29" s="107">
        <f t="shared" si="1"/>
        <v>10</v>
      </c>
      <c r="I29" s="110">
        <f t="shared" si="8"/>
        <v>410</v>
      </c>
      <c r="J29" s="109">
        <f t="shared" si="2"/>
        <v>13</v>
      </c>
      <c r="K29" s="106">
        <f t="shared" si="9"/>
        <v>500</v>
      </c>
      <c r="L29" s="107">
        <f t="shared" si="3"/>
        <v>15</v>
      </c>
    </row>
    <row r="30" spans="1:16" ht="15" customHeight="1" x14ac:dyDescent="0.2">
      <c r="A30" s="7">
        <v>27</v>
      </c>
      <c r="B30" s="120">
        <v>22</v>
      </c>
      <c r="C30" s="106">
        <f t="shared" si="4"/>
        <v>87</v>
      </c>
      <c r="D30" s="107">
        <f t="shared" si="5"/>
        <v>3</v>
      </c>
      <c r="E30" s="110">
        <f t="shared" si="6"/>
        <v>218</v>
      </c>
      <c r="F30" s="109">
        <f t="shared" si="0"/>
        <v>8</v>
      </c>
      <c r="G30" s="106">
        <f t="shared" si="7"/>
        <v>310</v>
      </c>
      <c r="H30" s="107">
        <f t="shared" si="1"/>
        <v>10</v>
      </c>
      <c r="I30" s="110">
        <f t="shared" si="8"/>
        <v>423</v>
      </c>
      <c r="J30" s="109">
        <f t="shared" si="2"/>
        <v>13</v>
      </c>
      <c r="K30" s="106">
        <f t="shared" si="9"/>
        <v>515</v>
      </c>
      <c r="L30" s="107">
        <f t="shared" si="3"/>
        <v>15</v>
      </c>
    </row>
    <row r="31" spans="1:16" ht="15" customHeight="1" x14ac:dyDescent="0.2">
      <c r="A31" s="7">
        <v>28</v>
      </c>
      <c r="B31" s="120">
        <v>23</v>
      </c>
      <c r="C31" s="106">
        <f t="shared" si="4"/>
        <v>90</v>
      </c>
      <c r="D31" s="107">
        <f t="shared" si="5"/>
        <v>3</v>
      </c>
      <c r="E31" s="110">
        <f t="shared" si="6"/>
        <v>226</v>
      </c>
      <c r="F31" s="109">
        <f t="shared" si="0"/>
        <v>8</v>
      </c>
      <c r="G31" s="106">
        <f t="shared" si="7"/>
        <v>320</v>
      </c>
      <c r="H31" s="107">
        <f t="shared" si="1"/>
        <v>10</v>
      </c>
      <c r="I31" s="110">
        <f t="shared" si="8"/>
        <v>436</v>
      </c>
      <c r="J31" s="109">
        <f t="shared" si="2"/>
        <v>13</v>
      </c>
      <c r="K31" s="106">
        <f t="shared" si="9"/>
        <v>530</v>
      </c>
      <c r="L31" s="107">
        <f t="shared" si="3"/>
        <v>15</v>
      </c>
    </row>
    <row r="32" spans="1:16" ht="15" customHeight="1" x14ac:dyDescent="0.2">
      <c r="A32" s="7">
        <v>29</v>
      </c>
      <c r="B32" s="120">
        <v>24</v>
      </c>
      <c r="C32" s="106">
        <f t="shared" si="4"/>
        <v>93</v>
      </c>
      <c r="D32" s="107">
        <f t="shared" si="5"/>
        <v>3</v>
      </c>
      <c r="E32" s="110">
        <f t="shared" si="6"/>
        <v>234</v>
      </c>
      <c r="F32" s="109">
        <f t="shared" si="0"/>
        <v>8</v>
      </c>
      <c r="G32" s="106">
        <f t="shared" si="7"/>
        <v>330</v>
      </c>
      <c r="H32" s="107">
        <f t="shared" si="1"/>
        <v>10</v>
      </c>
      <c r="I32" s="110">
        <f t="shared" si="8"/>
        <v>449</v>
      </c>
      <c r="J32" s="109">
        <f t="shared" si="2"/>
        <v>13</v>
      </c>
      <c r="K32" s="106">
        <f t="shared" si="9"/>
        <v>545</v>
      </c>
      <c r="L32" s="107">
        <f t="shared" si="3"/>
        <v>15</v>
      </c>
    </row>
    <row r="33" spans="1:12" ht="15" customHeight="1" x14ac:dyDescent="0.2">
      <c r="A33" s="7">
        <v>30</v>
      </c>
      <c r="B33" s="120">
        <v>25</v>
      </c>
      <c r="C33" s="106">
        <f>IF(D33="","",C32+D33)</f>
        <v>96</v>
      </c>
      <c r="D33" s="107">
        <f t="shared" si="5"/>
        <v>3</v>
      </c>
      <c r="E33" s="110">
        <f t="shared" si="6"/>
        <v>242</v>
      </c>
      <c r="F33" s="109">
        <f t="shared" si="0"/>
        <v>8</v>
      </c>
      <c r="G33" s="106">
        <f t="shared" si="7"/>
        <v>340</v>
      </c>
      <c r="H33" s="107">
        <f t="shared" si="1"/>
        <v>10</v>
      </c>
      <c r="I33" s="110">
        <f t="shared" si="8"/>
        <v>462</v>
      </c>
      <c r="J33" s="109">
        <f t="shared" si="2"/>
        <v>13</v>
      </c>
      <c r="K33" s="106">
        <f t="shared" si="9"/>
        <v>560</v>
      </c>
      <c r="L33" s="107">
        <f t="shared" si="3"/>
        <v>15</v>
      </c>
    </row>
    <row r="34" spans="1:12" ht="15" customHeight="1" x14ac:dyDescent="0.2">
      <c r="A34" s="7">
        <v>31</v>
      </c>
      <c r="B34" s="120">
        <v>26</v>
      </c>
      <c r="C34" s="106" t="str">
        <f t="shared" si="4"/>
        <v/>
      </c>
      <c r="D34" s="107" t="str">
        <f t="shared" si="5"/>
        <v/>
      </c>
      <c r="E34" s="110">
        <f t="shared" si="6"/>
        <v>246</v>
      </c>
      <c r="F34" s="109">
        <f t="shared" si="0"/>
        <v>4</v>
      </c>
      <c r="G34" s="106">
        <f t="shared" si="7"/>
        <v>345</v>
      </c>
      <c r="H34" s="107">
        <f t="shared" si="1"/>
        <v>5</v>
      </c>
      <c r="I34" s="110">
        <f t="shared" si="8"/>
        <v>469</v>
      </c>
      <c r="J34" s="109">
        <f t="shared" si="2"/>
        <v>7</v>
      </c>
      <c r="K34" s="106">
        <f t="shared" si="9"/>
        <v>568</v>
      </c>
      <c r="L34" s="107">
        <f t="shared" si="3"/>
        <v>8</v>
      </c>
    </row>
    <row r="35" spans="1:12" ht="15" customHeight="1" x14ac:dyDescent="0.2">
      <c r="A35" s="7">
        <v>32</v>
      </c>
      <c r="B35" s="120">
        <v>27</v>
      </c>
      <c r="C35" s="106" t="str">
        <f t="shared" si="4"/>
        <v/>
      </c>
      <c r="D35" s="107" t="str">
        <f t="shared" si="5"/>
        <v/>
      </c>
      <c r="E35" s="110">
        <f t="shared" si="6"/>
        <v>250</v>
      </c>
      <c r="F35" s="109">
        <f t="shared" si="0"/>
        <v>4</v>
      </c>
      <c r="G35" s="106">
        <f t="shared" si="7"/>
        <v>350</v>
      </c>
      <c r="H35" s="107">
        <f t="shared" si="1"/>
        <v>5</v>
      </c>
      <c r="I35" s="110">
        <f t="shared" si="8"/>
        <v>476</v>
      </c>
      <c r="J35" s="109">
        <f t="shared" si="2"/>
        <v>7</v>
      </c>
      <c r="K35" s="106">
        <f t="shared" si="9"/>
        <v>576</v>
      </c>
      <c r="L35" s="107">
        <f t="shared" si="3"/>
        <v>8</v>
      </c>
    </row>
    <row r="36" spans="1:12" ht="15" customHeight="1" x14ac:dyDescent="0.2">
      <c r="A36" s="7">
        <v>33</v>
      </c>
      <c r="B36" s="120">
        <v>28</v>
      </c>
      <c r="C36" s="106" t="str">
        <f t="shared" si="4"/>
        <v/>
      </c>
      <c r="D36" s="107" t="str">
        <f t="shared" si="5"/>
        <v/>
      </c>
      <c r="E36" s="110">
        <f t="shared" si="6"/>
        <v>254</v>
      </c>
      <c r="F36" s="109">
        <f t="shared" si="0"/>
        <v>4</v>
      </c>
      <c r="G36" s="106">
        <f t="shared" si="7"/>
        <v>355</v>
      </c>
      <c r="H36" s="107">
        <f t="shared" si="1"/>
        <v>5</v>
      </c>
      <c r="I36" s="110">
        <f t="shared" si="8"/>
        <v>483</v>
      </c>
      <c r="J36" s="109">
        <f t="shared" si="2"/>
        <v>7</v>
      </c>
      <c r="K36" s="106">
        <f t="shared" si="9"/>
        <v>584</v>
      </c>
      <c r="L36" s="107">
        <f t="shared" si="3"/>
        <v>8</v>
      </c>
    </row>
    <row r="37" spans="1:12" ht="15" customHeight="1" x14ac:dyDescent="0.2">
      <c r="A37" s="7">
        <v>34</v>
      </c>
      <c r="B37" s="120">
        <v>29</v>
      </c>
      <c r="C37" s="106" t="str">
        <f t="shared" si="4"/>
        <v/>
      </c>
      <c r="D37" s="107" t="str">
        <f t="shared" si="5"/>
        <v/>
      </c>
      <c r="E37" s="110">
        <f t="shared" si="6"/>
        <v>258</v>
      </c>
      <c r="F37" s="109">
        <f t="shared" si="0"/>
        <v>4</v>
      </c>
      <c r="G37" s="106">
        <f t="shared" si="7"/>
        <v>360</v>
      </c>
      <c r="H37" s="107">
        <f t="shared" si="1"/>
        <v>5</v>
      </c>
      <c r="I37" s="110">
        <f t="shared" si="8"/>
        <v>490</v>
      </c>
      <c r="J37" s="109">
        <f t="shared" si="2"/>
        <v>7</v>
      </c>
      <c r="K37" s="106">
        <f t="shared" si="9"/>
        <v>592</v>
      </c>
      <c r="L37" s="107">
        <f t="shared" si="3"/>
        <v>8</v>
      </c>
    </row>
    <row r="38" spans="1:12" ht="15" customHeight="1" x14ac:dyDescent="0.2">
      <c r="A38" s="7">
        <v>35</v>
      </c>
      <c r="B38" s="120">
        <v>30</v>
      </c>
      <c r="C38" s="106" t="str">
        <f t="shared" si="4"/>
        <v/>
      </c>
      <c r="D38" s="107" t="str">
        <f t="shared" si="5"/>
        <v/>
      </c>
      <c r="E38" s="110">
        <f t="shared" si="6"/>
        <v>262</v>
      </c>
      <c r="F38" s="109">
        <f t="shared" si="0"/>
        <v>4</v>
      </c>
      <c r="G38" s="106">
        <f t="shared" si="7"/>
        <v>365</v>
      </c>
      <c r="H38" s="107">
        <f t="shared" si="1"/>
        <v>5</v>
      </c>
      <c r="I38" s="110">
        <f t="shared" si="8"/>
        <v>497</v>
      </c>
      <c r="J38" s="109">
        <f t="shared" si="2"/>
        <v>7</v>
      </c>
      <c r="K38" s="106">
        <f t="shared" si="9"/>
        <v>600</v>
      </c>
      <c r="L38" s="107">
        <f t="shared" si="3"/>
        <v>8</v>
      </c>
    </row>
    <row r="39" spans="1:12" ht="15" customHeight="1" x14ac:dyDescent="0.2">
      <c r="A39" s="7">
        <v>36</v>
      </c>
      <c r="B39" s="120">
        <v>31</v>
      </c>
      <c r="C39" s="106" t="str">
        <f t="shared" si="4"/>
        <v/>
      </c>
      <c r="D39" s="107" t="str">
        <f t="shared" si="5"/>
        <v/>
      </c>
      <c r="E39" s="110">
        <f t="shared" si="6"/>
        <v>266</v>
      </c>
      <c r="F39" s="109">
        <f t="shared" si="0"/>
        <v>4</v>
      </c>
      <c r="G39" s="106">
        <f t="shared" si="7"/>
        <v>370</v>
      </c>
      <c r="H39" s="107">
        <f t="shared" si="1"/>
        <v>5</v>
      </c>
      <c r="I39" s="111">
        <f t="shared" si="8"/>
        <v>504</v>
      </c>
      <c r="J39" s="112">
        <f t="shared" si="2"/>
        <v>7</v>
      </c>
      <c r="K39" s="113">
        <f t="shared" si="9"/>
        <v>608</v>
      </c>
      <c r="L39" s="114">
        <f t="shared" si="3"/>
        <v>8</v>
      </c>
    </row>
    <row r="40" spans="1:12" ht="15" customHeight="1" x14ac:dyDescent="0.2">
      <c r="A40" s="7">
        <v>37</v>
      </c>
      <c r="B40" s="120">
        <v>32</v>
      </c>
      <c r="C40" s="106" t="str">
        <f t="shared" si="4"/>
        <v/>
      </c>
      <c r="D40" s="107" t="str">
        <f t="shared" si="5"/>
        <v/>
      </c>
      <c r="E40" s="110">
        <f t="shared" si="6"/>
        <v>270</v>
      </c>
      <c r="F40" s="109">
        <f t="shared" si="0"/>
        <v>4</v>
      </c>
      <c r="G40" s="106">
        <f t="shared" si="7"/>
        <v>375</v>
      </c>
      <c r="H40" s="107">
        <f t="shared" si="1"/>
        <v>5</v>
      </c>
      <c r="I40" s="111">
        <f t="shared" si="8"/>
        <v>511</v>
      </c>
      <c r="J40" s="112">
        <f t="shared" si="2"/>
        <v>7</v>
      </c>
      <c r="K40" s="113">
        <f t="shared" si="9"/>
        <v>616</v>
      </c>
      <c r="L40" s="114">
        <f t="shared" si="3"/>
        <v>8</v>
      </c>
    </row>
    <row r="41" spans="1:12" ht="15" customHeight="1" x14ac:dyDescent="0.2">
      <c r="A41" s="7">
        <v>38</v>
      </c>
      <c r="B41" s="120">
        <v>33</v>
      </c>
      <c r="C41" s="106" t="str">
        <f t="shared" si="4"/>
        <v/>
      </c>
      <c r="D41" s="107" t="str">
        <f t="shared" si="5"/>
        <v/>
      </c>
      <c r="E41" s="110">
        <f t="shared" si="6"/>
        <v>274</v>
      </c>
      <c r="F41" s="109">
        <f t="shared" si="0"/>
        <v>4</v>
      </c>
      <c r="G41" s="106">
        <f t="shared" si="7"/>
        <v>380</v>
      </c>
      <c r="H41" s="107">
        <f t="shared" si="1"/>
        <v>5</v>
      </c>
      <c r="I41" s="111">
        <f t="shared" si="8"/>
        <v>518</v>
      </c>
      <c r="J41" s="112">
        <f t="shared" si="2"/>
        <v>7</v>
      </c>
      <c r="K41" s="113">
        <f t="shared" si="9"/>
        <v>624</v>
      </c>
      <c r="L41" s="114">
        <f t="shared" si="3"/>
        <v>8</v>
      </c>
    </row>
    <row r="42" spans="1:12" ht="15" customHeight="1" x14ac:dyDescent="0.2">
      <c r="A42" s="7">
        <v>39</v>
      </c>
      <c r="B42" s="120">
        <v>34</v>
      </c>
      <c r="C42" s="106" t="str">
        <f t="shared" si="4"/>
        <v/>
      </c>
      <c r="D42" s="107" t="str">
        <f t="shared" si="5"/>
        <v/>
      </c>
      <c r="E42" s="110">
        <f t="shared" si="6"/>
        <v>278</v>
      </c>
      <c r="F42" s="109">
        <f t="shared" si="0"/>
        <v>4</v>
      </c>
      <c r="G42" s="106">
        <f t="shared" si="7"/>
        <v>385</v>
      </c>
      <c r="H42" s="107">
        <f t="shared" si="1"/>
        <v>5</v>
      </c>
      <c r="I42" s="111">
        <f t="shared" si="8"/>
        <v>525</v>
      </c>
      <c r="J42" s="112">
        <f t="shared" si="2"/>
        <v>7</v>
      </c>
      <c r="K42" s="113">
        <f t="shared" si="9"/>
        <v>632</v>
      </c>
      <c r="L42" s="114">
        <f t="shared" si="3"/>
        <v>8</v>
      </c>
    </row>
    <row r="43" spans="1:12" ht="15" customHeight="1" x14ac:dyDescent="0.2">
      <c r="A43" s="7">
        <v>40</v>
      </c>
      <c r="B43" s="120">
        <v>35</v>
      </c>
      <c r="C43" s="106" t="str">
        <f t="shared" si="4"/>
        <v/>
      </c>
      <c r="D43" s="107" t="str">
        <f t="shared" si="5"/>
        <v/>
      </c>
      <c r="E43" s="110">
        <f t="shared" si="6"/>
        <v>282</v>
      </c>
      <c r="F43" s="109">
        <f t="shared" si="0"/>
        <v>4</v>
      </c>
      <c r="G43" s="106">
        <f t="shared" si="7"/>
        <v>390</v>
      </c>
      <c r="H43" s="107">
        <f t="shared" si="1"/>
        <v>5</v>
      </c>
      <c r="I43" s="111">
        <f t="shared" si="8"/>
        <v>532</v>
      </c>
      <c r="J43" s="112">
        <f t="shared" si="2"/>
        <v>7</v>
      </c>
      <c r="K43" s="113">
        <f t="shared" si="9"/>
        <v>640</v>
      </c>
      <c r="L43" s="114">
        <f t="shared" si="3"/>
        <v>8</v>
      </c>
    </row>
    <row r="44" spans="1:12" ht="15" customHeight="1" x14ac:dyDescent="0.2">
      <c r="A44" s="7">
        <v>41</v>
      </c>
      <c r="B44" s="120">
        <v>36</v>
      </c>
      <c r="C44" s="106" t="str">
        <f t="shared" si="4"/>
        <v/>
      </c>
      <c r="D44" s="107" t="str">
        <f t="shared" si="5"/>
        <v/>
      </c>
      <c r="E44" s="111">
        <f t="shared" si="6"/>
        <v>286</v>
      </c>
      <c r="F44" s="112">
        <f t="shared" si="0"/>
        <v>4</v>
      </c>
      <c r="G44" s="106">
        <f t="shared" si="7"/>
        <v>395</v>
      </c>
      <c r="H44" s="107">
        <f t="shared" si="1"/>
        <v>5</v>
      </c>
      <c r="I44" s="111">
        <f t="shared" si="8"/>
        <v>539</v>
      </c>
      <c r="J44" s="112">
        <f t="shared" si="2"/>
        <v>7</v>
      </c>
      <c r="K44" s="113">
        <f t="shared" si="9"/>
        <v>648</v>
      </c>
      <c r="L44" s="114">
        <f t="shared" si="3"/>
        <v>8</v>
      </c>
    </row>
    <row r="45" spans="1:12" ht="15" customHeight="1" x14ac:dyDescent="0.2">
      <c r="A45" s="7">
        <v>42</v>
      </c>
      <c r="B45" s="120">
        <v>37</v>
      </c>
      <c r="C45" s="106" t="str">
        <f t="shared" si="4"/>
        <v/>
      </c>
      <c r="D45" s="107" t="str">
        <f t="shared" si="5"/>
        <v/>
      </c>
      <c r="E45" s="111">
        <f t="shared" si="6"/>
        <v>290</v>
      </c>
      <c r="F45" s="112">
        <f t="shared" si="0"/>
        <v>4</v>
      </c>
      <c r="G45" s="106">
        <f t="shared" si="7"/>
        <v>400</v>
      </c>
      <c r="H45" s="107">
        <f t="shared" si="1"/>
        <v>5</v>
      </c>
      <c r="I45" s="111">
        <f t="shared" si="8"/>
        <v>546</v>
      </c>
      <c r="J45" s="112">
        <f t="shared" si="2"/>
        <v>7</v>
      </c>
      <c r="K45" s="113">
        <f t="shared" si="9"/>
        <v>656</v>
      </c>
      <c r="L45" s="114">
        <f t="shared" si="3"/>
        <v>8</v>
      </c>
    </row>
    <row r="46" spans="1:12" ht="15" customHeight="1" x14ac:dyDescent="0.2">
      <c r="A46" s="7">
        <v>43</v>
      </c>
      <c r="B46" s="120">
        <v>38</v>
      </c>
      <c r="C46" s="106" t="str">
        <f t="shared" si="4"/>
        <v/>
      </c>
      <c r="D46" s="107" t="str">
        <f t="shared" si="5"/>
        <v/>
      </c>
      <c r="E46" s="111">
        <f t="shared" si="6"/>
        <v>294</v>
      </c>
      <c r="F46" s="112">
        <f t="shared" si="0"/>
        <v>4</v>
      </c>
      <c r="G46" s="106">
        <f t="shared" si="7"/>
        <v>405</v>
      </c>
      <c r="H46" s="107">
        <f t="shared" si="1"/>
        <v>5</v>
      </c>
      <c r="I46" s="111">
        <f t="shared" si="8"/>
        <v>553</v>
      </c>
      <c r="J46" s="112">
        <f t="shared" si="2"/>
        <v>7</v>
      </c>
      <c r="K46" s="113">
        <f t="shared" si="9"/>
        <v>664</v>
      </c>
      <c r="L46" s="114">
        <f t="shared" si="3"/>
        <v>8</v>
      </c>
    </row>
    <row r="47" spans="1:12" ht="15" customHeight="1" x14ac:dyDescent="0.2">
      <c r="A47" s="7">
        <v>44</v>
      </c>
      <c r="B47" s="120">
        <v>39</v>
      </c>
      <c r="C47" s="106" t="str">
        <f t="shared" si="4"/>
        <v/>
      </c>
      <c r="D47" s="107" t="str">
        <f t="shared" si="5"/>
        <v/>
      </c>
      <c r="E47" s="111">
        <f t="shared" si="6"/>
        <v>298</v>
      </c>
      <c r="F47" s="112">
        <f t="shared" si="0"/>
        <v>4</v>
      </c>
      <c r="G47" s="106">
        <f t="shared" si="7"/>
        <v>410</v>
      </c>
      <c r="H47" s="107">
        <f t="shared" si="1"/>
        <v>5</v>
      </c>
      <c r="I47" s="111">
        <f t="shared" si="8"/>
        <v>560</v>
      </c>
      <c r="J47" s="112">
        <f t="shared" si="2"/>
        <v>7</v>
      </c>
      <c r="K47" s="113">
        <f t="shared" si="9"/>
        <v>672</v>
      </c>
      <c r="L47" s="114">
        <f t="shared" si="3"/>
        <v>8</v>
      </c>
    </row>
    <row r="48" spans="1:12" ht="15" customHeight="1" x14ac:dyDescent="0.2">
      <c r="A48" s="7">
        <v>45</v>
      </c>
      <c r="B48" s="120">
        <v>40</v>
      </c>
      <c r="C48" s="106" t="str">
        <f t="shared" si="4"/>
        <v/>
      </c>
      <c r="D48" s="107" t="str">
        <f t="shared" si="5"/>
        <v/>
      </c>
      <c r="E48" s="111">
        <f t="shared" si="6"/>
        <v>302</v>
      </c>
      <c r="F48" s="112">
        <f t="shared" si="0"/>
        <v>4</v>
      </c>
      <c r="G48" s="106">
        <f t="shared" si="7"/>
        <v>415</v>
      </c>
      <c r="H48" s="107">
        <f t="shared" si="1"/>
        <v>5</v>
      </c>
      <c r="I48" s="111">
        <f t="shared" si="8"/>
        <v>567</v>
      </c>
      <c r="J48" s="112">
        <f t="shared" si="2"/>
        <v>7</v>
      </c>
      <c r="K48" s="113">
        <f t="shared" si="9"/>
        <v>680</v>
      </c>
      <c r="L48" s="114">
        <f t="shared" si="3"/>
        <v>8</v>
      </c>
    </row>
    <row r="49" spans="1:12" ht="15" customHeight="1" x14ac:dyDescent="0.2">
      <c r="A49" s="7">
        <v>46</v>
      </c>
      <c r="B49" s="120">
        <v>41</v>
      </c>
      <c r="C49" s="106" t="str">
        <f t="shared" si="4"/>
        <v/>
      </c>
      <c r="D49" s="107" t="str">
        <f t="shared" si="5"/>
        <v/>
      </c>
      <c r="E49" s="111">
        <f t="shared" si="6"/>
        <v>306</v>
      </c>
      <c r="F49" s="112">
        <f t="shared" si="0"/>
        <v>4</v>
      </c>
      <c r="G49" s="106">
        <f t="shared" si="7"/>
        <v>420</v>
      </c>
      <c r="H49" s="107">
        <f t="shared" si="1"/>
        <v>5</v>
      </c>
      <c r="I49" s="111">
        <f t="shared" si="8"/>
        <v>574</v>
      </c>
      <c r="J49" s="112">
        <f t="shared" si="2"/>
        <v>7</v>
      </c>
      <c r="K49" s="113">
        <f t="shared" si="9"/>
        <v>688</v>
      </c>
      <c r="L49" s="114">
        <f t="shared" si="3"/>
        <v>8</v>
      </c>
    </row>
    <row r="50" spans="1:12" ht="15" customHeight="1" x14ac:dyDescent="0.2">
      <c r="A50" s="7">
        <v>47</v>
      </c>
      <c r="B50" s="120">
        <v>42</v>
      </c>
      <c r="C50" s="106" t="str">
        <f t="shared" si="4"/>
        <v/>
      </c>
      <c r="D50" s="107" t="str">
        <f t="shared" si="5"/>
        <v/>
      </c>
      <c r="E50" s="111">
        <f t="shared" si="6"/>
        <v>310</v>
      </c>
      <c r="F50" s="112">
        <f t="shared" si="0"/>
        <v>4</v>
      </c>
      <c r="G50" s="106">
        <f t="shared" si="7"/>
        <v>425</v>
      </c>
      <c r="H50" s="107">
        <f t="shared" si="1"/>
        <v>5</v>
      </c>
      <c r="I50" s="111">
        <f t="shared" si="8"/>
        <v>581</v>
      </c>
      <c r="J50" s="112">
        <f t="shared" si="2"/>
        <v>7</v>
      </c>
      <c r="K50" s="113">
        <f t="shared" si="9"/>
        <v>696</v>
      </c>
      <c r="L50" s="114">
        <f t="shared" si="3"/>
        <v>8</v>
      </c>
    </row>
    <row r="51" spans="1:12" ht="15" customHeight="1" x14ac:dyDescent="0.2">
      <c r="A51" s="7">
        <v>48</v>
      </c>
      <c r="B51" s="120">
        <v>43</v>
      </c>
      <c r="C51" s="106" t="str">
        <f t="shared" si="4"/>
        <v/>
      </c>
      <c r="D51" s="107" t="str">
        <f t="shared" si="5"/>
        <v/>
      </c>
      <c r="E51" s="111">
        <f t="shared" si="6"/>
        <v>314</v>
      </c>
      <c r="F51" s="112">
        <f t="shared" si="0"/>
        <v>4</v>
      </c>
      <c r="G51" s="106">
        <f t="shared" si="7"/>
        <v>430</v>
      </c>
      <c r="H51" s="107">
        <f t="shared" si="1"/>
        <v>5</v>
      </c>
      <c r="I51" s="111">
        <f t="shared" si="8"/>
        <v>588</v>
      </c>
      <c r="J51" s="112">
        <f t="shared" si="2"/>
        <v>7</v>
      </c>
      <c r="K51" s="113">
        <f t="shared" si="9"/>
        <v>704</v>
      </c>
      <c r="L51" s="114">
        <f t="shared" si="3"/>
        <v>8</v>
      </c>
    </row>
    <row r="52" spans="1:12" ht="15" customHeight="1" x14ac:dyDescent="0.2">
      <c r="A52" s="7">
        <v>49</v>
      </c>
      <c r="B52" s="120">
        <v>44</v>
      </c>
      <c r="C52" s="106" t="str">
        <f t="shared" si="4"/>
        <v/>
      </c>
      <c r="D52" s="107" t="str">
        <f t="shared" si="5"/>
        <v/>
      </c>
      <c r="E52" s="111">
        <f t="shared" si="6"/>
        <v>318</v>
      </c>
      <c r="F52" s="112">
        <f t="shared" si="0"/>
        <v>4</v>
      </c>
      <c r="G52" s="106">
        <f t="shared" si="7"/>
        <v>435</v>
      </c>
      <c r="H52" s="107">
        <f t="shared" si="1"/>
        <v>5</v>
      </c>
      <c r="I52" s="111">
        <f t="shared" si="8"/>
        <v>595</v>
      </c>
      <c r="J52" s="112">
        <f t="shared" si="2"/>
        <v>7</v>
      </c>
      <c r="K52" s="113">
        <f t="shared" si="9"/>
        <v>712</v>
      </c>
      <c r="L52" s="114">
        <f t="shared" si="3"/>
        <v>8</v>
      </c>
    </row>
    <row r="53" spans="1:12" ht="15" customHeight="1" x14ac:dyDescent="0.2">
      <c r="A53" s="7">
        <v>50</v>
      </c>
      <c r="B53" s="120">
        <v>45</v>
      </c>
      <c r="C53" s="106" t="str">
        <f t="shared" si="4"/>
        <v/>
      </c>
      <c r="D53" s="107" t="str">
        <f t="shared" si="5"/>
        <v/>
      </c>
      <c r="E53" s="111">
        <f t="shared" si="6"/>
        <v>322</v>
      </c>
      <c r="F53" s="112">
        <f t="shared" si="0"/>
        <v>4</v>
      </c>
      <c r="G53" s="106">
        <f t="shared" si="7"/>
        <v>440</v>
      </c>
      <c r="H53" s="107">
        <f t="shared" si="1"/>
        <v>5</v>
      </c>
      <c r="I53" s="111">
        <f t="shared" si="8"/>
        <v>602</v>
      </c>
      <c r="J53" s="112">
        <f t="shared" si="2"/>
        <v>7</v>
      </c>
      <c r="K53" s="113">
        <f t="shared" si="9"/>
        <v>720</v>
      </c>
      <c r="L53" s="114">
        <f t="shared" si="3"/>
        <v>8</v>
      </c>
    </row>
    <row r="54" spans="1:12" ht="15" customHeight="1" x14ac:dyDescent="0.2">
      <c r="A54" s="7">
        <v>51</v>
      </c>
      <c r="B54" s="120">
        <v>46</v>
      </c>
      <c r="C54" s="106" t="str">
        <f t="shared" si="4"/>
        <v/>
      </c>
      <c r="D54" s="107" t="str">
        <f t="shared" si="5"/>
        <v/>
      </c>
      <c r="E54" s="111">
        <f t="shared" si="6"/>
        <v>326</v>
      </c>
      <c r="F54" s="112">
        <f t="shared" si="0"/>
        <v>4</v>
      </c>
      <c r="G54" s="113">
        <f t="shared" si="7"/>
        <v>445</v>
      </c>
      <c r="H54" s="114">
        <f t="shared" si="1"/>
        <v>5</v>
      </c>
      <c r="I54" s="111">
        <f t="shared" si="8"/>
        <v>609</v>
      </c>
      <c r="J54" s="112">
        <f t="shared" si="2"/>
        <v>7</v>
      </c>
      <c r="K54" s="113">
        <f t="shared" si="9"/>
        <v>728</v>
      </c>
      <c r="L54" s="114">
        <f t="shared" si="3"/>
        <v>8</v>
      </c>
    </row>
    <row r="55" spans="1:12" ht="15" customHeight="1" x14ac:dyDescent="0.2">
      <c r="A55" s="7">
        <v>52</v>
      </c>
      <c r="B55" s="120">
        <v>47</v>
      </c>
      <c r="C55" s="106" t="str">
        <f t="shared" si="4"/>
        <v/>
      </c>
      <c r="D55" s="107" t="str">
        <f t="shared" si="5"/>
        <v/>
      </c>
      <c r="E55" s="111">
        <f t="shared" si="6"/>
        <v>330</v>
      </c>
      <c r="F55" s="112">
        <f t="shared" si="0"/>
        <v>4</v>
      </c>
      <c r="G55" s="113">
        <f t="shared" si="7"/>
        <v>450</v>
      </c>
      <c r="H55" s="114">
        <f t="shared" si="1"/>
        <v>5</v>
      </c>
      <c r="I55" s="111">
        <f t="shared" si="8"/>
        <v>616</v>
      </c>
      <c r="J55" s="112">
        <f t="shared" si="2"/>
        <v>7</v>
      </c>
      <c r="K55" s="113">
        <f t="shared" si="9"/>
        <v>736</v>
      </c>
      <c r="L55" s="114">
        <f t="shared" si="3"/>
        <v>8</v>
      </c>
    </row>
    <row r="56" spans="1:12" ht="15" customHeight="1" x14ac:dyDescent="0.2">
      <c r="A56" s="7">
        <v>53</v>
      </c>
      <c r="B56" s="120">
        <v>48</v>
      </c>
      <c r="C56" s="106" t="str">
        <f t="shared" si="4"/>
        <v/>
      </c>
      <c r="D56" s="107" t="str">
        <f t="shared" si="5"/>
        <v/>
      </c>
      <c r="E56" s="111">
        <f t="shared" si="6"/>
        <v>334</v>
      </c>
      <c r="F56" s="112">
        <f t="shared" si="0"/>
        <v>4</v>
      </c>
      <c r="G56" s="113">
        <f t="shared" si="7"/>
        <v>455</v>
      </c>
      <c r="H56" s="114">
        <f t="shared" si="1"/>
        <v>5</v>
      </c>
      <c r="I56" s="111">
        <f t="shared" si="8"/>
        <v>623</v>
      </c>
      <c r="J56" s="112">
        <f t="shared" si="2"/>
        <v>7</v>
      </c>
      <c r="K56" s="113">
        <f t="shared" si="9"/>
        <v>744</v>
      </c>
      <c r="L56" s="114">
        <f t="shared" si="3"/>
        <v>8</v>
      </c>
    </row>
    <row r="57" spans="1:12" ht="15" customHeight="1" x14ac:dyDescent="0.2">
      <c r="A57" s="7">
        <v>54</v>
      </c>
      <c r="B57" s="120">
        <v>49</v>
      </c>
      <c r="C57" s="106" t="str">
        <f t="shared" si="4"/>
        <v/>
      </c>
      <c r="D57" s="107" t="str">
        <f t="shared" si="5"/>
        <v/>
      </c>
      <c r="E57" s="111">
        <f t="shared" si="6"/>
        <v>338</v>
      </c>
      <c r="F57" s="112">
        <f t="shared" si="0"/>
        <v>4</v>
      </c>
      <c r="G57" s="113">
        <f t="shared" si="7"/>
        <v>460</v>
      </c>
      <c r="H57" s="114">
        <f t="shared" si="1"/>
        <v>5</v>
      </c>
      <c r="I57" s="111">
        <f t="shared" si="8"/>
        <v>630</v>
      </c>
      <c r="J57" s="112">
        <f t="shared" si="2"/>
        <v>7</v>
      </c>
      <c r="K57" s="113">
        <f t="shared" si="9"/>
        <v>752</v>
      </c>
      <c r="L57" s="114">
        <f t="shared" si="3"/>
        <v>8</v>
      </c>
    </row>
    <row r="58" spans="1:12" ht="15" customHeight="1" x14ac:dyDescent="0.2">
      <c r="A58" s="7">
        <v>55</v>
      </c>
      <c r="B58" s="120">
        <v>50</v>
      </c>
      <c r="C58" s="106" t="str">
        <f t="shared" si="4"/>
        <v/>
      </c>
      <c r="D58" s="107" t="str">
        <f t="shared" si="5"/>
        <v/>
      </c>
      <c r="E58" s="111" t="str">
        <f t="shared" si="6"/>
        <v/>
      </c>
      <c r="F58" s="112" t="str">
        <f t="shared" si="0"/>
        <v/>
      </c>
      <c r="G58" s="113" t="str">
        <f t="shared" si="7"/>
        <v/>
      </c>
      <c r="H58" s="114" t="str">
        <f t="shared" si="1"/>
        <v/>
      </c>
      <c r="I58" s="111" t="str">
        <f t="shared" si="8"/>
        <v/>
      </c>
      <c r="J58" s="112" t="str">
        <f t="shared" si="2"/>
        <v/>
      </c>
      <c r="K58" s="113" t="str">
        <f t="shared" si="9"/>
        <v/>
      </c>
      <c r="L58" s="114" t="str">
        <f t="shared" si="3"/>
        <v/>
      </c>
    </row>
    <row r="59" spans="1:12" ht="15" customHeight="1" x14ac:dyDescent="0.2">
      <c r="A59" s="7">
        <v>56</v>
      </c>
      <c r="B59" s="120">
        <v>51</v>
      </c>
      <c r="C59" s="106" t="str">
        <f t="shared" si="4"/>
        <v/>
      </c>
      <c r="D59" s="107" t="str">
        <f t="shared" si="5"/>
        <v/>
      </c>
      <c r="E59" s="111" t="str">
        <f t="shared" si="6"/>
        <v/>
      </c>
      <c r="F59" s="112" t="str">
        <f t="shared" si="0"/>
        <v/>
      </c>
      <c r="G59" s="113" t="str">
        <f t="shared" si="7"/>
        <v/>
      </c>
      <c r="H59" s="114" t="str">
        <f t="shared" si="1"/>
        <v/>
      </c>
      <c r="I59" s="111" t="str">
        <f t="shared" si="8"/>
        <v/>
      </c>
      <c r="J59" s="112" t="str">
        <f t="shared" si="2"/>
        <v/>
      </c>
      <c r="K59" s="113" t="str">
        <f t="shared" si="9"/>
        <v/>
      </c>
      <c r="L59" s="114" t="str">
        <f t="shared" si="3"/>
        <v/>
      </c>
    </row>
    <row r="60" spans="1:12" ht="15" customHeight="1" x14ac:dyDescent="0.2">
      <c r="A60" s="7">
        <v>57</v>
      </c>
      <c r="B60" s="120">
        <v>52</v>
      </c>
      <c r="C60" s="106" t="str">
        <f t="shared" si="4"/>
        <v/>
      </c>
      <c r="D60" s="107" t="str">
        <f t="shared" si="5"/>
        <v/>
      </c>
      <c r="E60" s="111" t="str">
        <f t="shared" si="6"/>
        <v/>
      </c>
      <c r="F60" s="112" t="str">
        <f t="shared" si="0"/>
        <v/>
      </c>
      <c r="G60" s="113" t="str">
        <f t="shared" si="7"/>
        <v/>
      </c>
      <c r="H60" s="114" t="str">
        <f t="shared" si="1"/>
        <v/>
      </c>
      <c r="I60" s="111" t="str">
        <f t="shared" si="8"/>
        <v/>
      </c>
      <c r="J60" s="112" t="str">
        <f t="shared" si="2"/>
        <v/>
      </c>
      <c r="K60" s="113" t="str">
        <f t="shared" si="9"/>
        <v/>
      </c>
      <c r="L60" s="114" t="str">
        <f t="shared" si="3"/>
        <v/>
      </c>
    </row>
    <row r="61" spans="1:12" ht="15" customHeight="1" x14ac:dyDescent="0.2">
      <c r="A61" s="7">
        <v>58</v>
      </c>
      <c r="B61" s="120">
        <v>53</v>
      </c>
      <c r="C61" s="113" t="str">
        <f t="shared" si="4"/>
        <v/>
      </c>
      <c r="D61" s="114" t="str">
        <f t="shared" si="5"/>
        <v/>
      </c>
      <c r="E61" s="111" t="str">
        <f t="shared" si="6"/>
        <v/>
      </c>
      <c r="F61" s="112" t="str">
        <f t="shared" si="0"/>
        <v/>
      </c>
      <c r="G61" s="113" t="str">
        <f t="shared" si="7"/>
        <v/>
      </c>
      <c r="H61" s="114" t="str">
        <f t="shared" si="1"/>
        <v/>
      </c>
      <c r="I61" s="111" t="str">
        <f t="shared" si="8"/>
        <v/>
      </c>
      <c r="J61" s="112" t="str">
        <f t="shared" si="2"/>
        <v/>
      </c>
      <c r="K61" s="113" t="str">
        <f t="shared" si="9"/>
        <v/>
      </c>
      <c r="L61" s="114" t="str">
        <f t="shared" si="3"/>
        <v/>
      </c>
    </row>
    <row r="62" spans="1:12" ht="15" customHeight="1" x14ac:dyDescent="0.2">
      <c r="A62" s="7">
        <v>59</v>
      </c>
      <c r="B62" s="120">
        <v>54</v>
      </c>
      <c r="C62" s="113" t="str">
        <f t="shared" si="4"/>
        <v/>
      </c>
      <c r="D62" s="114" t="str">
        <f t="shared" si="5"/>
        <v/>
      </c>
      <c r="E62" s="111" t="str">
        <f t="shared" si="6"/>
        <v/>
      </c>
      <c r="F62" s="112" t="str">
        <f t="shared" si="0"/>
        <v/>
      </c>
      <c r="G62" s="113" t="str">
        <f t="shared" si="7"/>
        <v/>
      </c>
      <c r="H62" s="114" t="str">
        <f t="shared" si="1"/>
        <v/>
      </c>
      <c r="I62" s="111" t="str">
        <f t="shared" si="8"/>
        <v/>
      </c>
      <c r="J62" s="112" t="str">
        <f t="shared" si="2"/>
        <v/>
      </c>
      <c r="K62" s="113" t="str">
        <f t="shared" si="9"/>
        <v/>
      </c>
      <c r="L62" s="114" t="str">
        <f t="shared" si="3"/>
        <v/>
      </c>
    </row>
    <row r="63" spans="1:12" ht="15" customHeight="1" x14ac:dyDescent="0.2">
      <c r="A63" s="7">
        <v>60</v>
      </c>
      <c r="B63" s="120">
        <v>55</v>
      </c>
      <c r="C63" s="113" t="str">
        <f t="shared" si="4"/>
        <v/>
      </c>
      <c r="D63" s="114" t="str">
        <f t="shared" si="5"/>
        <v/>
      </c>
      <c r="E63" s="111" t="str">
        <f t="shared" si="6"/>
        <v/>
      </c>
      <c r="F63" s="112" t="str">
        <f t="shared" si="0"/>
        <v/>
      </c>
      <c r="G63" s="113" t="str">
        <f t="shared" si="7"/>
        <v/>
      </c>
      <c r="H63" s="114" t="str">
        <f t="shared" si="1"/>
        <v/>
      </c>
      <c r="I63" s="111" t="str">
        <f t="shared" si="8"/>
        <v/>
      </c>
      <c r="J63" s="112" t="str">
        <f t="shared" si="2"/>
        <v/>
      </c>
      <c r="K63" s="113" t="str">
        <f t="shared" si="9"/>
        <v/>
      </c>
      <c r="L63" s="114" t="str">
        <f t="shared" si="3"/>
        <v/>
      </c>
    </row>
    <row r="64" spans="1:12" ht="15" customHeight="1" x14ac:dyDescent="0.2">
      <c r="A64" s="7">
        <v>61</v>
      </c>
      <c r="B64" s="120">
        <v>56</v>
      </c>
      <c r="C64" s="113" t="str">
        <f t="shared" si="4"/>
        <v/>
      </c>
      <c r="D64" s="114" t="str">
        <f t="shared" si="5"/>
        <v/>
      </c>
      <c r="E64" s="111" t="str">
        <f t="shared" si="6"/>
        <v/>
      </c>
      <c r="F64" s="112" t="str">
        <f t="shared" si="0"/>
        <v/>
      </c>
      <c r="G64" s="113" t="str">
        <f t="shared" si="7"/>
        <v/>
      </c>
      <c r="H64" s="114" t="str">
        <f t="shared" si="1"/>
        <v/>
      </c>
      <c r="I64" s="111" t="str">
        <f t="shared" si="8"/>
        <v/>
      </c>
      <c r="J64" s="112" t="str">
        <f t="shared" si="2"/>
        <v/>
      </c>
      <c r="K64" s="113" t="str">
        <f t="shared" si="9"/>
        <v/>
      </c>
      <c r="L64" s="114" t="str">
        <f t="shared" si="3"/>
        <v/>
      </c>
    </row>
    <row r="65" spans="1:12" ht="15" customHeight="1" x14ac:dyDescent="0.2">
      <c r="A65" s="7">
        <v>62</v>
      </c>
      <c r="B65" s="120">
        <v>57</v>
      </c>
      <c r="C65" s="113" t="str">
        <f t="shared" si="4"/>
        <v/>
      </c>
      <c r="D65" s="114" t="str">
        <f t="shared" si="5"/>
        <v/>
      </c>
      <c r="E65" s="111" t="str">
        <f t="shared" si="6"/>
        <v/>
      </c>
      <c r="F65" s="112" t="str">
        <f t="shared" si="0"/>
        <v/>
      </c>
      <c r="G65" s="113" t="str">
        <f t="shared" si="7"/>
        <v/>
      </c>
      <c r="H65" s="114" t="str">
        <f t="shared" si="1"/>
        <v/>
      </c>
      <c r="I65" s="111" t="str">
        <f t="shared" si="8"/>
        <v/>
      </c>
      <c r="J65" s="112" t="str">
        <f t="shared" si="2"/>
        <v/>
      </c>
      <c r="K65" s="113" t="str">
        <f t="shared" si="9"/>
        <v/>
      </c>
      <c r="L65" s="114" t="str">
        <f t="shared" si="3"/>
        <v/>
      </c>
    </row>
    <row r="66" spans="1:12" ht="15" customHeight="1" x14ac:dyDescent="0.2">
      <c r="A66" s="7">
        <v>63</v>
      </c>
      <c r="B66" s="120">
        <v>58</v>
      </c>
      <c r="C66" s="113" t="str">
        <f t="shared" si="4"/>
        <v/>
      </c>
      <c r="D66" s="114" t="str">
        <f t="shared" si="5"/>
        <v/>
      </c>
      <c r="E66" s="111" t="str">
        <f t="shared" si="6"/>
        <v/>
      </c>
      <c r="F66" s="112" t="str">
        <f t="shared" si="0"/>
        <v/>
      </c>
      <c r="G66" s="113" t="str">
        <f t="shared" si="7"/>
        <v/>
      </c>
      <c r="H66" s="114" t="str">
        <f t="shared" si="1"/>
        <v/>
      </c>
      <c r="I66" s="111" t="str">
        <f t="shared" si="8"/>
        <v/>
      </c>
      <c r="J66" s="112" t="str">
        <f t="shared" si="2"/>
        <v/>
      </c>
      <c r="K66" s="113" t="str">
        <f t="shared" si="9"/>
        <v/>
      </c>
      <c r="L66" s="114" t="str">
        <f t="shared" si="3"/>
        <v/>
      </c>
    </row>
    <row r="67" spans="1:12" ht="15" customHeight="1" x14ac:dyDescent="0.2">
      <c r="A67" s="7">
        <v>64</v>
      </c>
      <c r="B67" s="120">
        <v>59</v>
      </c>
      <c r="C67" s="113" t="str">
        <f t="shared" si="4"/>
        <v/>
      </c>
      <c r="D67" s="114" t="str">
        <f t="shared" si="5"/>
        <v/>
      </c>
      <c r="E67" s="111" t="str">
        <f t="shared" si="6"/>
        <v/>
      </c>
      <c r="F67" s="112" t="str">
        <f t="shared" si="0"/>
        <v/>
      </c>
      <c r="G67" s="113" t="str">
        <f t="shared" si="7"/>
        <v/>
      </c>
      <c r="H67" s="114" t="str">
        <f t="shared" si="1"/>
        <v/>
      </c>
      <c r="I67" s="111" t="str">
        <f t="shared" si="8"/>
        <v/>
      </c>
      <c r="J67" s="112" t="str">
        <f t="shared" si="2"/>
        <v/>
      </c>
      <c r="K67" s="113" t="str">
        <f t="shared" si="9"/>
        <v/>
      </c>
      <c r="L67" s="114" t="str">
        <f t="shared" si="3"/>
        <v/>
      </c>
    </row>
    <row r="68" spans="1:12" ht="15" customHeight="1" thickBot="1" x14ac:dyDescent="0.25">
      <c r="A68" s="7">
        <v>65</v>
      </c>
      <c r="B68" s="121">
        <v>60</v>
      </c>
      <c r="C68" s="115" t="str">
        <f t="shared" si="4"/>
        <v/>
      </c>
      <c r="D68" s="116" t="str">
        <f t="shared" si="5"/>
        <v/>
      </c>
      <c r="E68" s="117" t="str">
        <f t="shared" si="6"/>
        <v/>
      </c>
      <c r="F68" s="118" t="str">
        <f t="shared" si="0"/>
        <v/>
      </c>
      <c r="G68" s="115" t="str">
        <f t="shared" si="7"/>
        <v/>
      </c>
      <c r="H68" s="116" t="str">
        <f t="shared" si="1"/>
        <v/>
      </c>
      <c r="I68" s="117" t="str">
        <f t="shared" si="8"/>
        <v/>
      </c>
      <c r="J68" s="118" t="str">
        <f t="shared" si="2"/>
        <v/>
      </c>
      <c r="K68" s="115" t="str">
        <f t="shared" si="9"/>
        <v/>
      </c>
      <c r="L68" s="116" t="str">
        <f t="shared" si="3"/>
        <v/>
      </c>
    </row>
    <row r="69" spans="1:12" ht="20.100000000000001" customHeight="1" x14ac:dyDescent="0.2">
      <c r="B69" s="59" t="s">
        <v>64</v>
      </c>
    </row>
  </sheetData>
  <sheetProtection algorithmName="SHA-512" hashValue="e/xLhC48qletI9YEM8l/06x5RCaOF6Ug6seKDs3QPyqRBH8Vt9Je8qA0hf36aAPel3tjuNC/QTouSTLeZE8Pmw==" saltValue="QkHd5uoLgEXl0fum+HwswQ==" spinCount="100000" sheet="1" objects="1" scenarios="1"/>
  <mergeCells count="4">
    <mergeCell ref="B2:H3"/>
    <mergeCell ref="I2:L3"/>
    <mergeCell ref="Q12:S12"/>
    <mergeCell ref="Q13:S13"/>
  </mergeCells>
  <phoneticPr fontId="2"/>
  <printOptions horizontalCentered="1"/>
  <pageMargins left="0.70866141732283472" right="0.70866141732283472" top="0.74803149606299213" bottom="0.74803149606299213" header="0.31496062992125984" footer="0.31496062992125984"/>
  <pageSetup paperSize="9" scale="64" orientation="portrait" r:id="rId1"/>
  <colBreaks count="1" manualBreakCount="1">
    <brk id="1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29AEA-7FDC-4D98-B445-2C587B574FB0}">
  <sheetPr>
    <tabColor rgb="FF00FFFF"/>
    <pageSetUpPr autoPageBreaks="0"/>
  </sheetPr>
  <dimension ref="A1:AB69"/>
  <sheetViews>
    <sheetView showGridLines="0" zoomScaleNormal="100" workbookViewId="0">
      <pane ySplit="4" topLeftCell="A5" activePane="bottomLeft" state="frozen"/>
      <selection activeCell="R6" sqref="R6"/>
      <selection pane="bottomLeft" activeCell="B4" sqref="B4"/>
    </sheetView>
  </sheetViews>
  <sheetFormatPr defaultColWidth="9" defaultRowHeight="13.2" x14ac:dyDescent="0.2"/>
  <cols>
    <col min="1" max="1" width="2.88671875" style="7" customWidth="1"/>
    <col min="2" max="2" width="11.33203125" style="10" customWidth="1"/>
    <col min="3" max="3" width="9.33203125" style="2" customWidth="1"/>
    <col min="4" max="4" width="6.44140625" style="2" customWidth="1"/>
    <col min="5" max="5" width="9.33203125" style="2" customWidth="1"/>
    <col min="6" max="6" width="6.33203125" style="2" customWidth="1"/>
    <col min="7" max="7" width="9.33203125" style="2" customWidth="1"/>
    <col min="8" max="8" width="6.109375" style="2" customWidth="1"/>
    <col min="9" max="9" width="9.33203125" style="2" customWidth="1"/>
    <col min="10" max="10" width="6.21875" style="2" customWidth="1"/>
    <col min="11" max="11" width="10.21875" style="2" customWidth="1"/>
    <col min="12" max="12" width="6.21875" style="2" customWidth="1"/>
    <col min="13" max="13" width="5.21875" style="2" customWidth="1"/>
    <col min="14" max="14" width="7.6640625" style="2" customWidth="1"/>
    <col min="15" max="16" width="11.109375" style="2" customWidth="1"/>
    <col min="17" max="17" width="9.44140625" style="2" customWidth="1"/>
    <col min="18" max="18" width="8.21875" style="2" customWidth="1"/>
    <col min="19" max="20" width="13.88671875" style="2" customWidth="1"/>
    <col min="21" max="21" width="10.44140625" style="2" customWidth="1"/>
    <col min="22" max="22" width="12.44140625" style="2" customWidth="1"/>
    <col min="23" max="23" width="12.77734375" style="2" customWidth="1"/>
    <col min="24" max="24" width="8.6640625" style="2" customWidth="1"/>
    <col min="25" max="16384" width="9" style="2"/>
  </cols>
  <sheetData>
    <row r="1" spans="1:28" ht="27.9" customHeight="1" thickBot="1" x14ac:dyDescent="0.25">
      <c r="B1" s="3" t="s">
        <v>83</v>
      </c>
      <c r="N1" s="57" t="s">
        <v>107</v>
      </c>
    </row>
    <row r="2" spans="1:28" ht="23.25" customHeight="1" x14ac:dyDescent="0.2">
      <c r="B2" s="321" t="str">
        <f>IF('4.事業所（５）'!$D$9="","",'4.事業所（５）'!$D$9)&amp;"賃金表"</f>
        <v>○○工場（支社）5賃金表</v>
      </c>
      <c r="C2" s="322"/>
      <c r="D2" s="322"/>
      <c r="E2" s="322"/>
      <c r="F2" s="322"/>
      <c r="G2" s="322"/>
      <c r="H2" s="322"/>
      <c r="I2" s="322" t="str">
        <f>"改訂年"&amp;'4.事業所（１）サラリースケール'!$F$9&amp;"年"</f>
        <v>改訂年2024年</v>
      </c>
      <c r="J2" s="322"/>
      <c r="K2" s="322"/>
      <c r="L2" s="325"/>
      <c r="O2" s="20"/>
      <c r="P2" s="20"/>
      <c r="Q2" s="20"/>
      <c r="R2" s="20"/>
      <c r="S2" s="20"/>
      <c r="T2" s="20"/>
      <c r="U2" s="20"/>
      <c r="V2" s="20"/>
      <c r="W2" s="20"/>
      <c r="X2" s="20"/>
      <c r="Y2" s="20"/>
      <c r="Z2" s="20"/>
      <c r="AA2" s="20"/>
      <c r="AB2" s="19"/>
    </row>
    <row r="3" spans="1:28" s="7" customFormat="1" ht="14.1" customHeight="1" thickBot="1" x14ac:dyDescent="0.25">
      <c r="B3" s="323"/>
      <c r="C3" s="324"/>
      <c r="D3" s="324"/>
      <c r="E3" s="324"/>
      <c r="F3" s="324"/>
      <c r="G3" s="324"/>
      <c r="H3" s="324"/>
      <c r="I3" s="324"/>
      <c r="J3" s="324"/>
      <c r="K3" s="324"/>
      <c r="L3" s="326"/>
      <c r="N3" s="56" t="s">
        <v>57</v>
      </c>
      <c r="O3" s="1"/>
      <c r="P3" s="1"/>
      <c r="Q3" s="1"/>
      <c r="R3" s="1"/>
      <c r="S3" s="1"/>
      <c r="T3" s="1"/>
      <c r="U3" s="1"/>
      <c r="V3" s="1"/>
      <c r="W3" s="1"/>
      <c r="X3" s="1"/>
      <c r="Y3" s="6"/>
      <c r="Z3" s="6"/>
      <c r="AA3" s="1"/>
      <c r="AB3" s="1"/>
    </row>
    <row r="4" spans="1:28" s="1" customFormat="1" ht="22.5" customHeight="1" x14ac:dyDescent="0.2">
      <c r="A4" s="7">
        <v>1</v>
      </c>
      <c r="B4" s="143" t="s">
        <v>5</v>
      </c>
      <c r="C4" s="144">
        <v>1</v>
      </c>
      <c r="D4" s="145" t="s">
        <v>5</v>
      </c>
      <c r="E4" s="146">
        <v>2</v>
      </c>
      <c r="F4" s="147" t="s">
        <v>5</v>
      </c>
      <c r="G4" s="144">
        <v>3</v>
      </c>
      <c r="H4" s="145" t="s">
        <v>5</v>
      </c>
      <c r="I4" s="146">
        <v>4</v>
      </c>
      <c r="J4" s="147" t="s">
        <v>5</v>
      </c>
      <c r="K4" s="144">
        <v>5</v>
      </c>
      <c r="L4" s="145" t="s">
        <v>5</v>
      </c>
      <c r="N4" s="38" t="s">
        <v>5</v>
      </c>
      <c r="O4" s="71" t="s">
        <v>41</v>
      </c>
      <c r="P4" s="39" t="s">
        <v>1</v>
      </c>
      <c r="Q4" s="39" t="s">
        <v>11</v>
      </c>
      <c r="R4" s="39" t="s">
        <v>2</v>
      </c>
      <c r="S4" s="72" t="s">
        <v>52</v>
      </c>
      <c r="T4" s="39" t="s">
        <v>53</v>
      </c>
      <c r="U4" s="39" t="s">
        <v>28</v>
      </c>
      <c r="V4" s="39" t="s">
        <v>3</v>
      </c>
      <c r="W4" s="72" t="s">
        <v>4</v>
      </c>
      <c r="X4" s="39" t="s">
        <v>27</v>
      </c>
      <c r="Y4" s="40" t="s">
        <v>26</v>
      </c>
      <c r="Z4" s="40" t="s">
        <v>0</v>
      </c>
      <c r="AA4" s="41" t="s">
        <v>5</v>
      </c>
    </row>
    <row r="5" spans="1:28" s="1" customFormat="1" ht="24.75" customHeight="1" x14ac:dyDescent="0.2">
      <c r="A5" s="7">
        <v>2</v>
      </c>
      <c r="B5" s="69" t="s">
        <v>0</v>
      </c>
      <c r="C5" s="93" t="str">
        <f>IF($Z$5="","",$Z$5)</f>
        <v>ー</v>
      </c>
      <c r="D5" s="94"/>
      <c r="E5" s="95">
        <f>IF($Z$6="","",$Z$6)</f>
        <v>10</v>
      </c>
      <c r="F5" s="96" t="s">
        <v>8</v>
      </c>
      <c r="G5" s="93">
        <f>IF($Z$7="","",$Z$7)</f>
        <v>15</v>
      </c>
      <c r="H5" s="94" t="s">
        <v>8</v>
      </c>
      <c r="I5" s="95">
        <f>IF($Z$8="","",$Z$8)</f>
        <v>20</v>
      </c>
      <c r="J5" s="96" t="s">
        <v>8</v>
      </c>
      <c r="K5" s="93">
        <f>IF($Z$9="","",$Z$9)</f>
        <v>25</v>
      </c>
      <c r="L5" s="94" t="s">
        <v>8</v>
      </c>
      <c r="N5" s="122" t="str">
        <f>IF('4.事業所（１）サラリースケール'!$C13="","",'4.事業所（１）サラリースケール'!$C13)</f>
        <v>U-1</v>
      </c>
      <c r="O5" s="123">
        <f>IF('4.事業所（５）'!F13="","",'4.事業所（５）'!F13)</f>
        <v>0</v>
      </c>
      <c r="P5" s="124">
        <f>IF('4.事業所（５）'!G13="","",'4.事業所（５）'!G13)</f>
        <v>10</v>
      </c>
      <c r="Q5" s="124">
        <f>IF('4.事業所（５）'!H13="","",'4.事業所（５）'!H13)</f>
        <v>5</v>
      </c>
      <c r="R5" s="124">
        <f>IF('4.事業所（５）'!I13="","",'4.事業所（５）'!I13)</f>
        <v>6</v>
      </c>
      <c r="S5" s="123">
        <f>IF('4.事業所（５）'!J13="","",'4.事業所（５）'!J13)</f>
        <v>60</v>
      </c>
      <c r="T5" s="124">
        <f>IF('4.事業所（５）'!K13="","",'4.事業所（５）'!K13)</f>
        <v>5</v>
      </c>
      <c r="U5" s="124">
        <f>IF('4.事業所（５）'!L13="","",'4.事業所（５）'!L13)</f>
        <v>3</v>
      </c>
      <c r="V5" s="124">
        <f>IF('4.事業所（５）'!M13="","",'4.事業所（５）'!M13)</f>
        <v>12</v>
      </c>
      <c r="W5" s="123">
        <f>IF('4.事業所（５）'!N13="","",'4.事業所（５）'!N13)</f>
        <v>90</v>
      </c>
      <c r="X5" s="124">
        <f>IF('4.事業所（５）'!O13="","",'4.事業所（５）'!O13)</f>
        <v>13</v>
      </c>
      <c r="Y5" s="124">
        <f>IF('4.事業所（５）'!P13="","",'4.事業所（５）'!P13)</f>
        <v>25</v>
      </c>
      <c r="Z5" s="124" t="str">
        <f>IF('4.事業所（５）'!Q13="","",'4.事業所（５）'!Q13)</f>
        <v>ー</v>
      </c>
      <c r="AA5" s="125" t="str">
        <f>IF('4.事業所（５）'!R13="","",'4.事業所（５）'!R13)</f>
        <v>U-1</v>
      </c>
      <c r="AB5" s="2"/>
    </row>
    <row r="6" spans="1:28" ht="24.9" customHeight="1" x14ac:dyDescent="0.2">
      <c r="A6" s="7">
        <v>3</v>
      </c>
      <c r="B6" s="69" t="s">
        <v>6</v>
      </c>
      <c r="C6" s="93">
        <f>IF($P$5="","",$P$5)</f>
        <v>10</v>
      </c>
      <c r="D6" s="94" t="s">
        <v>8</v>
      </c>
      <c r="E6" s="95">
        <f>IF($P$6="","",$P$6)</f>
        <v>15</v>
      </c>
      <c r="F6" s="96" t="s">
        <v>8</v>
      </c>
      <c r="G6" s="93">
        <f>IF($P$7="","",$P$7)</f>
        <v>20</v>
      </c>
      <c r="H6" s="94" t="s">
        <v>8</v>
      </c>
      <c r="I6" s="95">
        <f>IF($P$8="","",$P$8)</f>
        <v>25</v>
      </c>
      <c r="J6" s="96" t="s">
        <v>8</v>
      </c>
      <c r="K6" s="93">
        <f>IF($P$9="","",$P$9)</f>
        <v>30</v>
      </c>
      <c r="L6" s="94" t="s">
        <v>8</v>
      </c>
      <c r="N6" s="122" t="str">
        <f>IF('4.事業所（１）サラリースケール'!$C14="","",'4.事業所（１）サラリースケール'!$C14)</f>
        <v>U-2</v>
      </c>
      <c r="O6" s="123">
        <f>IF('4.事業所（５）'!F14="","",'4.事業所（５）'!F14)</f>
        <v>50</v>
      </c>
      <c r="P6" s="124">
        <f>IF('4.事業所（５）'!G14="","",'4.事業所（５）'!G14)</f>
        <v>15</v>
      </c>
      <c r="Q6" s="124">
        <f>IF('4.事業所（５）'!H14="","",'4.事業所（５）'!H14)</f>
        <v>8</v>
      </c>
      <c r="R6" s="124">
        <f>IF('4.事業所（５）'!I14="","",'4.事業所（５）'!I14)</f>
        <v>12</v>
      </c>
      <c r="S6" s="123">
        <f>IF('4.事業所（５）'!J14="","",'4.事業所（５）'!J14)</f>
        <v>230</v>
      </c>
      <c r="T6" s="124">
        <f>IF('4.事業所（５）'!K14="","",'4.事業所（５）'!K14)</f>
        <v>8</v>
      </c>
      <c r="U6" s="124">
        <f>IF('4.事業所（５）'!L14="","",'4.事業所（５）'!L14)</f>
        <v>4</v>
      </c>
      <c r="V6" s="124">
        <f>IF('4.事業所（５）'!M14="","",'4.事業所（５）'!M14)</f>
        <v>24</v>
      </c>
      <c r="W6" s="123">
        <f>IF('4.事業所（５）'!N14="","",'4.事業所（５）'!N14)</f>
        <v>326</v>
      </c>
      <c r="X6" s="124">
        <f>IF('4.事業所（５）'!O14="","",'4.事業所（５）'!O14)</f>
        <v>25</v>
      </c>
      <c r="Y6" s="124">
        <f>IF('4.事業所（５）'!P14="","",'4.事業所（５）'!P14)</f>
        <v>49</v>
      </c>
      <c r="Z6" s="124">
        <f>IF('4.事業所（５）'!Q14="","",'4.事業所（５）'!Q14)</f>
        <v>10</v>
      </c>
      <c r="AA6" s="125" t="str">
        <f>IF('4.事業所（５）'!R14="","",'4.事業所（５）'!R14)</f>
        <v>U-2</v>
      </c>
    </row>
    <row r="7" spans="1:28" ht="24.9" customHeight="1" x14ac:dyDescent="0.2">
      <c r="A7" s="7">
        <v>4</v>
      </c>
      <c r="B7" s="69" t="s">
        <v>7</v>
      </c>
      <c r="C7" s="93">
        <f>IF($Q$5="","",$Q$5)</f>
        <v>5</v>
      </c>
      <c r="D7" s="94" t="s">
        <v>8</v>
      </c>
      <c r="E7" s="95">
        <f>IF($Q$6="","",$Q$6)</f>
        <v>8</v>
      </c>
      <c r="F7" s="96" t="s">
        <v>8</v>
      </c>
      <c r="G7" s="93">
        <f>IF($Q$7="","",$Q$7)</f>
        <v>10</v>
      </c>
      <c r="H7" s="94" t="s">
        <v>8</v>
      </c>
      <c r="I7" s="95">
        <f>IF($Q$8="","",$Q$8)</f>
        <v>13</v>
      </c>
      <c r="J7" s="96" t="s">
        <v>8</v>
      </c>
      <c r="K7" s="93">
        <f>IF($Q$9="","",$Q$9)</f>
        <v>15</v>
      </c>
      <c r="L7" s="94" t="s">
        <v>8</v>
      </c>
      <c r="N7" s="122" t="str">
        <f>IF('4.事業所（１）サラリースケール'!$C15="","",'4.事業所（１）サラリースケール'!$C15)</f>
        <v>U-3</v>
      </c>
      <c r="O7" s="123">
        <f>IF('4.事業所（５）'!F15="","",'4.事業所（５）'!F15)</f>
        <v>100</v>
      </c>
      <c r="P7" s="124">
        <f>IF('4.事業所（５）'!G15="","",'4.事業所（５）'!G15)</f>
        <v>20</v>
      </c>
      <c r="Q7" s="124">
        <f>IF('4.事業所（５）'!H15="","",'4.事業所（５）'!H15)</f>
        <v>10</v>
      </c>
      <c r="R7" s="124">
        <f>IF('4.事業所（５）'!I15="","",'4.事業所（５）'!I15)</f>
        <v>12</v>
      </c>
      <c r="S7" s="123">
        <f>IF('4.事業所（５）'!J15="","",'4.事業所（５）'!J15)</f>
        <v>340</v>
      </c>
      <c r="T7" s="124">
        <f>IF('4.事業所（５）'!K15="","",'4.事業所（５）'!K15)</f>
        <v>10</v>
      </c>
      <c r="U7" s="124">
        <f>IF('4.事業所（５）'!L15="","",'4.事業所（５）'!L15)</f>
        <v>5</v>
      </c>
      <c r="V7" s="124">
        <f>IF('4.事業所（５）'!M15="","",'4.事業所（５）'!M15)</f>
        <v>24</v>
      </c>
      <c r="W7" s="123">
        <f>IF('4.事業所（５）'!N15="","",'4.事業所（５）'!N15)</f>
        <v>460</v>
      </c>
      <c r="X7" s="124">
        <f>IF('4.事業所（５）'!O15="","",'4.事業所（５）'!O15)</f>
        <v>25</v>
      </c>
      <c r="Y7" s="124">
        <f>IF('4.事業所（５）'!P15="","",'4.事業所（５）'!P15)</f>
        <v>49</v>
      </c>
      <c r="Z7" s="124">
        <f>IF('4.事業所（５）'!Q15="","",'4.事業所（５）'!Q15)</f>
        <v>15</v>
      </c>
      <c r="AA7" s="125" t="str">
        <f>IF('4.事業所（５）'!R15="","",'4.事業所（５）'!R15)</f>
        <v>U-3</v>
      </c>
    </row>
    <row r="8" spans="1:28" ht="24.9" customHeight="1" thickBot="1" x14ac:dyDescent="0.25">
      <c r="A8" s="7">
        <v>5</v>
      </c>
      <c r="B8" s="70" t="s">
        <v>28</v>
      </c>
      <c r="C8" s="97">
        <f>IF($U$5="","",$U$5)</f>
        <v>3</v>
      </c>
      <c r="D8" s="98" t="s">
        <v>8</v>
      </c>
      <c r="E8" s="99">
        <f>IF($U$6="","",$U$6)</f>
        <v>4</v>
      </c>
      <c r="F8" s="100" t="s">
        <v>8</v>
      </c>
      <c r="G8" s="97">
        <f>IF($U$7="","",$U$7)</f>
        <v>5</v>
      </c>
      <c r="H8" s="98" t="s">
        <v>8</v>
      </c>
      <c r="I8" s="99">
        <f>IF($U$8="","",$U$8)</f>
        <v>7</v>
      </c>
      <c r="J8" s="100" t="s">
        <v>8</v>
      </c>
      <c r="K8" s="97">
        <f>IF($U$9="","",$U$9)</f>
        <v>8</v>
      </c>
      <c r="L8" s="98" t="s">
        <v>8</v>
      </c>
      <c r="N8" s="122" t="str">
        <f>IF('4.事業所（１）サラリースケール'!$C16="","",'4.事業所（１）サラリースケール'!$C16)</f>
        <v>U-4</v>
      </c>
      <c r="O8" s="123">
        <f>IF('4.事業所（５）'!F16="","",'4.事業所（５）'!F16)</f>
        <v>150</v>
      </c>
      <c r="P8" s="124">
        <f>IF('4.事業所（５）'!G16="","",'4.事業所（５）'!G16)</f>
        <v>25</v>
      </c>
      <c r="Q8" s="124">
        <f>IF('4.事業所（５）'!H16="","",'4.事業所（５）'!H16)</f>
        <v>13</v>
      </c>
      <c r="R8" s="124">
        <f>IF('4.事業所（５）'!I16="","",'4.事業所（５）'!I16)</f>
        <v>12</v>
      </c>
      <c r="S8" s="123">
        <f>IF('4.事業所（５）'!J16="","",'4.事業所（５）'!J16)</f>
        <v>450</v>
      </c>
      <c r="T8" s="124">
        <f>IF('4.事業所（５）'!K16="","",'4.事業所（５）'!K16)</f>
        <v>13</v>
      </c>
      <c r="U8" s="124">
        <f>IF('4.事業所（５）'!L16="","",'4.事業所（５）'!L16)</f>
        <v>7</v>
      </c>
      <c r="V8" s="124">
        <f>IF('4.事業所（５）'!M16="","",'4.事業所（５）'!M16)</f>
        <v>24</v>
      </c>
      <c r="W8" s="123">
        <f>IF('4.事業所（５）'!N16="","",'4.事業所（５）'!N16)</f>
        <v>606</v>
      </c>
      <c r="X8" s="124">
        <f>IF('4.事業所（５）'!O16="","",'4.事業所（５）'!O16)</f>
        <v>25</v>
      </c>
      <c r="Y8" s="124">
        <f>IF('4.事業所（５）'!P16="","",'4.事業所（５）'!P16)</f>
        <v>49</v>
      </c>
      <c r="Z8" s="124">
        <f>IF('4.事業所（５）'!Q16="","",'4.事業所（５）'!Q16)</f>
        <v>20</v>
      </c>
      <c r="AA8" s="125" t="str">
        <f>IF('4.事業所（５）'!R16="","",'4.事業所（５）'!R16)</f>
        <v>U-4</v>
      </c>
    </row>
    <row r="9" spans="1:28" ht="24.9" customHeight="1" thickBot="1" x14ac:dyDescent="0.25">
      <c r="A9" s="7">
        <v>6</v>
      </c>
      <c r="B9" s="119">
        <v>1</v>
      </c>
      <c r="C9" s="101">
        <f>IF($O$5="","",$O$5)</f>
        <v>0</v>
      </c>
      <c r="D9" s="102"/>
      <c r="E9" s="103">
        <f>IF($O$6="","",$O$6)</f>
        <v>50</v>
      </c>
      <c r="F9" s="104"/>
      <c r="G9" s="101">
        <f>IF($O$7="","",$O$7)</f>
        <v>100</v>
      </c>
      <c r="H9" s="102"/>
      <c r="I9" s="103">
        <f>IF($O$8="","",$O$8)</f>
        <v>150</v>
      </c>
      <c r="J9" s="105"/>
      <c r="K9" s="101">
        <f>IF($O$9="","",$O$9)</f>
        <v>200</v>
      </c>
      <c r="L9" s="102"/>
      <c r="N9" s="126" t="str">
        <f>IF('4.事業所（１）サラリースケール'!$C17="","",'4.事業所（１）サラリースケール'!$C17)</f>
        <v>U-5</v>
      </c>
      <c r="O9" s="127">
        <f>IF('4.事業所（５）'!F17="","",'4.事業所（５）'!F17)</f>
        <v>200</v>
      </c>
      <c r="P9" s="128">
        <f>IF('4.事業所（５）'!G17="","",'4.事業所（５）'!G17)</f>
        <v>30</v>
      </c>
      <c r="Q9" s="128">
        <f>IF('4.事業所（５）'!H17="","",'4.事業所（５）'!H17)</f>
        <v>15</v>
      </c>
      <c r="R9" s="128">
        <f>IF('4.事業所（５）'!I17="","",'4.事業所（５）'!I17)</f>
        <v>12</v>
      </c>
      <c r="S9" s="127">
        <f>IF('4.事業所（５）'!J17="","",'4.事業所（５）'!J17)</f>
        <v>560</v>
      </c>
      <c r="T9" s="128">
        <f>IF('4.事業所（５）'!K17="","",'4.事業所（５）'!K17)</f>
        <v>15</v>
      </c>
      <c r="U9" s="128">
        <f>IF('4.事業所（５）'!L17="","",'4.事業所（５）'!L17)</f>
        <v>8</v>
      </c>
      <c r="V9" s="128">
        <f>IF('4.事業所（５）'!M17="","",'4.事業所（５）'!M17)</f>
        <v>24</v>
      </c>
      <c r="W9" s="127">
        <f>IF('4.事業所（５）'!N17="","",'4.事業所（５）'!N17)</f>
        <v>740</v>
      </c>
      <c r="X9" s="128">
        <f>IF('4.事業所（５）'!O17="","",'4.事業所（５）'!O17)</f>
        <v>25</v>
      </c>
      <c r="Y9" s="128">
        <f>IF('4.事業所（５）'!P17="","",'4.事業所（５）'!P17)</f>
        <v>49</v>
      </c>
      <c r="Z9" s="128">
        <f>IF('4.事業所（５）'!Q17="","",'4.事業所（５）'!Q17)</f>
        <v>25</v>
      </c>
      <c r="AA9" s="129" t="str">
        <f>IF('4.事業所（５）'!R17="","",'4.事業所（５）'!R17)</f>
        <v>U-5</v>
      </c>
    </row>
    <row r="10" spans="1:28" ht="15" customHeight="1" x14ac:dyDescent="0.2">
      <c r="A10" s="7">
        <v>7</v>
      </c>
      <c r="B10" s="120">
        <v>2</v>
      </c>
      <c r="C10" s="106">
        <f>IF(D10="","",C9+D10)</f>
        <v>5</v>
      </c>
      <c r="D10" s="107">
        <f>IF($B9&lt;=$R$5*$N$13,$C$7,IF($B9&lt;=$V$5*$N$13,$C$8,""))</f>
        <v>5</v>
      </c>
      <c r="E10" s="108">
        <f>IF(F10="","",E9+F10)</f>
        <v>58</v>
      </c>
      <c r="F10" s="109">
        <f t="shared" ref="F10:F68" si="0">IF($B9&lt;=$R$6*$N$13,$E$7,IF($B9&lt;=$V$6*$N$13,$E$8,""))</f>
        <v>8</v>
      </c>
      <c r="G10" s="106">
        <f>IF(H10="","",G9+H10)</f>
        <v>110</v>
      </c>
      <c r="H10" s="107">
        <f t="shared" ref="H10:H68" si="1">IF($B9&lt;=$R$7*$N$13,$G$7,IF($B9&lt;=$V$7*$N$13,$G$8,""))</f>
        <v>10</v>
      </c>
      <c r="I10" s="110">
        <f>IF(J10="","",I9+J10)</f>
        <v>163</v>
      </c>
      <c r="J10" s="109">
        <f t="shared" ref="J10:J68" si="2">IF($B9&lt;=$R$8*$N$13,$I$7,IF($B9&lt;=$V$8*$N$13,$I$8,""))</f>
        <v>13</v>
      </c>
      <c r="K10" s="106">
        <f>IF(L10="","",K9+L10)</f>
        <v>215</v>
      </c>
      <c r="L10" s="107">
        <f t="shared" ref="L10:L68" si="3">IF($B9&lt;=$R$9*$N$13,$K$7,IF($B9&lt;=$V$9*$N$13,$K$8,""))</f>
        <v>15</v>
      </c>
    </row>
    <row r="11" spans="1:28" ht="15" customHeight="1" thickBot="1" x14ac:dyDescent="0.25">
      <c r="A11" s="7">
        <v>8</v>
      </c>
      <c r="B11" s="120">
        <v>3</v>
      </c>
      <c r="C11" s="106">
        <f t="shared" ref="C11:C68" si="4">IF(D11="","",C10+D11)</f>
        <v>10</v>
      </c>
      <c r="D11" s="107">
        <f t="shared" ref="D11:D68" si="5">IF($B10&lt;=$R$5*$N$13,$C$7,IF($B10&lt;=$V$5*$N$13,$C$8,""))</f>
        <v>5</v>
      </c>
      <c r="E11" s="110">
        <f t="shared" ref="E11:E68" si="6">IF(F11="","",E10+F11)</f>
        <v>66</v>
      </c>
      <c r="F11" s="109">
        <f t="shared" si="0"/>
        <v>8</v>
      </c>
      <c r="G11" s="106">
        <f t="shared" ref="G11:G68" si="7">IF(H11="","",G10+H11)</f>
        <v>120</v>
      </c>
      <c r="H11" s="107">
        <f t="shared" si="1"/>
        <v>10</v>
      </c>
      <c r="I11" s="110">
        <f t="shared" ref="I11:I68" si="8">IF(J11="","",I10+J11)</f>
        <v>176</v>
      </c>
      <c r="J11" s="109">
        <f t="shared" si="2"/>
        <v>13</v>
      </c>
      <c r="K11" s="106">
        <f t="shared" ref="K11:K68" si="9">IF(L11="","",K10+L11)</f>
        <v>230</v>
      </c>
      <c r="L11" s="107">
        <f t="shared" si="3"/>
        <v>15</v>
      </c>
      <c r="N11" s="14" t="s">
        <v>33</v>
      </c>
      <c r="O11" s="8"/>
      <c r="P11" s="8"/>
      <c r="Q11" s="8" t="s">
        <v>32</v>
      </c>
      <c r="U11" s="15"/>
    </row>
    <row r="12" spans="1:28" ht="15" customHeight="1" x14ac:dyDescent="0.2">
      <c r="A12" s="7">
        <v>9</v>
      </c>
      <c r="B12" s="120">
        <v>4</v>
      </c>
      <c r="C12" s="106">
        <f t="shared" si="4"/>
        <v>15</v>
      </c>
      <c r="D12" s="107">
        <f t="shared" si="5"/>
        <v>5</v>
      </c>
      <c r="E12" s="110">
        <f t="shared" si="6"/>
        <v>74</v>
      </c>
      <c r="F12" s="109">
        <f t="shared" si="0"/>
        <v>8</v>
      </c>
      <c r="G12" s="106">
        <f t="shared" si="7"/>
        <v>130</v>
      </c>
      <c r="H12" s="107">
        <f t="shared" si="1"/>
        <v>10</v>
      </c>
      <c r="I12" s="110">
        <f t="shared" si="8"/>
        <v>189</v>
      </c>
      <c r="J12" s="109">
        <f t="shared" si="2"/>
        <v>13</v>
      </c>
      <c r="K12" s="106">
        <f t="shared" si="9"/>
        <v>245</v>
      </c>
      <c r="L12" s="107">
        <f t="shared" si="3"/>
        <v>15</v>
      </c>
      <c r="N12" s="37" t="str">
        <f>IF('2.サラリースケールの設計'!$E$39="","",'2.サラリースケールの設計'!$E$39)</f>
        <v>Ｂ</v>
      </c>
      <c r="O12" s="9"/>
      <c r="P12" s="9"/>
      <c r="Q12" s="327" t="str">
        <f>IF('2.サラリースケールの設計'!$G$37="","",'2.サラリースケールの設計'!G$37)</f>
        <v>　張り出し昇給支給割合</v>
      </c>
      <c r="R12" s="328" t="str">
        <f>IF('2.サラリースケールの設計'!$E$39="","",'2.サラリースケールの設計'!$E$39)</f>
        <v>Ｂ</v>
      </c>
      <c r="S12" s="329" t="str">
        <f>IF('2.サラリースケールの設計'!$E$39="","",'2.サラリースケールの設計'!$E$39)</f>
        <v>Ｂ</v>
      </c>
      <c r="T12" s="23"/>
      <c r="U12" s="16"/>
      <c r="X12" s="5"/>
    </row>
    <row r="13" spans="1:28" ht="15" customHeight="1" thickBot="1" x14ac:dyDescent="0.25">
      <c r="A13" s="7">
        <v>10</v>
      </c>
      <c r="B13" s="120">
        <v>5</v>
      </c>
      <c r="C13" s="106">
        <f t="shared" si="4"/>
        <v>20</v>
      </c>
      <c r="D13" s="107">
        <f t="shared" si="5"/>
        <v>5</v>
      </c>
      <c r="E13" s="110">
        <f t="shared" si="6"/>
        <v>82</v>
      </c>
      <c r="F13" s="109">
        <f t="shared" si="0"/>
        <v>8</v>
      </c>
      <c r="G13" s="106">
        <f t="shared" si="7"/>
        <v>140</v>
      </c>
      <c r="H13" s="107">
        <f t="shared" si="1"/>
        <v>10</v>
      </c>
      <c r="I13" s="110">
        <f t="shared" si="8"/>
        <v>202</v>
      </c>
      <c r="J13" s="109">
        <f t="shared" si="2"/>
        <v>13</v>
      </c>
      <c r="K13" s="106">
        <f t="shared" si="9"/>
        <v>260</v>
      </c>
      <c r="L13" s="107">
        <f t="shared" si="3"/>
        <v>15</v>
      </c>
      <c r="N13" s="91">
        <f>IF('2.サラリースケールの設計'!$E$40="","",'2.サラリースケールの設計'!$E$40)</f>
        <v>2</v>
      </c>
      <c r="O13" s="18"/>
      <c r="P13" s="18"/>
      <c r="Q13" s="330">
        <f>IF('2.サラリースケールの設計'!$I$37="","",'2.サラリースケールの設計'!$I$37)</f>
        <v>0.5</v>
      </c>
      <c r="R13" s="331" t="str">
        <f>IF('2.サラリースケールの設計'!$E$39="","",'2.サラリースケールの設計'!$E$39)</f>
        <v>Ｂ</v>
      </c>
      <c r="S13" s="332" t="str">
        <f>IF('2.サラリースケールの設計'!$E$39="","",'2.サラリースケールの設計'!$E$39)</f>
        <v>Ｂ</v>
      </c>
      <c r="T13" s="24"/>
    </row>
    <row r="14" spans="1:28" ht="15" customHeight="1" x14ac:dyDescent="0.2">
      <c r="A14" s="7">
        <v>11</v>
      </c>
      <c r="B14" s="120">
        <v>6</v>
      </c>
      <c r="C14" s="106">
        <f t="shared" si="4"/>
        <v>25</v>
      </c>
      <c r="D14" s="107">
        <f t="shared" si="5"/>
        <v>5</v>
      </c>
      <c r="E14" s="110">
        <f t="shared" si="6"/>
        <v>90</v>
      </c>
      <c r="F14" s="109">
        <f t="shared" si="0"/>
        <v>8</v>
      </c>
      <c r="G14" s="106">
        <f t="shared" si="7"/>
        <v>150</v>
      </c>
      <c r="H14" s="107">
        <f t="shared" si="1"/>
        <v>10</v>
      </c>
      <c r="I14" s="110">
        <f t="shared" si="8"/>
        <v>215</v>
      </c>
      <c r="J14" s="109">
        <f t="shared" si="2"/>
        <v>13</v>
      </c>
      <c r="K14" s="106">
        <f t="shared" si="9"/>
        <v>275</v>
      </c>
      <c r="L14" s="107">
        <f t="shared" si="3"/>
        <v>15</v>
      </c>
    </row>
    <row r="15" spans="1:28" ht="15" customHeight="1" x14ac:dyDescent="0.2">
      <c r="A15" s="7">
        <v>12</v>
      </c>
      <c r="B15" s="120">
        <v>7</v>
      </c>
      <c r="C15" s="106">
        <f t="shared" si="4"/>
        <v>30</v>
      </c>
      <c r="D15" s="107">
        <f t="shared" si="5"/>
        <v>5</v>
      </c>
      <c r="E15" s="110">
        <f t="shared" si="6"/>
        <v>98</v>
      </c>
      <c r="F15" s="109">
        <f t="shared" si="0"/>
        <v>8</v>
      </c>
      <c r="G15" s="106">
        <f t="shared" si="7"/>
        <v>160</v>
      </c>
      <c r="H15" s="107">
        <f t="shared" si="1"/>
        <v>10</v>
      </c>
      <c r="I15" s="110">
        <f t="shared" si="8"/>
        <v>228</v>
      </c>
      <c r="J15" s="109">
        <f t="shared" si="2"/>
        <v>13</v>
      </c>
      <c r="K15" s="106">
        <f t="shared" si="9"/>
        <v>290</v>
      </c>
      <c r="L15" s="107">
        <f t="shared" si="3"/>
        <v>15</v>
      </c>
      <c r="N15" s="42"/>
    </row>
    <row r="16" spans="1:28" ht="15" customHeight="1" x14ac:dyDescent="0.2">
      <c r="A16" s="7">
        <v>13</v>
      </c>
      <c r="B16" s="120">
        <v>8</v>
      </c>
      <c r="C16" s="106">
        <f t="shared" si="4"/>
        <v>35</v>
      </c>
      <c r="D16" s="107">
        <f t="shared" si="5"/>
        <v>5</v>
      </c>
      <c r="E16" s="110">
        <f t="shared" si="6"/>
        <v>106</v>
      </c>
      <c r="F16" s="109">
        <f t="shared" si="0"/>
        <v>8</v>
      </c>
      <c r="G16" s="106">
        <f t="shared" si="7"/>
        <v>170</v>
      </c>
      <c r="H16" s="107">
        <f t="shared" si="1"/>
        <v>10</v>
      </c>
      <c r="I16" s="110">
        <f t="shared" si="8"/>
        <v>241</v>
      </c>
      <c r="J16" s="109">
        <f t="shared" si="2"/>
        <v>13</v>
      </c>
      <c r="K16" s="106">
        <f t="shared" si="9"/>
        <v>305</v>
      </c>
      <c r="L16" s="107">
        <f t="shared" si="3"/>
        <v>15</v>
      </c>
      <c r="N16" s="1"/>
      <c r="O16" s="1"/>
      <c r="P16" s="1"/>
    </row>
    <row r="17" spans="1:16" ht="15" customHeight="1" x14ac:dyDescent="0.2">
      <c r="A17" s="7">
        <v>14</v>
      </c>
      <c r="B17" s="120">
        <v>9</v>
      </c>
      <c r="C17" s="106">
        <f t="shared" si="4"/>
        <v>40</v>
      </c>
      <c r="D17" s="107">
        <f t="shared" si="5"/>
        <v>5</v>
      </c>
      <c r="E17" s="110">
        <f t="shared" si="6"/>
        <v>114</v>
      </c>
      <c r="F17" s="109">
        <f t="shared" si="0"/>
        <v>8</v>
      </c>
      <c r="G17" s="106">
        <f t="shared" si="7"/>
        <v>180</v>
      </c>
      <c r="H17" s="107">
        <f t="shared" si="1"/>
        <v>10</v>
      </c>
      <c r="I17" s="110">
        <f t="shared" si="8"/>
        <v>254</v>
      </c>
      <c r="J17" s="109">
        <f t="shared" si="2"/>
        <v>13</v>
      </c>
      <c r="K17" s="106">
        <f t="shared" si="9"/>
        <v>320</v>
      </c>
      <c r="L17" s="107">
        <f t="shared" si="3"/>
        <v>15</v>
      </c>
      <c r="N17" s="153"/>
      <c r="O17" s="154"/>
      <c r="P17" s="155"/>
    </row>
    <row r="18" spans="1:16" ht="15" customHeight="1" x14ac:dyDescent="0.2">
      <c r="A18" s="7">
        <v>15</v>
      </c>
      <c r="B18" s="120">
        <v>10</v>
      </c>
      <c r="C18" s="106">
        <f t="shared" si="4"/>
        <v>45</v>
      </c>
      <c r="D18" s="107">
        <f t="shared" si="5"/>
        <v>5</v>
      </c>
      <c r="E18" s="110">
        <f t="shared" si="6"/>
        <v>122</v>
      </c>
      <c r="F18" s="109">
        <f t="shared" si="0"/>
        <v>8</v>
      </c>
      <c r="G18" s="106">
        <f t="shared" si="7"/>
        <v>190</v>
      </c>
      <c r="H18" s="107">
        <f t="shared" si="1"/>
        <v>10</v>
      </c>
      <c r="I18" s="110">
        <f t="shared" si="8"/>
        <v>267</v>
      </c>
      <c r="J18" s="109">
        <f t="shared" si="2"/>
        <v>13</v>
      </c>
      <c r="K18" s="106">
        <f t="shared" si="9"/>
        <v>335</v>
      </c>
      <c r="L18" s="107">
        <f t="shared" si="3"/>
        <v>15</v>
      </c>
      <c r="N18" s="153"/>
      <c r="O18" s="154"/>
      <c r="P18" s="155"/>
    </row>
    <row r="19" spans="1:16" ht="15" customHeight="1" x14ac:dyDescent="0.2">
      <c r="A19" s="7">
        <v>16</v>
      </c>
      <c r="B19" s="120">
        <v>11</v>
      </c>
      <c r="C19" s="106">
        <f t="shared" si="4"/>
        <v>50</v>
      </c>
      <c r="D19" s="107">
        <f t="shared" si="5"/>
        <v>5</v>
      </c>
      <c r="E19" s="110">
        <f t="shared" si="6"/>
        <v>130</v>
      </c>
      <c r="F19" s="109">
        <f t="shared" si="0"/>
        <v>8</v>
      </c>
      <c r="G19" s="106">
        <f t="shared" si="7"/>
        <v>200</v>
      </c>
      <c r="H19" s="107">
        <f t="shared" si="1"/>
        <v>10</v>
      </c>
      <c r="I19" s="110">
        <f t="shared" si="8"/>
        <v>280</v>
      </c>
      <c r="J19" s="109">
        <f t="shared" si="2"/>
        <v>13</v>
      </c>
      <c r="K19" s="106">
        <f t="shared" si="9"/>
        <v>350</v>
      </c>
      <c r="L19" s="107">
        <f t="shared" si="3"/>
        <v>15</v>
      </c>
      <c r="N19" s="153"/>
      <c r="O19" s="154"/>
      <c r="P19" s="155"/>
    </row>
    <row r="20" spans="1:16" ht="15" customHeight="1" x14ac:dyDescent="0.2">
      <c r="A20" s="7">
        <v>17</v>
      </c>
      <c r="B20" s="120">
        <v>12</v>
      </c>
      <c r="C20" s="106">
        <f t="shared" si="4"/>
        <v>55</v>
      </c>
      <c r="D20" s="107">
        <f t="shared" si="5"/>
        <v>5</v>
      </c>
      <c r="E20" s="110">
        <f t="shared" si="6"/>
        <v>138</v>
      </c>
      <c r="F20" s="109">
        <f t="shared" si="0"/>
        <v>8</v>
      </c>
      <c r="G20" s="106">
        <f t="shared" si="7"/>
        <v>210</v>
      </c>
      <c r="H20" s="107">
        <f t="shared" si="1"/>
        <v>10</v>
      </c>
      <c r="I20" s="110">
        <f t="shared" si="8"/>
        <v>293</v>
      </c>
      <c r="J20" s="109">
        <f t="shared" si="2"/>
        <v>13</v>
      </c>
      <c r="K20" s="106">
        <f t="shared" si="9"/>
        <v>365</v>
      </c>
      <c r="L20" s="107">
        <f t="shared" si="3"/>
        <v>15</v>
      </c>
      <c r="N20" s="153"/>
      <c r="O20" s="154"/>
      <c r="P20" s="155"/>
    </row>
    <row r="21" spans="1:16" ht="15" customHeight="1" x14ac:dyDescent="0.2">
      <c r="A21" s="7">
        <v>18</v>
      </c>
      <c r="B21" s="120">
        <v>13</v>
      </c>
      <c r="C21" s="106">
        <f t="shared" si="4"/>
        <v>60</v>
      </c>
      <c r="D21" s="107">
        <f t="shared" si="5"/>
        <v>5</v>
      </c>
      <c r="E21" s="110">
        <f t="shared" si="6"/>
        <v>146</v>
      </c>
      <c r="F21" s="109">
        <f t="shared" si="0"/>
        <v>8</v>
      </c>
      <c r="G21" s="106">
        <f t="shared" si="7"/>
        <v>220</v>
      </c>
      <c r="H21" s="107">
        <f t="shared" si="1"/>
        <v>10</v>
      </c>
      <c r="I21" s="110">
        <f t="shared" si="8"/>
        <v>306</v>
      </c>
      <c r="J21" s="109">
        <f t="shared" si="2"/>
        <v>13</v>
      </c>
      <c r="K21" s="106">
        <f t="shared" si="9"/>
        <v>380</v>
      </c>
      <c r="L21" s="107">
        <f t="shared" si="3"/>
        <v>15</v>
      </c>
      <c r="N21" s="153"/>
      <c r="O21" s="154"/>
      <c r="P21" s="155"/>
    </row>
    <row r="22" spans="1:16" ht="15" customHeight="1" x14ac:dyDescent="0.2">
      <c r="A22" s="7">
        <v>19</v>
      </c>
      <c r="B22" s="120">
        <v>14</v>
      </c>
      <c r="C22" s="106">
        <f t="shared" si="4"/>
        <v>63</v>
      </c>
      <c r="D22" s="107">
        <f t="shared" si="5"/>
        <v>3</v>
      </c>
      <c r="E22" s="110">
        <f t="shared" si="6"/>
        <v>154</v>
      </c>
      <c r="F22" s="109">
        <f t="shared" si="0"/>
        <v>8</v>
      </c>
      <c r="G22" s="106">
        <f t="shared" si="7"/>
        <v>230</v>
      </c>
      <c r="H22" s="107">
        <f t="shared" si="1"/>
        <v>10</v>
      </c>
      <c r="I22" s="110">
        <f t="shared" si="8"/>
        <v>319</v>
      </c>
      <c r="J22" s="109">
        <f t="shared" si="2"/>
        <v>13</v>
      </c>
      <c r="K22" s="106">
        <f t="shared" si="9"/>
        <v>395</v>
      </c>
      <c r="L22" s="107">
        <f t="shared" si="3"/>
        <v>15</v>
      </c>
    </row>
    <row r="23" spans="1:16" ht="15" customHeight="1" x14ac:dyDescent="0.2">
      <c r="A23" s="7">
        <v>20</v>
      </c>
      <c r="B23" s="120">
        <v>15</v>
      </c>
      <c r="C23" s="106">
        <f t="shared" si="4"/>
        <v>66</v>
      </c>
      <c r="D23" s="107">
        <f t="shared" si="5"/>
        <v>3</v>
      </c>
      <c r="E23" s="110">
        <f t="shared" si="6"/>
        <v>162</v>
      </c>
      <c r="F23" s="109">
        <f t="shared" si="0"/>
        <v>8</v>
      </c>
      <c r="G23" s="106">
        <f t="shared" si="7"/>
        <v>240</v>
      </c>
      <c r="H23" s="107">
        <f t="shared" si="1"/>
        <v>10</v>
      </c>
      <c r="I23" s="110">
        <f t="shared" si="8"/>
        <v>332</v>
      </c>
      <c r="J23" s="109">
        <f t="shared" si="2"/>
        <v>13</v>
      </c>
      <c r="K23" s="106">
        <f t="shared" si="9"/>
        <v>410</v>
      </c>
      <c r="L23" s="107">
        <f t="shared" si="3"/>
        <v>15</v>
      </c>
    </row>
    <row r="24" spans="1:16" ht="15" customHeight="1" x14ac:dyDescent="0.2">
      <c r="A24" s="7">
        <v>21</v>
      </c>
      <c r="B24" s="120">
        <v>16</v>
      </c>
      <c r="C24" s="106">
        <f t="shared" si="4"/>
        <v>69</v>
      </c>
      <c r="D24" s="107">
        <f t="shared" si="5"/>
        <v>3</v>
      </c>
      <c r="E24" s="110">
        <f t="shared" si="6"/>
        <v>170</v>
      </c>
      <c r="F24" s="109">
        <f t="shared" si="0"/>
        <v>8</v>
      </c>
      <c r="G24" s="106">
        <f t="shared" si="7"/>
        <v>250</v>
      </c>
      <c r="H24" s="107">
        <f t="shared" si="1"/>
        <v>10</v>
      </c>
      <c r="I24" s="110">
        <f t="shared" si="8"/>
        <v>345</v>
      </c>
      <c r="J24" s="109">
        <f t="shared" si="2"/>
        <v>13</v>
      </c>
      <c r="K24" s="106">
        <f t="shared" si="9"/>
        <v>425</v>
      </c>
      <c r="L24" s="107">
        <f t="shared" si="3"/>
        <v>15</v>
      </c>
    </row>
    <row r="25" spans="1:16" ht="15" customHeight="1" x14ac:dyDescent="0.2">
      <c r="A25" s="7">
        <v>22</v>
      </c>
      <c r="B25" s="120">
        <v>17</v>
      </c>
      <c r="C25" s="106">
        <f t="shared" si="4"/>
        <v>72</v>
      </c>
      <c r="D25" s="107">
        <f t="shared" si="5"/>
        <v>3</v>
      </c>
      <c r="E25" s="110">
        <f t="shared" si="6"/>
        <v>178</v>
      </c>
      <c r="F25" s="109">
        <f t="shared" si="0"/>
        <v>8</v>
      </c>
      <c r="G25" s="106">
        <f t="shared" si="7"/>
        <v>260</v>
      </c>
      <c r="H25" s="107">
        <f t="shared" si="1"/>
        <v>10</v>
      </c>
      <c r="I25" s="110">
        <f t="shared" si="8"/>
        <v>358</v>
      </c>
      <c r="J25" s="109">
        <f t="shared" si="2"/>
        <v>13</v>
      </c>
      <c r="K25" s="106">
        <f t="shared" si="9"/>
        <v>440</v>
      </c>
      <c r="L25" s="107">
        <f t="shared" si="3"/>
        <v>15</v>
      </c>
    </row>
    <row r="26" spans="1:16" ht="15" customHeight="1" x14ac:dyDescent="0.2">
      <c r="A26" s="7">
        <v>23</v>
      </c>
      <c r="B26" s="120">
        <v>18</v>
      </c>
      <c r="C26" s="106">
        <f t="shared" si="4"/>
        <v>75</v>
      </c>
      <c r="D26" s="107">
        <f t="shared" si="5"/>
        <v>3</v>
      </c>
      <c r="E26" s="110">
        <f t="shared" si="6"/>
        <v>186</v>
      </c>
      <c r="F26" s="109">
        <f t="shared" si="0"/>
        <v>8</v>
      </c>
      <c r="G26" s="106">
        <f t="shared" si="7"/>
        <v>270</v>
      </c>
      <c r="H26" s="107">
        <f t="shared" si="1"/>
        <v>10</v>
      </c>
      <c r="I26" s="110">
        <f t="shared" si="8"/>
        <v>371</v>
      </c>
      <c r="J26" s="109">
        <f t="shared" si="2"/>
        <v>13</v>
      </c>
      <c r="K26" s="106">
        <f t="shared" si="9"/>
        <v>455</v>
      </c>
      <c r="L26" s="107">
        <f t="shared" si="3"/>
        <v>15</v>
      </c>
    </row>
    <row r="27" spans="1:16" ht="15" customHeight="1" x14ac:dyDescent="0.2">
      <c r="A27" s="7">
        <v>24</v>
      </c>
      <c r="B27" s="120">
        <v>19</v>
      </c>
      <c r="C27" s="106">
        <f t="shared" si="4"/>
        <v>78</v>
      </c>
      <c r="D27" s="107">
        <f t="shared" si="5"/>
        <v>3</v>
      </c>
      <c r="E27" s="110">
        <f t="shared" si="6"/>
        <v>194</v>
      </c>
      <c r="F27" s="109">
        <f t="shared" si="0"/>
        <v>8</v>
      </c>
      <c r="G27" s="106">
        <f t="shared" si="7"/>
        <v>280</v>
      </c>
      <c r="H27" s="107">
        <f t="shared" si="1"/>
        <v>10</v>
      </c>
      <c r="I27" s="110">
        <f t="shared" si="8"/>
        <v>384</v>
      </c>
      <c r="J27" s="109">
        <f t="shared" si="2"/>
        <v>13</v>
      </c>
      <c r="K27" s="106">
        <f t="shared" si="9"/>
        <v>470</v>
      </c>
      <c r="L27" s="107">
        <f t="shared" si="3"/>
        <v>15</v>
      </c>
    </row>
    <row r="28" spans="1:16" ht="15" customHeight="1" x14ac:dyDescent="0.2">
      <c r="A28" s="7">
        <v>25</v>
      </c>
      <c r="B28" s="120">
        <v>20</v>
      </c>
      <c r="C28" s="106">
        <f t="shared" si="4"/>
        <v>81</v>
      </c>
      <c r="D28" s="107">
        <f t="shared" si="5"/>
        <v>3</v>
      </c>
      <c r="E28" s="110">
        <f t="shared" si="6"/>
        <v>202</v>
      </c>
      <c r="F28" s="109">
        <f t="shared" si="0"/>
        <v>8</v>
      </c>
      <c r="G28" s="106">
        <f t="shared" si="7"/>
        <v>290</v>
      </c>
      <c r="H28" s="107">
        <f t="shared" si="1"/>
        <v>10</v>
      </c>
      <c r="I28" s="110">
        <f t="shared" si="8"/>
        <v>397</v>
      </c>
      <c r="J28" s="109">
        <f t="shared" si="2"/>
        <v>13</v>
      </c>
      <c r="K28" s="106">
        <f t="shared" si="9"/>
        <v>485</v>
      </c>
      <c r="L28" s="107">
        <f t="shared" si="3"/>
        <v>15</v>
      </c>
    </row>
    <row r="29" spans="1:16" ht="15" customHeight="1" x14ac:dyDescent="0.2">
      <c r="A29" s="7">
        <v>26</v>
      </c>
      <c r="B29" s="120">
        <v>21</v>
      </c>
      <c r="C29" s="106">
        <f t="shared" si="4"/>
        <v>84</v>
      </c>
      <c r="D29" s="107">
        <f t="shared" si="5"/>
        <v>3</v>
      </c>
      <c r="E29" s="110">
        <f t="shared" si="6"/>
        <v>210</v>
      </c>
      <c r="F29" s="109">
        <f t="shared" si="0"/>
        <v>8</v>
      </c>
      <c r="G29" s="106">
        <f t="shared" si="7"/>
        <v>300</v>
      </c>
      <c r="H29" s="107">
        <f t="shared" si="1"/>
        <v>10</v>
      </c>
      <c r="I29" s="110">
        <f t="shared" si="8"/>
        <v>410</v>
      </c>
      <c r="J29" s="109">
        <f t="shared" si="2"/>
        <v>13</v>
      </c>
      <c r="K29" s="106">
        <f t="shared" si="9"/>
        <v>500</v>
      </c>
      <c r="L29" s="107">
        <f t="shared" si="3"/>
        <v>15</v>
      </c>
    </row>
    <row r="30" spans="1:16" ht="15" customHeight="1" x14ac:dyDescent="0.2">
      <c r="A30" s="7">
        <v>27</v>
      </c>
      <c r="B30" s="120">
        <v>22</v>
      </c>
      <c r="C30" s="106">
        <f t="shared" si="4"/>
        <v>87</v>
      </c>
      <c r="D30" s="107">
        <f t="shared" si="5"/>
        <v>3</v>
      </c>
      <c r="E30" s="110">
        <f t="shared" si="6"/>
        <v>218</v>
      </c>
      <c r="F30" s="109">
        <f t="shared" si="0"/>
        <v>8</v>
      </c>
      <c r="G30" s="106">
        <f t="shared" si="7"/>
        <v>310</v>
      </c>
      <c r="H30" s="107">
        <f t="shared" si="1"/>
        <v>10</v>
      </c>
      <c r="I30" s="110">
        <f t="shared" si="8"/>
        <v>423</v>
      </c>
      <c r="J30" s="109">
        <f t="shared" si="2"/>
        <v>13</v>
      </c>
      <c r="K30" s="106">
        <f t="shared" si="9"/>
        <v>515</v>
      </c>
      <c r="L30" s="107">
        <f t="shared" si="3"/>
        <v>15</v>
      </c>
    </row>
    <row r="31" spans="1:16" ht="15" customHeight="1" x14ac:dyDescent="0.2">
      <c r="A31" s="7">
        <v>28</v>
      </c>
      <c r="B31" s="120">
        <v>23</v>
      </c>
      <c r="C31" s="106">
        <f t="shared" si="4"/>
        <v>90</v>
      </c>
      <c r="D31" s="107">
        <f t="shared" si="5"/>
        <v>3</v>
      </c>
      <c r="E31" s="110">
        <f t="shared" si="6"/>
        <v>226</v>
      </c>
      <c r="F31" s="109">
        <f t="shared" si="0"/>
        <v>8</v>
      </c>
      <c r="G31" s="106">
        <f t="shared" si="7"/>
        <v>320</v>
      </c>
      <c r="H31" s="107">
        <f t="shared" si="1"/>
        <v>10</v>
      </c>
      <c r="I31" s="110">
        <f t="shared" si="8"/>
        <v>436</v>
      </c>
      <c r="J31" s="109">
        <f t="shared" si="2"/>
        <v>13</v>
      </c>
      <c r="K31" s="106">
        <f t="shared" si="9"/>
        <v>530</v>
      </c>
      <c r="L31" s="107">
        <f t="shared" si="3"/>
        <v>15</v>
      </c>
    </row>
    <row r="32" spans="1:16" ht="15" customHeight="1" x14ac:dyDescent="0.2">
      <c r="A32" s="7">
        <v>29</v>
      </c>
      <c r="B32" s="120">
        <v>24</v>
      </c>
      <c r="C32" s="106">
        <f t="shared" si="4"/>
        <v>93</v>
      </c>
      <c r="D32" s="107">
        <f t="shared" si="5"/>
        <v>3</v>
      </c>
      <c r="E32" s="110">
        <f t="shared" si="6"/>
        <v>234</v>
      </c>
      <c r="F32" s="109">
        <f t="shared" si="0"/>
        <v>8</v>
      </c>
      <c r="G32" s="106">
        <f t="shared" si="7"/>
        <v>330</v>
      </c>
      <c r="H32" s="107">
        <f t="shared" si="1"/>
        <v>10</v>
      </c>
      <c r="I32" s="110">
        <f t="shared" si="8"/>
        <v>449</v>
      </c>
      <c r="J32" s="109">
        <f t="shared" si="2"/>
        <v>13</v>
      </c>
      <c r="K32" s="106">
        <f t="shared" si="9"/>
        <v>545</v>
      </c>
      <c r="L32" s="107">
        <f t="shared" si="3"/>
        <v>15</v>
      </c>
    </row>
    <row r="33" spans="1:12" ht="15" customHeight="1" x14ac:dyDescent="0.2">
      <c r="A33" s="7">
        <v>30</v>
      </c>
      <c r="B33" s="120">
        <v>25</v>
      </c>
      <c r="C33" s="106">
        <f>IF(D33="","",C32+D33)</f>
        <v>96</v>
      </c>
      <c r="D33" s="107">
        <f t="shared" si="5"/>
        <v>3</v>
      </c>
      <c r="E33" s="110">
        <f t="shared" si="6"/>
        <v>242</v>
      </c>
      <c r="F33" s="109">
        <f t="shared" si="0"/>
        <v>8</v>
      </c>
      <c r="G33" s="106">
        <f t="shared" si="7"/>
        <v>340</v>
      </c>
      <c r="H33" s="107">
        <f t="shared" si="1"/>
        <v>10</v>
      </c>
      <c r="I33" s="110">
        <f t="shared" si="8"/>
        <v>462</v>
      </c>
      <c r="J33" s="109">
        <f t="shared" si="2"/>
        <v>13</v>
      </c>
      <c r="K33" s="106">
        <f t="shared" si="9"/>
        <v>560</v>
      </c>
      <c r="L33" s="107">
        <f t="shared" si="3"/>
        <v>15</v>
      </c>
    </row>
    <row r="34" spans="1:12" ht="15" customHeight="1" x14ac:dyDescent="0.2">
      <c r="A34" s="7">
        <v>31</v>
      </c>
      <c r="B34" s="120">
        <v>26</v>
      </c>
      <c r="C34" s="106" t="str">
        <f t="shared" si="4"/>
        <v/>
      </c>
      <c r="D34" s="107" t="str">
        <f t="shared" si="5"/>
        <v/>
      </c>
      <c r="E34" s="110">
        <f t="shared" si="6"/>
        <v>246</v>
      </c>
      <c r="F34" s="109">
        <f t="shared" si="0"/>
        <v>4</v>
      </c>
      <c r="G34" s="106">
        <f t="shared" si="7"/>
        <v>345</v>
      </c>
      <c r="H34" s="107">
        <f t="shared" si="1"/>
        <v>5</v>
      </c>
      <c r="I34" s="110">
        <f t="shared" si="8"/>
        <v>469</v>
      </c>
      <c r="J34" s="109">
        <f t="shared" si="2"/>
        <v>7</v>
      </c>
      <c r="K34" s="106">
        <f t="shared" si="9"/>
        <v>568</v>
      </c>
      <c r="L34" s="107">
        <f t="shared" si="3"/>
        <v>8</v>
      </c>
    </row>
    <row r="35" spans="1:12" ht="15" customHeight="1" x14ac:dyDescent="0.2">
      <c r="A35" s="7">
        <v>32</v>
      </c>
      <c r="B35" s="120">
        <v>27</v>
      </c>
      <c r="C35" s="106" t="str">
        <f t="shared" si="4"/>
        <v/>
      </c>
      <c r="D35" s="107" t="str">
        <f t="shared" si="5"/>
        <v/>
      </c>
      <c r="E35" s="110">
        <f t="shared" si="6"/>
        <v>250</v>
      </c>
      <c r="F35" s="109">
        <f t="shared" si="0"/>
        <v>4</v>
      </c>
      <c r="G35" s="106">
        <f t="shared" si="7"/>
        <v>350</v>
      </c>
      <c r="H35" s="107">
        <f t="shared" si="1"/>
        <v>5</v>
      </c>
      <c r="I35" s="110">
        <f t="shared" si="8"/>
        <v>476</v>
      </c>
      <c r="J35" s="109">
        <f t="shared" si="2"/>
        <v>7</v>
      </c>
      <c r="K35" s="106">
        <f t="shared" si="9"/>
        <v>576</v>
      </c>
      <c r="L35" s="107">
        <f t="shared" si="3"/>
        <v>8</v>
      </c>
    </row>
    <row r="36" spans="1:12" ht="15" customHeight="1" x14ac:dyDescent="0.2">
      <c r="A36" s="7">
        <v>33</v>
      </c>
      <c r="B36" s="120">
        <v>28</v>
      </c>
      <c r="C36" s="106" t="str">
        <f t="shared" si="4"/>
        <v/>
      </c>
      <c r="D36" s="107" t="str">
        <f t="shared" si="5"/>
        <v/>
      </c>
      <c r="E36" s="110">
        <f t="shared" si="6"/>
        <v>254</v>
      </c>
      <c r="F36" s="109">
        <f t="shared" si="0"/>
        <v>4</v>
      </c>
      <c r="G36" s="106">
        <f t="shared" si="7"/>
        <v>355</v>
      </c>
      <c r="H36" s="107">
        <f t="shared" si="1"/>
        <v>5</v>
      </c>
      <c r="I36" s="110">
        <f t="shared" si="8"/>
        <v>483</v>
      </c>
      <c r="J36" s="109">
        <f t="shared" si="2"/>
        <v>7</v>
      </c>
      <c r="K36" s="106">
        <f t="shared" si="9"/>
        <v>584</v>
      </c>
      <c r="L36" s="107">
        <f t="shared" si="3"/>
        <v>8</v>
      </c>
    </row>
    <row r="37" spans="1:12" ht="15" customHeight="1" x14ac:dyDescent="0.2">
      <c r="A37" s="7">
        <v>34</v>
      </c>
      <c r="B37" s="120">
        <v>29</v>
      </c>
      <c r="C37" s="106" t="str">
        <f t="shared" si="4"/>
        <v/>
      </c>
      <c r="D37" s="107" t="str">
        <f t="shared" si="5"/>
        <v/>
      </c>
      <c r="E37" s="110">
        <f t="shared" si="6"/>
        <v>258</v>
      </c>
      <c r="F37" s="109">
        <f t="shared" si="0"/>
        <v>4</v>
      </c>
      <c r="G37" s="106">
        <f t="shared" si="7"/>
        <v>360</v>
      </c>
      <c r="H37" s="107">
        <f t="shared" si="1"/>
        <v>5</v>
      </c>
      <c r="I37" s="110">
        <f t="shared" si="8"/>
        <v>490</v>
      </c>
      <c r="J37" s="109">
        <f t="shared" si="2"/>
        <v>7</v>
      </c>
      <c r="K37" s="106">
        <f t="shared" si="9"/>
        <v>592</v>
      </c>
      <c r="L37" s="107">
        <f t="shared" si="3"/>
        <v>8</v>
      </c>
    </row>
    <row r="38" spans="1:12" ht="15" customHeight="1" x14ac:dyDescent="0.2">
      <c r="A38" s="7">
        <v>35</v>
      </c>
      <c r="B38" s="120">
        <v>30</v>
      </c>
      <c r="C38" s="106" t="str">
        <f t="shared" si="4"/>
        <v/>
      </c>
      <c r="D38" s="107" t="str">
        <f t="shared" si="5"/>
        <v/>
      </c>
      <c r="E38" s="110">
        <f t="shared" si="6"/>
        <v>262</v>
      </c>
      <c r="F38" s="109">
        <f t="shared" si="0"/>
        <v>4</v>
      </c>
      <c r="G38" s="106">
        <f t="shared" si="7"/>
        <v>365</v>
      </c>
      <c r="H38" s="107">
        <f t="shared" si="1"/>
        <v>5</v>
      </c>
      <c r="I38" s="110">
        <f t="shared" si="8"/>
        <v>497</v>
      </c>
      <c r="J38" s="109">
        <f t="shared" si="2"/>
        <v>7</v>
      </c>
      <c r="K38" s="106">
        <f t="shared" si="9"/>
        <v>600</v>
      </c>
      <c r="L38" s="107">
        <f t="shared" si="3"/>
        <v>8</v>
      </c>
    </row>
    <row r="39" spans="1:12" ht="15" customHeight="1" x14ac:dyDescent="0.2">
      <c r="A39" s="7">
        <v>36</v>
      </c>
      <c r="B39" s="120">
        <v>31</v>
      </c>
      <c r="C39" s="106" t="str">
        <f t="shared" si="4"/>
        <v/>
      </c>
      <c r="D39" s="107" t="str">
        <f t="shared" si="5"/>
        <v/>
      </c>
      <c r="E39" s="110">
        <f t="shared" si="6"/>
        <v>266</v>
      </c>
      <c r="F39" s="109">
        <f t="shared" si="0"/>
        <v>4</v>
      </c>
      <c r="G39" s="106">
        <f t="shared" si="7"/>
        <v>370</v>
      </c>
      <c r="H39" s="107">
        <f t="shared" si="1"/>
        <v>5</v>
      </c>
      <c r="I39" s="111">
        <f t="shared" si="8"/>
        <v>504</v>
      </c>
      <c r="J39" s="112">
        <f t="shared" si="2"/>
        <v>7</v>
      </c>
      <c r="K39" s="113">
        <f t="shared" si="9"/>
        <v>608</v>
      </c>
      <c r="L39" s="114">
        <f t="shared" si="3"/>
        <v>8</v>
      </c>
    </row>
    <row r="40" spans="1:12" ht="15" customHeight="1" x14ac:dyDescent="0.2">
      <c r="A40" s="7">
        <v>37</v>
      </c>
      <c r="B40" s="120">
        <v>32</v>
      </c>
      <c r="C40" s="106" t="str">
        <f t="shared" si="4"/>
        <v/>
      </c>
      <c r="D40" s="107" t="str">
        <f t="shared" si="5"/>
        <v/>
      </c>
      <c r="E40" s="110">
        <f t="shared" si="6"/>
        <v>270</v>
      </c>
      <c r="F40" s="109">
        <f t="shared" si="0"/>
        <v>4</v>
      </c>
      <c r="G40" s="106">
        <f t="shared" si="7"/>
        <v>375</v>
      </c>
      <c r="H40" s="107">
        <f t="shared" si="1"/>
        <v>5</v>
      </c>
      <c r="I40" s="111">
        <f t="shared" si="8"/>
        <v>511</v>
      </c>
      <c r="J40" s="112">
        <f t="shared" si="2"/>
        <v>7</v>
      </c>
      <c r="K40" s="113">
        <f t="shared" si="9"/>
        <v>616</v>
      </c>
      <c r="L40" s="114">
        <f t="shared" si="3"/>
        <v>8</v>
      </c>
    </row>
    <row r="41" spans="1:12" ht="15" customHeight="1" x14ac:dyDescent="0.2">
      <c r="A41" s="7">
        <v>38</v>
      </c>
      <c r="B41" s="120">
        <v>33</v>
      </c>
      <c r="C41" s="106" t="str">
        <f t="shared" si="4"/>
        <v/>
      </c>
      <c r="D41" s="107" t="str">
        <f t="shared" si="5"/>
        <v/>
      </c>
      <c r="E41" s="110">
        <f t="shared" si="6"/>
        <v>274</v>
      </c>
      <c r="F41" s="109">
        <f t="shared" si="0"/>
        <v>4</v>
      </c>
      <c r="G41" s="106">
        <f t="shared" si="7"/>
        <v>380</v>
      </c>
      <c r="H41" s="107">
        <f t="shared" si="1"/>
        <v>5</v>
      </c>
      <c r="I41" s="111">
        <f t="shared" si="8"/>
        <v>518</v>
      </c>
      <c r="J41" s="112">
        <f t="shared" si="2"/>
        <v>7</v>
      </c>
      <c r="K41" s="113">
        <f t="shared" si="9"/>
        <v>624</v>
      </c>
      <c r="L41" s="114">
        <f t="shared" si="3"/>
        <v>8</v>
      </c>
    </row>
    <row r="42" spans="1:12" ht="15" customHeight="1" x14ac:dyDescent="0.2">
      <c r="A42" s="7">
        <v>39</v>
      </c>
      <c r="B42" s="120">
        <v>34</v>
      </c>
      <c r="C42" s="106" t="str">
        <f t="shared" si="4"/>
        <v/>
      </c>
      <c r="D42" s="107" t="str">
        <f t="shared" si="5"/>
        <v/>
      </c>
      <c r="E42" s="110">
        <f t="shared" si="6"/>
        <v>278</v>
      </c>
      <c r="F42" s="109">
        <f t="shared" si="0"/>
        <v>4</v>
      </c>
      <c r="G42" s="106">
        <f t="shared" si="7"/>
        <v>385</v>
      </c>
      <c r="H42" s="107">
        <f t="shared" si="1"/>
        <v>5</v>
      </c>
      <c r="I42" s="111">
        <f t="shared" si="8"/>
        <v>525</v>
      </c>
      <c r="J42" s="112">
        <f t="shared" si="2"/>
        <v>7</v>
      </c>
      <c r="K42" s="113">
        <f t="shared" si="9"/>
        <v>632</v>
      </c>
      <c r="L42" s="114">
        <f t="shared" si="3"/>
        <v>8</v>
      </c>
    </row>
    <row r="43" spans="1:12" ht="15" customHeight="1" x14ac:dyDescent="0.2">
      <c r="A43" s="7">
        <v>40</v>
      </c>
      <c r="B43" s="120">
        <v>35</v>
      </c>
      <c r="C43" s="106" t="str">
        <f t="shared" si="4"/>
        <v/>
      </c>
      <c r="D43" s="107" t="str">
        <f t="shared" si="5"/>
        <v/>
      </c>
      <c r="E43" s="110">
        <f t="shared" si="6"/>
        <v>282</v>
      </c>
      <c r="F43" s="109">
        <f t="shared" si="0"/>
        <v>4</v>
      </c>
      <c r="G43" s="106">
        <f t="shared" si="7"/>
        <v>390</v>
      </c>
      <c r="H43" s="107">
        <f t="shared" si="1"/>
        <v>5</v>
      </c>
      <c r="I43" s="111">
        <f t="shared" si="8"/>
        <v>532</v>
      </c>
      <c r="J43" s="112">
        <f t="shared" si="2"/>
        <v>7</v>
      </c>
      <c r="K43" s="113">
        <f t="shared" si="9"/>
        <v>640</v>
      </c>
      <c r="L43" s="114">
        <f t="shared" si="3"/>
        <v>8</v>
      </c>
    </row>
    <row r="44" spans="1:12" ht="15" customHeight="1" x14ac:dyDescent="0.2">
      <c r="A44" s="7">
        <v>41</v>
      </c>
      <c r="B44" s="120">
        <v>36</v>
      </c>
      <c r="C44" s="106" t="str">
        <f t="shared" si="4"/>
        <v/>
      </c>
      <c r="D44" s="107" t="str">
        <f t="shared" si="5"/>
        <v/>
      </c>
      <c r="E44" s="111">
        <f t="shared" si="6"/>
        <v>286</v>
      </c>
      <c r="F44" s="112">
        <f t="shared" si="0"/>
        <v>4</v>
      </c>
      <c r="G44" s="106">
        <f t="shared" si="7"/>
        <v>395</v>
      </c>
      <c r="H44" s="107">
        <f t="shared" si="1"/>
        <v>5</v>
      </c>
      <c r="I44" s="111">
        <f t="shared" si="8"/>
        <v>539</v>
      </c>
      <c r="J44" s="112">
        <f t="shared" si="2"/>
        <v>7</v>
      </c>
      <c r="K44" s="113">
        <f t="shared" si="9"/>
        <v>648</v>
      </c>
      <c r="L44" s="114">
        <f t="shared" si="3"/>
        <v>8</v>
      </c>
    </row>
    <row r="45" spans="1:12" ht="15" customHeight="1" x14ac:dyDescent="0.2">
      <c r="A45" s="7">
        <v>42</v>
      </c>
      <c r="B45" s="120">
        <v>37</v>
      </c>
      <c r="C45" s="106" t="str">
        <f t="shared" si="4"/>
        <v/>
      </c>
      <c r="D45" s="107" t="str">
        <f t="shared" si="5"/>
        <v/>
      </c>
      <c r="E45" s="111">
        <f t="shared" si="6"/>
        <v>290</v>
      </c>
      <c r="F45" s="112">
        <f t="shared" si="0"/>
        <v>4</v>
      </c>
      <c r="G45" s="106">
        <f t="shared" si="7"/>
        <v>400</v>
      </c>
      <c r="H45" s="107">
        <f t="shared" si="1"/>
        <v>5</v>
      </c>
      <c r="I45" s="111">
        <f t="shared" si="8"/>
        <v>546</v>
      </c>
      <c r="J45" s="112">
        <f t="shared" si="2"/>
        <v>7</v>
      </c>
      <c r="K45" s="113">
        <f t="shared" si="9"/>
        <v>656</v>
      </c>
      <c r="L45" s="114">
        <f t="shared" si="3"/>
        <v>8</v>
      </c>
    </row>
    <row r="46" spans="1:12" ht="15" customHeight="1" x14ac:dyDescent="0.2">
      <c r="A46" s="7">
        <v>43</v>
      </c>
      <c r="B46" s="120">
        <v>38</v>
      </c>
      <c r="C46" s="106" t="str">
        <f t="shared" si="4"/>
        <v/>
      </c>
      <c r="D46" s="107" t="str">
        <f t="shared" si="5"/>
        <v/>
      </c>
      <c r="E46" s="111">
        <f t="shared" si="6"/>
        <v>294</v>
      </c>
      <c r="F46" s="112">
        <f t="shared" si="0"/>
        <v>4</v>
      </c>
      <c r="G46" s="106">
        <f t="shared" si="7"/>
        <v>405</v>
      </c>
      <c r="H46" s="107">
        <f t="shared" si="1"/>
        <v>5</v>
      </c>
      <c r="I46" s="111">
        <f t="shared" si="8"/>
        <v>553</v>
      </c>
      <c r="J46" s="112">
        <f t="shared" si="2"/>
        <v>7</v>
      </c>
      <c r="K46" s="113">
        <f t="shared" si="9"/>
        <v>664</v>
      </c>
      <c r="L46" s="114">
        <f t="shared" si="3"/>
        <v>8</v>
      </c>
    </row>
    <row r="47" spans="1:12" ht="15" customHeight="1" x14ac:dyDescent="0.2">
      <c r="A47" s="7">
        <v>44</v>
      </c>
      <c r="B47" s="120">
        <v>39</v>
      </c>
      <c r="C47" s="106" t="str">
        <f t="shared" si="4"/>
        <v/>
      </c>
      <c r="D47" s="107" t="str">
        <f t="shared" si="5"/>
        <v/>
      </c>
      <c r="E47" s="111">
        <f t="shared" si="6"/>
        <v>298</v>
      </c>
      <c r="F47" s="112">
        <f t="shared" si="0"/>
        <v>4</v>
      </c>
      <c r="G47" s="106">
        <f t="shared" si="7"/>
        <v>410</v>
      </c>
      <c r="H47" s="107">
        <f t="shared" si="1"/>
        <v>5</v>
      </c>
      <c r="I47" s="111">
        <f t="shared" si="8"/>
        <v>560</v>
      </c>
      <c r="J47" s="112">
        <f t="shared" si="2"/>
        <v>7</v>
      </c>
      <c r="K47" s="113">
        <f t="shared" si="9"/>
        <v>672</v>
      </c>
      <c r="L47" s="114">
        <f t="shared" si="3"/>
        <v>8</v>
      </c>
    </row>
    <row r="48" spans="1:12" ht="15" customHeight="1" x14ac:dyDescent="0.2">
      <c r="A48" s="7">
        <v>45</v>
      </c>
      <c r="B48" s="120">
        <v>40</v>
      </c>
      <c r="C48" s="106" t="str">
        <f t="shared" si="4"/>
        <v/>
      </c>
      <c r="D48" s="107" t="str">
        <f t="shared" si="5"/>
        <v/>
      </c>
      <c r="E48" s="111">
        <f t="shared" si="6"/>
        <v>302</v>
      </c>
      <c r="F48" s="112">
        <f t="shared" si="0"/>
        <v>4</v>
      </c>
      <c r="G48" s="106">
        <f t="shared" si="7"/>
        <v>415</v>
      </c>
      <c r="H48" s="107">
        <f t="shared" si="1"/>
        <v>5</v>
      </c>
      <c r="I48" s="111">
        <f t="shared" si="8"/>
        <v>567</v>
      </c>
      <c r="J48" s="112">
        <f t="shared" si="2"/>
        <v>7</v>
      </c>
      <c r="K48" s="113">
        <f t="shared" si="9"/>
        <v>680</v>
      </c>
      <c r="L48" s="114">
        <f t="shared" si="3"/>
        <v>8</v>
      </c>
    </row>
    <row r="49" spans="1:12" ht="15" customHeight="1" x14ac:dyDescent="0.2">
      <c r="A49" s="7">
        <v>46</v>
      </c>
      <c r="B49" s="120">
        <v>41</v>
      </c>
      <c r="C49" s="106" t="str">
        <f t="shared" si="4"/>
        <v/>
      </c>
      <c r="D49" s="107" t="str">
        <f t="shared" si="5"/>
        <v/>
      </c>
      <c r="E49" s="111">
        <f t="shared" si="6"/>
        <v>306</v>
      </c>
      <c r="F49" s="112">
        <f t="shared" si="0"/>
        <v>4</v>
      </c>
      <c r="G49" s="106">
        <f t="shared" si="7"/>
        <v>420</v>
      </c>
      <c r="H49" s="107">
        <f t="shared" si="1"/>
        <v>5</v>
      </c>
      <c r="I49" s="111">
        <f t="shared" si="8"/>
        <v>574</v>
      </c>
      <c r="J49" s="112">
        <f t="shared" si="2"/>
        <v>7</v>
      </c>
      <c r="K49" s="113">
        <f t="shared" si="9"/>
        <v>688</v>
      </c>
      <c r="L49" s="114">
        <f t="shared" si="3"/>
        <v>8</v>
      </c>
    </row>
    <row r="50" spans="1:12" ht="15" customHeight="1" x14ac:dyDescent="0.2">
      <c r="A50" s="7">
        <v>47</v>
      </c>
      <c r="B50" s="120">
        <v>42</v>
      </c>
      <c r="C50" s="106" t="str">
        <f t="shared" si="4"/>
        <v/>
      </c>
      <c r="D50" s="107" t="str">
        <f t="shared" si="5"/>
        <v/>
      </c>
      <c r="E50" s="111">
        <f t="shared" si="6"/>
        <v>310</v>
      </c>
      <c r="F50" s="112">
        <f t="shared" si="0"/>
        <v>4</v>
      </c>
      <c r="G50" s="106">
        <f t="shared" si="7"/>
        <v>425</v>
      </c>
      <c r="H50" s="107">
        <f t="shared" si="1"/>
        <v>5</v>
      </c>
      <c r="I50" s="111">
        <f t="shared" si="8"/>
        <v>581</v>
      </c>
      <c r="J50" s="112">
        <f t="shared" si="2"/>
        <v>7</v>
      </c>
      <c r="K50" s="113">
        <f t="shared" si="9"/>
        <v>696</v>
      </c>
      <c r="L50" s="114">
        <f t="shared" si="3"/>
        <v>8</v>
      </c>
    </row>
    <row r="51" spans="1:12" ht="15" customHeight="1" x14ac:dyDescent="0.2">
      <c r="A51" s="7">
        <v>48</v>
      </c>
      <c r="B51" s="120">
        <v>43</v>
      </c>
      <c r="C51" s="106" t="str">
        <f t="shared" si="4"/>
        <v/>
      </c>
      <c r="D51" s="107" t="str">
        <f t="shared" si="5"/>
        <v/>
      </c>
      <c r="E51" s="111">
        <f t="shared" si="6"/>
        <v>314</v>
      </c>
      <c r="F51" s="112">
        <f t="shared" si="0"/>
        <v>4</v>
      </c>
      <c r="G51" s="106">
        <f t="shared" si="7"/>
        <v>430</v>
      </c>
      <c r="H51" s="107">
        <f t="shared" si="1"/>
        <v>5</v>
      </c>
      <c r="I51" s="111">
        <f t="shared" si="8"/>
        <v>588</v>
      </c>
      <c r="J51" s="112">
        <f t="shared" si="2"/>
        <v>7</v>
      </c>
      <c r="K51" s="113">
        <f t="shared" si="9"/>
        <v>704</v>
      </c>
      <c r="L51" s="114">
        <f t="shared" si="3"/>
        <v>8</v>
      </c>
    </row>
    <row r="52" spans="1:12" ht="15" customHeight="1" x14ac:dyDescent="0.2">
      <c r="A52" s="7">
        <v>49</v>
      </c>
      <c r="B52" s="120">
        <v>44</v>
      </c>
      <c r="C52" s="106" t="str">
        <f t="shared" si="4"/>
        <v/>
      </c>
      <c r="D52" s="107" t="str">
        <f t="shared" si="5"/>
        <v/>
      </c>
      <c r="E52" s="111">
        <f t="shared" si="6"/>
        <v>318</v>
      </c>
      <c r="F52" s="112">
        <f t="shared" si="0"/>
        <v>4</v>
      </c>
      <c r="G52" s="106">
        <f t="shared" si="7"/>
        <v>435</v>
      </c>
      <c r="H52" s="107">
        <f t="shared" si="1"/>
        <v>5</v>
      </c>
      <c r="I52" s="111">
        <f t="shared" si="8"/>
        <v>595</v>
      </c>
      <c r="J52" s="112">
        <f t="shared" si="2"/>
        <v>7</v>
      </c>
      <c r="K52" s="113">
        <f t="shared" si="9"/>
        <v>712</v>
      </c>
      <c r="L52" s="114">
        <f t="shared" si="3"/>
        <v>8</v>
      </c>
    </row>
    <row r="53" spans="1:12" ht="15" customHeight="1" x14ac:dyDescent="0.2">
      <c r="A53" s="7">
        <v>50</v>
      </c>
      <c r="B53" s="120">
        <v>45</v>
      </c>
      <c r="C53" s="106" t="str">
        <f t="shared" si="4"/>
        <v/>
      </c>
      <c r="D53" s="107" t="str">
        <f t="shared" si="5"/>
        <v/>
      </c>
      <c r="E53" s="111">
        <f t="shared" si="6"/>
        <v>322</v>
      </c>
      <c r="F53" s="112">
        <f t="shared" si="0"/>
        <v>4</v>
      </c>
      <c r="G53" s="106">
        <f t="shared" si="7"/>
        <v>440</v>
      </c>
      <c r="H53" s="107">
        <f t="shared" si="1"/>
        <v>5</v>
      </c>
      <c r="I53" s="111">
        <f t="shared" si="8"/>
        <v>602</v>
      </c>
      <c r="J53" s="112">
        <f t="shared" si="2"/>
        <v>7</v>
      </c>
      <c r="K53" s="113">
        <f t="shared" si="9"/>
        <v>720</v>
      </c>
      <c r="L53" s="114">
        <f t="shared" si="3"/>
        <v>8</v>
      </c>
    </row>
    <row r="54" spans="1:12" ht="15" customHeight="1" x14ac:dyDescent="0.2">
      <c r="A54" s="7">
        <v>51</v>
      </c>
      <c r="B54" s="120">
        <v>46</v>
      </c>
      <c r="C54" s="106" t="str">
        <f t="shared" si="4"/>
        <v/>
      </c>
      <c r="D54" s="107" t="str">
        <f t="shared" si="5"/>
        <v/>
      </c>
      <c r="E54" s="111">
        <f t="shared" si="6"/>
        <v>326</v>
      </c>
      <c r="F54" s="112">
        <f t="shared" si="0"/>
        <v>4</v>
      </c>
      <c r="G54" s="113">
        <f t="shared" si="7"/>
        <v>445</v>
      </c>
      <c r="H54" s="114">
        <f t="shared" si="1"/>
        <v>5</v>
      </c>
      <c r="I54" s="111">
        <f t="shared" si="8"/>
        <v>609</v>
      </c>
      <c r="J54" s="112">
        <f t="shared" si="2"/>
        <v>7</v>
      </c>
      <c r="K54" s="113">
        <f t="shared" si="9"/>
        <v>728</v>
      </c>
      <c r="L54" s="114">
        <f t="shared" si="3"/>
        <v>8</v>
      </c>
    </row>
    <row r="55" spans="1:12" ht="15" customHeight="1" x14ac:dyDescent="0.2">
      <c r="A55" s="7">
        <v>52</v>
      </c>
      <c r="B55" s="120">
        <v>47</v>
      </c>
      <c r="C55" s="106" t="str">
        <f t="shared" si="4"/>
        <v/>
      </c>
      <c r="D55" s="107" t="str">
        <f t="shared" si="5"/>
        <v/>
      </c>
      <c r="E55" s="111">
        <f t="shared" si="6"/>
        <v>330</v>
      </c>
      <c r="F55" s="112">
        <f t="shared" si="0"/>
        <v>4</v>
      </c>
      <c r="G55" s="113">
        <f t="shared" si="7"/>
        <v>450</v>
      </c>
      <c r="H55" s="114">
        <f t="shared" si="1"/>
        <v>5</v>
      </c>
      <c r="I55" s="111">
        <f t="shared" si="8"/>
        <v>616</v>
      </c>
      <c r="J55" s="112">
        <f t="shared" si="2"/>
        <v>7</v>
      </c>
      <c r="K55" s="113">
        <f t="shared" si="9"/>
        <v>736</v>
      </c>
      <c r="L55" s="114">
        <f t="shared" si="3"/>
        <v>8</v>
      </c>
    </row>
    <row r="56" spans="1:12" ht="15" customHeight="1" x14ac:dyDescent="0.2">
      <c r="A56" s="7">
        <v>53</v>
      </c>
      <c r="B56" s="120">
        <v>48</v>
      </c>
      <c r="C56" s="106" t="str">
        <f t="shared" si="4"/>
        <v/>
      </c>
      <c r="D56" s="107" t="str">
        <f t="shared" si="5"/>
        <v/>
      </c>
      <c r="E56" s="111">
        <f t="shared" si="6"/>
        <v>334</v>
      </c>
      <c r="F56" s="112">
        <f t="shared" si="0"/>
        <v>4</v>
      </c>
      <c r="G56" s="113">
        <f t="shared" si="7"/>
        <v>455</v>
      </c>
      <c r="H56" s="114">
        <f t="shared" si="1"/>
        <v>5</v>
      </c>
      <c r="I56" s="111">
        <f t="shared" si="8"/>
        <v>623</v>
      </c>
      <c r="J56" s="112">
        <f t="shared" si="2"/>
        <v>7</v>
      </c>
      <c r="K56" s="113">
        <f t="shared" si="9"/>
        <v>744</v>
      </c>
      <c r="L56" s="114">
        <f t="shared" si="3"/>
        <v>8</v>
      </c>
    </row>
    <row r="57" spans="1:12" ht="15" customHeight="1" x14ac:dyDescent="0.2">
      <c r="A57" s="7">
        <v>54</v>
      </c>
      <c r="B57" s="120">
        <v>49</v>
      </c>
      <c r="C57" s="106" t="str">
        <f t="shared" si="4"/>
        <v/>
      </c>
      <c r="D57" s="107" t="str">
        <f t="shared" si="5"/>
        <v/>
      </c>
      <c r="E57" s="111">
        <f t="shared" si="6"/>
        <v>338</v>
      </c>
      <c r="F57" s="112">
        <f t="shared" si="0"/>
        <v>4</v>
      </c>
      <c r="G57" s="113">
        <f t="shared" si="7"/>
        <v>460</v>
      </c>
      <c r="H57" s="114">
        <f t="shared" si="1"/>
        <v>5</v>
      </c>
      <c r="I57" s="111">
        <f t="shared" si="8"/>
        <v>630</v>
      </c>
      <c r="J57" s="112">
        <f t="shared" si="2"/>
        <v>7</v>
      </c>
      <c r="K57" s="113">
        <f t="shared" si="9"/>
        <v>752</v>
      </c>
      <c r="L57" s="114">
        <f t="shared" si="3"/>
        <v>8</v>
      </c>
    </row>
    <row r="58" spans="1:12" ht="15" customHeight="1" x14ac:dyDescent="0.2">
      <c r="A58" s="7">
        <v>55</v>
      </c>
      <c r="B58" s="120">
        <v>50</v>
      </c>
      <c r="C58" s="106" t="str">
        <f t="shared" si="4"/>
        <v/>
      </c>
      <c r="D58" s="107" t="str">
        <f t="shared" si="5"/>
        <v/>
      </c>
      <c r="E58" s="111" t="str">
        <f t="shared" si="6"/>
        <v/>
      </c>
      <c r="F58" s="112" t="str">
        <f t="shared" si="0"/>
        <v/>
      </c>
      <c r="G58" s="113" t="str">
        <f t="shared" si="7"/>
        <v/>
      </c>
      <c r="H58" s="114" t="str">
        <f t="shared" si="1"/>
        <v/>
      </c>
      <c r="I58" s="111" t="str">
        <f t="shared" si="8"/>
        <v/>
      </c>
      <c r="J58" s="112" t="str">
        <f t="shared" si="2"/>
        <v/>
      </c>
      <c r="K58" s="113" t="str">
        <f t="shared" si="9"/>
        <v/>
      </c>
      <c r="L58" s="114" t="str">
        <f t="shared" si="3"/>
        <v/>
      </c>
    </row>
    <row r="59" spans="1:12" ht="15" customHeight="1" x14ac:dyDescent="0.2">
      <c r="A59" s="7">
        <v>56</v>
      </c>
      <c r="B59" s="120">
        <v>51</v>
      </c>
      <c r="C59" s="106" t="str">
        <f t="shared" si="4"/>
        <v/>
      </c>
      <c r="D59" s="107" t="str">
        <f t="shared" si="5"/>
        <v/>
      </c>
      <c r="E59" s="111" t="str">
        <f t="shared" si="6"/>
        <v/>
      </c>
      <c r="F59" s="112" t="str">
        <f t="shared" si="0"/>
        <v/>
      </c>
      <c r="G59" s="113" t="str">
        <f t="shared" si="7"/>
        <v/>
      </c>
      <c r="H59" s="114" t="str">
        <f t="shared" si="1"/>
        <v/>
      </c>
      <c r="I59" s="111" t="str">
        <f t="shared" si="8"/>
        <v/>
      </c>
      <c r="J59" s="112" t="str">
        <f t="shared" si="2"/>
        <v/>
      </c>
      <c r="K59" s="113" t="str">
        <f t="shared" si="9"/>
        <v/>
      </c>
      <c r="L59" s="114" t="str">
        <f t="shared" si="3"/>
        <v/>
      </c>
    </row>
    <row r="60" spans="1:12" ht="15" customHeight="1" x14ac:dyDescent="0.2">
      <c r="A60" s="7">
        <v>57</v>
      </c>
      <c r="B60" s="120">
        <v>52</v>
      </c>
      <c r="C60" s="106" t="str">
        <f t="shared" si="4"/>
        <v/>
      </c>
      <c r="D60" s="107" t="str">
        <f t="shared" si="5"/>
        <v/>
      </c>
      <c r="E60" s="111" t="str">
        <f t="shared" si="6"/>
        <v/>
      </c>
      <c r="F60" s="112" t="str">
        <f t="shared" si="0"/>
        <v/>
      </c>
      <c r="G60" s="113" t="str">
        <f t="shared" si="7"/>
        <v/>
      </c>
      <c r="H60" s="114" t="str">
        <f t="shared" si="1"/>
        <v/>
      </c>
      <c r="I60" s="111" t="str">
        <f t="shared" si="8"/>
        <v/>
      </c>
      <c r="J60" s="112" t="str">
        <f t="shared" si="2"/>
        <v/>
      </c>
      <c r="K60" s="113" t="str">
        <f t="shared" si="9"/>
        <v/>
      </c>
      <c r="L60" s="114" t="str">
        <f t="shared" si="3"/>
        <v/>
      </c>
    </row>
    <row r="61" spans="1:12" ht="15" customHeight="1" x14ac:dyDescent="0.2">
      <c r="A61" s="7">
        <v>58</v>
      </c>
      <c r="B61" s="120">
        <v>53</v>
      </c>
      <c r="C61" s="113" t="str">
        <f t="shared" si="4"/>
        <v/>
      </c>
      <c r="D61" s="114" t="str">
        <f t="shared" si="5"/>
        <v/>
      </c>
      <c r="E61" s="111" t="str">
        <f t="shared" si="6"/>
        <v/>
      </c>
      <c r="F61" s="112" t="str">
        <f t="shared" si="0"/>
        <v/>
      </c>
      <c r="G61" s="113" t="str">
        <f t="shared" si="7"/>
        <v/>
      </c>
      <c r="H61" s="114" t="str">
        <f t="shared" si="1"/>
        <v/>
      </c>
      <c r="I61" s="111" t="str">
        <f t="shared" si="8"/>
        <v/>
      </c>
      <c r="J61" s="112" t="str">
        <f t="shared" si="2"/>
        <v/>
      </c>
      <c r="K61" s="113" t="str">
        <f t="shared" si="9"/>
        <v/>
      </c>
      <c r="L61" s="114" t="str">
        <f t="shared" si="3"/>
        <v/>
      </c>
    </row>
    <row r="62" spans="1:12" ht="15" customHeight="1" x14ac:dyDescent="0.2">
      <c r="A62" s="7">
        <v>59</v>
      </c>
      <c r="B62" s="120">
        <v>54</v>
      </c>
      <c r="C62" s="113" t="str">
        <f t="shared" si="4"/>
        <v/>
      </c>
      <c r="D62" s="114" t="str">
        <f t="shared" si="5"/>
        <v/>
      </c>
      <c r="E62" s="111" t="str">
        <f t="shared" si="6"/>
        <v/>
      </c>
      <c r="F62" s="112" t="str">
        <f t="shared" si="0"/>
        <v/>
      </c>
      <c r="G62" s="113" t="str">
        <f t="shared" si="7"/>
        <v/>
      </c>
      <c r="H62" s="114" t="str">
        <f t="shared" si="1"/>
        <v/>
      </c>
      <c r="I62" s="111" t="str">
        <f t="shared" si="8"/>
        <v/>
      </c>
      <c r="J62" s="112" t="str">
        <f t="shared" si="2"/>
        <v/>
      </c>
      <c r="K62" s="113" t="str">
        <f t="shared" si="9"/>
        <v/>
      </c>
      <c r="L62" s="114" t="str">
        <f t="shared" si="3"/>
        <v/>
      </c>
    </row>
    <row r="63" spans="1:12" ht="15" customHeight="1" x14ac:dyDescent="0.2">
      <c r="A63" s="7">
        <v>60</v>
      </c>
      <c r="B63" s="120">
        <v>55</v>
      </c>
      <c r="C63" s="113" t="str">
        <f t="shared" si="4"/>
        <v/>
      </c>
      <c r="D63" s="114" t="str">
        <f t="shared" si="5"/>
        <v/>
      </c>
      <c r="E63" s="111" t="str">
        <f t="shared" si="6"/>
        <v/>
      </c>
      <c r="F63" s="112" t="str">
        <f t="shared" si="0"/>
        <v/>
      </c>
      <c r="G63" s="113" t="str">
        <f t="shared" si="7"/>
        <v/>
      </c>
      <c r="H63" s="114" t="str">
        <f t="shared" si="1"/>
        <v/>
      </c>
      <c r="I63" s="111" t="str">
        <f t="shared" si="8"/>
        <v/>
      </c>
      <c r="J63" s="112" t="str">
        <f t="shared" si="2"/>
        <v/>
      </c>
      <c r="K63" s="113" t="str">
        <f t="shared" si="9"/>
        <v/>
      </c>
      <c r="L63" s="114" t="str">
        <f t="shared" si="3"/>
        <v/>
      </c>
    </row>
    <row r="64" spans="1:12" ht="15" customHeight="1" x14ac:dyDescent="0.2">
      <c r="A64" s="7">
        <v>61</v>
      </c>
      <c r="B64" s="120">
        <v>56</v>
      </c>
      <c r="C64" s="113" t="str">
        <f t="shared" si="4"/>
        <v/>
      </c>
      <c r="D64" s="114" t="str">
        <f t="shared" si="5"/>
        <v/>
      </c>
      <c r="E64" s="111" t="str">
        <f t="shared" si="6"/>
        <v/>
      </c>
      <c r="F64" s="112" t="str">
        <f t="shared" si="0"/>
        <v/>
      </c>
      <c r="G64" s="113" t="str">
        <f t="shared" si="7"/>
        <v/>
      </c>
      <c r="H64" s="114" t="str">
        <f t="shared" si="1"/>
        <v/>
      </c>
      <c r="I64" s="111" t="str">
        <f t="shared" si="8"/>
        <v/>
      </c>
      <c r="J64" s="112" t="str">
        <f t="shared" si="2"/>
        <v/>
      </c>
      <c r="K64" s="113" t="str">
        <f t="shared" si="9"/>
        <v/>
      </c>
      <c r="L64" s="114" t="str">
        <f t="shared" si="3"/>
        <v/>
      </c>
    </row>
    <row r="65" spans="1:12" ht="15" customHeight="1" x14ac:dyDescent="0.2">
      <c r="A65" s="7">
        <v>62</v>
      </c>
      <c r="B65" s="120">
        <v>57</v>
      </c>
      <c r="C65" s="113" t="str">
        <f t="shared" si="4"/>
        <v/>
      </c>
      <c r="D65" s="114" t="str">
        <f t="shared" si="5"/>
        <v/>
      </c>
      <c r="E65" s="111" t="str">
        <f t="shared" si="6"/>
        <v/>
      </c>
      <c r="F65" s="112" t="str">
        <f t="shared" si="0"/>
        <v/>
      </c>
      <c r="G65" s="113" t="str">
        <f t="shared" si="7"/>
        <v/>
      </c>
      <c r="H65" s="114" t="str">
        <f t="shared" si="1"/>
        <v/>
      </c>
      <c r="I65" s="111" t="str">
        <f t="shared" si="8"/>
        <v/>
      </c>
      <c r="J65" s="112" t="str">
        <f t="shared" si="2"/>
        <v/>
      </c>
      <c r="K65" s="113" t="str">
        <f t="shared" si="9"/>
        <v/>
      </c>
      <c r="L65" s="114" t="str">
        <f t="shared" si="3"/>
        <v/>
      </c>
    </row>
    <row r="66" spans="1:12" ht="15" customHeight="1" x14ac:dyDescent="0.2">
      <c r="A66" s="7">
        <v>63</v>
      </c>
      <c r="B66" s="120">
        <v>58</v>
      </c>
      <c r="C66" s="113" t="str">
        <f t="shared" si="4"/>
        <v/>
      </c>
      <c r="D66" s="114" t="str">
        <f t="shared" si="5"/>
        <v/>
      </c>
      <c r="E66" s="111" t="str">
        <f t="shared" si="6"/>
        <v/>
      </c>
      <c r="F66" s="112" t="str">
        <f t="shared" si="0"/>
        <v/>
      </c>
      <c r="G66" s="113" t="str">
        <f t="shared" si="7"/>
        <v/>
      </c>
      <c r="H66" s="114" t="str">
        <f t="shared" si="1"/>
        <v/>
      </c>
      <c r="I66" s="111" t="str">
        <f t="shared" si="8"/>
        <v/>
      </c>
      <c r="J66" s="112" t="str">
        <f t="shared" si="2"/>
        <v/>
      </c>
      <c r="K66" s="113" t="str">
        <f t="shared" si="9"/>
        <v/>
      </c>
      <c r="L66" s="114" t="str">
        <f t="shared" si="3"/>
        <v/>
      </c>
    </row>
    <row r="67" spans="1:12" ht="15" customHeight="1" x14ac:dyDescent="0.2">
      <c r="A67" s="7">
        <v>64</v>
      </c>
      <c r="B67" s="120">
        <v>59</v>
      </c>
      <c r="C67" s="113" t="str">
        <f t="shared" si="4"/>
        <v/>
      </c>
      <c r="D67" s="114" t="str">
        <f t="shared" si="5"/>
        <v/>
      </c>
      <c r="E67" s="111" t="str">
        <f t="shared" si="6"/>
        <v/>
      </c>
      <c r="F67" s="112" t="str">
        <f t="shared" si="0"/>
        <v/>
      </c>
      <c r="G67" s="113" t="str">
        <f t="shared" si="7"/>
        <v/>
      </c>
      <c r="H67" s="114" t="str">
        <f t="shared" si="1"/>
        <v/>
      </c>
      <c r="I67" s="111" t="str">
        <f t="shared" si="8"/>
        <v/>
      </c>
      <c r="J67" s="112" t="str">
        <f t="shared" si="2"/>
        <v/>
      </c>
      <c r="K67" s="113" t="str">
        <f t="shared" si="9"/>
        <v/>
      </c>
      <c r="L67" s="114" t="str">
        <f t="shared" si="3"/>
        <v/>
      </c>
    </row>
    <row r="68" spans="1:12" ht="15" customHeight="1" thickBot="1" x14ac:dyDescent="0.25">
      <c r="A68" s="7">
        <v>65</v>
      </c>
      <c r="B68" s="121">
        <v>60</v>
      </c>
      <c r="C68" s="115" t="str">
        <f t="shared" si="4"/>
        <v/>
      </c>
      <c r="D68" s="116" t="str">
        <f t="shared" si="5"/>
        <v/>
      </c>
      <c r="E68" s="117" t="str">
        <f t="shared" si="6"/>
        <v/>
      </c>
      <c r="F68" s="118" t="str">
        <f t="shared" si="0"/>
        <v/>
      </c>
      <c r="G68" s="115" t="str">
        <f t="shared" si="7"/>
        <v/>
      </c>
      <c r="H68" s="116" t="str">
        <f t="shared" si="1"/>
        <v/>
      </c>
      <c r="I68" s="117" t="str">
        <f t="shared" si="8"/>
        <v/>
      </c>
      <c r="J68" s="118" t="str">
        <f t="shared" si="2"/>
        <v/>
      </c>
      <c r="K68" s="115" t="str">
        <f t="shared" si="9"/>
        <v/>
      </c>
      <c r="L68" s="116" t="str">
        <f t="shared" si="3"/>
        <v/>
      </c>
    </row>
    <row r="69" spans="1:12" ht="20.100000000000001" customHeight="1" x14ac:dyDescent="0.2">
      <c r="B69" s="59" t="s">
        <v>64</v>
      </c>
    </row>
  </sheetData>
  <sheetProtection algorithmName="SHA-512" hashValue="2s4SIJEqcREis693Fq85A3VCukjksGrh5qyK48zQKrzDB1m10h8ql/J2azbb7V1nxns7c5PV9gOHcEQOjai4wQ==" saltValue="6qGCJw7bzDzAetJ5sDpGXw==" spinCount="100000" sheet="1" objects="1" scenarios="1"/>
  <mergeCells count="4">
    <mergeCell ref="B2:H3"/>
    <mergeCell ref="I2:L3"/>
    <mergeCell ref="Q12:S12"/>
    <mergeCell ref="Q13:S13"/>
  </mergeCells>
  <phoneticPr fontId="2"/>
  <printOptions horizontalCentered="1"/>
  <pageMargins left="0.70866141732283472" right="0.70866141732283472" top="0.74803149606299213" bottom="0.74803149606299213" header="0.31496062992125984" footer="0.31496062992125984"/>
  <pageSetup paperSize="9" scale="64" orientation="portrait" r:id="rId1"/>
  <colBreaks count="1" manualBreakCount="1">
    <brk id="1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3:J38"/>
  <sheetViews>
    <sheetView showGridLines="0" zoomScaleNormal="100" workbookViewId="0">
      <selection activeCell="G21" sqref="G21:H21"/>
    </sheetView>
  </sheetViews>
  <sheetFormatPr defaultColWidth="9" defaultRowHeight="13.2" x14ac:dyDescent="0.2"/>
  <cols>
    <col min="1" max="1" width="3.77734375" style="4" customWidth="1"/>
    <col min="2" max="2" width="2.88671875" style="4" customWidth="1"/>
    <col min="3" max="9" width="9.33203125" style="4" customWidth="1"/>
    <col min="10" max="10" width="18.109375" style="4" customWidth="1"/>
    <col min="11" max="11" width="4" style="4" customWidth="1"/>
    <col min="12" max="16384" width="9" style="4"/>
  </cols>
  <sheetData>
    <row r="3" spans="2:10" ht="13.8" thickBot="1" x14ac:dyDescent="0.25"/>
    <row r="4" spans="2:10" x14ac:dyDescent="0.2">
      <c r="B4" s="253"/>
      <c r="C4" s="254"/>
      <c r="D4" s="254"/>
      <c r="E4" s="254"/>
      <c r="F4" s="254"/>
      <c r="G4" s="254"/>
      <c r="H4" s="254"/>
      <c r="I4" s="254"/>
      <c r="J4" s="255"/>
    </row>
    <row r="5" spans="2:10" ht="14.4" x14ac:dyDescent="0.2">
      <c r="B5" s="256"/>
      <c r="C5" s="251" t="s">
        <v>13</v>
      </c>
      <c r="D5" s="257"/>
      <c r="E5" s="257"/>
      <c r="F5" s="257"/>
      <c r="G5" s="257"/>
      <c r="H5" s="257"/>
      <c r="I5" s="257"/>
      <c r="J5" s="258"/>
    </row>
    <row r="6" spans="2:10" x14ac:dyDescent="0.2">
      <c r="B6" s="256"/>
      <c r="C6" s="257"/>
      <c r="D6" s="257"/>
      <c r="E6" s="257"/>
      <c r="F6" s="257"/>
      <c r="G6" s="257"/>
      <c r="H6" s="257"/>
      <c r="I6" s="257"/>
      <c r="J6" s="258"/>
    </row>
    <row r="7" spans="2:10" x14ac:dyDescent="0.2">
      <c r="B7" s="256"/>
      <c r="C7" s="252" t="s">
        <v>14</v>
      </c>
      <c r="D7" s="257"/>
      <c r="E7" s="257"/>
      <c r="F7" s="257"/>
      <c r="G7" s="257"/>
      <c r="H7" s="257"/>
      <c r="I7" s="257"/>
      <c r="J7" s="258"/>
    </row>
    <row r="8" spans="2:10" x14ac:dyDescent="0.2">
      <c r="B8" s="256"/>
      <c r="C8" s="257" t="s">
        <v>15</v>
      </c>
      <c r="D8" s="257"/>
      <c r="E8" s="257"/>
      <c r="F8" s="257"/>
      <c r="G8" s="257"/>
      <c r="H8" s="257"/>
      <c r="I8" s="257"/>
      <c r="J8" s="258"/>
    </row>
    <row r="9" spans="2:10" x14ac:dyDescent="0.2">
      <c r="B9" s="256"/>
      <c r="C9" s="257" t="s">
        <v>16</v>
      </c>
      <c r="D9" s="257"/>
      <c r="E9" s="257"/>
      <c r="F9" s="257"/>
      <c r="G9" s="257"/>
      <c r="H9" s="257"/>
      <c r="I9" s="257"/>
      <c r="J9" s="258"/>
    </row>
    <row r="10" spans="2:10" x14ac:dyDescent="0.2">
      <c r="B10" s="256"/>
      <c r="C10" s="257" t="s">
        <v>17</v>
      </c>
      <c r="D10" s="257"/>
      <c r="E10" s="257"/>
      <c r="F10" s="257"/>
      <c r="G10" s="257"/>
      <c r="H10" s="257"/>
      <c r="I10" s="257"/>
      <c r="J10" s="258"/>
    </row>
    <row r="11" spans="2:10" x14ac:dyDescent="0.2">
      <c r="B11" s="256"/>
      <c r="C11" s="257"/>
      <c r="D11" s="257"/>
      <c r="E11" s="257"/>
      <c r="F11" s="257"/>
      <c r="G11" s="257"/>
      <c r="H11" s="257"/>
      <c r="I11" s="257"/>
      <c r="J11" s="258"/>
    </row>
    <row r="12" spans="2:10" x14ac:dyDescent="0.2">
      <c r="B12" s="256"/>
      <c r="C12" s="252" t="s">
        <v>18</v>
      </c>
      <c r="D12" s="257"/>
      <c r="E12" s="257"/>
      <c r="F12" s="257"/>
      <c r="G12" s="257"/>
      <c r="H12" s="257"/>
      <c r="I12" s="257"/>
      <c r="J12" s="258"/>
    </row>
    <row r="13" spans="2:10" x14ac:dyDescent="0.2">
      <c r="B13" s="256"/>
      <c r="C13" s="257" t="s">
        <v>19</v>
      </c>
      <c r="D13" s="257"/>
      <c r="E13" s="257"/>
      <c r="F13" s="257"/>
      <c r="G13" s="257"/>
      <c r="H13" s="257"/>
      <c r="I13" s="257"/>
      <c r="J13" s="258"/>
    </row>
    <row r="14" spans="2:10" x14ac:dyDescent="0.2">
      <c r="B14" s="256"/>
      <c r="C14" s="257" t="s">
        <v>20</v>
      </c>
      <c r="D14" s="257"/>
      <c r="E14" s="257"/>
      <c r="F14" s="257"/>
      <c r="G14" s="257"/>
      <c r="H14" s="257"/>
      <c r="I14" s="257"/>
      <c r="J14" s="258"/>
    </row>
    <row r="15" spans="2:10" x14ac:dyDescent="0.2">
      <c r="B15" s="256"/>
      <c r="C15" s="257"/>
      <c r="D15" s="257"/>
      <c r="E15" s="257"/>
      <c r="F15" s="257"/>
      <c r="G15" s="257"/>
      <c r="H15" s="257"/>
      <c r="I15" s="257"/>
      <c r="J15" s="258"/>
    </row>
    <row r="16" spans="2:10" x14ac:dyDescent="0.2">
      <c r="B16" s="256"/>
      <c r="C16" s="252" t="s">
        <v>21</v>
      </c>
      <c r="D16" s="257"/>
      <c r="E16" s="257"/>
      <c r="F16" s="257"/>
      <c r="G16" s="257"/>
      <c r="H16" s="257"/>
      <c r="I16" s="257"/>
      <c r="J16" s="258"/>
    </row>
    <row r="17" spans="2:10" x14ac:dyDescent="0.2">
      <c r="B17" s="256"/>
      <c r="C17" s="257" t="s">
        <v>22</v>
      </c>
      <c r="D17" s="257"/>
      <c r="E17" s="257"/>
      <c r="F17" s="257"/>
      <c r="G17" s="257"/>
      <c r="H17" s="257"/>
      <c r="I17" s="257"/>
      <c r="J17" s="258"/>
    </row>
    <row r="18" spans="2:10" x14ac:dyDescent="0.2">
      <c r="B18" s="256"/>
      <c r="C18" s="257" t="s">
        <v>25</v>
      </c>
      <c r="D18" s="257"/>
      <c r="E18" s="257"/>
      <c r="F18" s="257"/>
      <c r="G18" s="257"/>
      <c r="H18" s="257"/>
      <c r="I18" s="257"/>
      <c r="J18" s="258"/>
    </row>
    <row r="19" spans="2:10" x14ac:dyDescent="0.2">
      <c r="B19" s="256"/>
      <c r="C19" s="257"/>
      <c r="D19" s="257"/>
      <c r="E19" s="257"/>
      <c r="F19" s="257"/>
      <c r="G19" s="257"/>
      <c r="H19" s="257"/>
      <c r="I19" s="257"/>
      <c r="J19" s="258"/>
    </row>
    <row r="20" spans="2:10" x14ac:dyDescent="0.2">
      <c r="B20" s="256"/>
      <c r="C20" s="257"/>
      <c r="D20" s="257" t="s">
        <v>23</v>
      </c>
      <c r="E20" s="257"/>
      <c r="F20" s="257"/>
      <c r="G20" s="257"/>
      <c r="H20" s="257"/>
      <c r="I20" s="257"/>
      <c r="J20" s="258"/>
    </row>
    <row r="21" spans="2:10" x14ac:dyDescent="0.2">
      <c r="B21" s="256"/>
      <c r="C21" s="257"/>
      <c r="D21" s="257" t="s">
        <v>24</v>
      </c>
      <c r="E21" s="257"/>
      <c r="F21" s="257"/>
      <c r="G21" s="333">
        <v>45829</v>
      </c>
      <c r="H21" s="333"/>
      <c r="I21" s="257"/>
      <c r="J21" s="258"/>
    </row>
    <row r="22" spans="2:10" ht="13.8" thickBot="1" x14ac:dyDescent="0.25">
      <c r="B22" s="259"/>
      <c r="C22" s="260"/>
      <c r="D22" s="260"/>
      <c r="E22" s="260"/>
      <c r="F22" s="260"/>
      <c r="G22" s="260"/>
      <c r="H22" s="260"/>
      <c r="I22" s="260"/>
      <c r="J22" s="261"/>
    </row>
    <row r="23" spans="2:10" x14ac:dyDescent="0.2">
      <c r="C23" s="2"/>
      <c r="D23" s="2"/>
      <c r="E23" s="2"/>
      <c r="F23" s="2"/>
      <c r="G23" s="12"/>
      <c r="H23" s="2"/>
      <c r="I23" s="2"/>
    </row>
    <row r="24" spans="2:10" x14ac:dyDescent="0.2">
      <c r="C24" s="2"/>
      <c r="D24" s="2"/>
      <c r="E24" s="2"/>
      <c r="F24" s="2"/>
      <c r="G24" s="2"/>
      <c r="H24" s="2"/>
      <c r="I24" s="2"/>
    </row>
    <row r="25" spans="2:10" x14ac:dyDescent="0.2">
      <c r="C25" s="2"/>
      <c r="D25" s="12"/>
      <c r="E25" s="2"/>
      <c r="F25" s="2"/>
      <c r="G25" s="2"/>
      <c r="H25" s="2"/>
    </row>
    <row r="26" spans="2:10" x14ac:dyDescent="0.2">
      <c r="C26" s="2"/>
      <c r="D26" s="2"/>
      <c r="E26" s="2"/>
      <c r="F26" s="2"/>
      <c r="G26" s="2"/>
      <c r="H26" s="2"/>
    </row>
    <row r="27" spans="2:10" x14ac:dyDescent="0.2">
      <c r="C27" s="2"/>
      <c r="D27" s="2"/>
      <c r="E27" s="2"/>
      <c r="F27" s="2"/>
      <c r="G27" s="2"/>
      <c r="H27" s="2"/>
    </row>
    <row r="38" spans="3:3" x14ac:dyDescent="0.2">
      <c r="C38" s="13"/>
    </row>
  </sheetData>
  <mergeCells count="1">
    <mergeCell ref="G21:H21"/>
  </mergeCells>
  <phoneticPr fontId="2"/>
  <printOptions horizontalCentered="1"/>
  <pageMargins left="0.70866141732283472" right="0.70866141732283472" top="0.74803149606299213" bottom="0.74803149606299213" header="0.31496062992125984" footer="0.31496062992125984"/>
  <pageSetup paperSize="9" scale="8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49D1E-49F2-4685-A29A-E261DE2E6BCE}">
  <sheetPr>
    <tabColor rgb="FF0000CC"/>
  </sheetPr>
  <dimension ref="B1:H12"/>
  <sheetViews>
    <sheetView showGridLines="0" zoomScale="120" zoomScaleNormal="120" workbookViewId="0">
      <selection activeCell="C6" sqref="C6"/>
    </sheetView>
  </sheetViews>
  <sheetFormatPr defaultColWidth="9" defaultRowHeight="13.2" x14ac:dyDescent="0.2"/>
  <cols>
    <col min="1" max="1" width="2.33203125" style="2" customWidth="1"/>
    <col min="2" max="2" width="11.33203125" style="2" customWidth="1"/>
    <col min="3" max="3" width="26" style="2" customWidth="1"/>
    <col min="4" max="4" width="44" style="2" customWidth="1"/>
    <col min="5" max="5" width="35" style="2" customWidth="1"/>
    <col min="6" max="6" width="7.44140625" style="2" customWidth="1"/>
    <col min="7" max="7" width="21.33203125" style="2" customWidth="1"/>
    <col min="8" max="8" width="3.109375" style="2" customWidth="1"/>
    <col min="9" max="16384" width="9" style="2"/>
  </cols>
  <sheetData>
    <row r="1" spans="2:8" x14ac:dyDescent="0.2">
      <c r="F1" s="45"/>
    </row>
    <row r="2" spans="2:8" ht="33" customHeight="1" x14ac:dyDescent="0.2">
      <c r="B2" s="148" t="s">
        <v>86</v>
      </c>
      <c r="F2" s="46"/>
    </row>
    <row r="3" spans="2:8" ht="16.5" customHeight="1" x14ac:dyDescent="0.2">
      <c r="B3" s="28"/>
      <c r="F3" s="47"/>
      <c r="H3" s="46"/>
    </row>
    <row r="4" spans="2:8" ht="24.9" customHeight="1" x14ac:dyDescent="0.2">
      <c r="B4" s="149" t="s">
        <v>220</v>
      </c>
      <c r="F4" s="48"/>
      <c r="H4" s="47"/>
    </row>
    <row r="5" spans="2:8" ht="29.25" customHeight="1" thickBot="1" x14ac:dyDescent="0.25">
      <c r="B5" s="49" t="s">
        <v>5</v>
      </c>
      <c r="C5" s="130" t="s">
        <v>59</v>
      </c>
      <c r="D5" s="130" t="s">
        <v>60</v>
      </c>
      <c r="E5" s="130" t="s">
        <v>58</v>
      </c>
      <c r="F5" s="47"/>
    </row>
    <row r="6" spans="2:8" ht="32.25" customHeight="1" x14ac:dyDescent="0.2">
      <c r="B6" s="150" t="s">
        <v>44</v>
      </c>
      <c r="C6" s="151" t="s">
        <v>36</v>
      </c>
      <c r="D6" s="302" t="s">
        <v>61</v>
      </c>
      <c r="E6" s="305" t="s">
        <v>62</v>
      </c>
      <c r="F6" s="47"/>
    </row>
    <row r="7" spans="2:8" ht="32.25" customHeight="1" x14ac:dyDescent="0.2">
      <c r="B7" s="150" t="s">
        <v>45</v>
      </c>
      <c r="C7" s="151" t="s">
        <v>37</v>
      </c>
      <c r="D7" s="303"/>
      <c r="E7" s="306"/>
      <c r="F7" s="47"/>
    </row>
    <row r="8" spans="2:8" ht="32.25" customHeight="1" x14ac:dyDescent="0.2">
      <c r="B8" s="150" t="s">
        <v>46</v>
      </c>
      <c r="C8" s="151" t="s">
        <v>38</v>
      </c>
      <c r="D8" s="303"/>
      <c r="E8" s="307"/>
      <c r="F8" s="47"/>
    </row>
    <row r="9" spans="2:8" ht="32.25" customHeight="1" x14ac:dyDescent="0.2">
      <c r="B9" s="150" t="s">
        <v>47</v>
      </c>
      <c r="C9" s="151" t="s">
        <v>39</v>
      </c>
      <c r="D9" s="303"/>
      <c r="E9" s="308" t="s">
        <v>63</v>
      </c>
      <c r="F9" s="47"/>
    </row>
    <row r="10" spans="2:8" ht="32.25" customHeight="1" thickBot="1" x14ac:dyDescent="0.25">
      <c r="B10" s="150" t="s">
        <v>48</v>
      </c>
      <c r="C10" s="151" t="s">
        <v>40</v>
      </c>
      <c r="D10" s="304"/>
      <c r="E10" s="309"/>
      <c r="F10" s="47"/>
    </row>
    <row r="11" spans="2:8" x14ac:dyDescent="0.2">
      <c r="H11" s="47"/>
    </row>
    <row r="12" spans="2:8" x14ac:dyDescent="0.2">
      <c r="H12" s="47"/>
    </row>
  </sheetData>
  <mergeCells count="3">
    <mergeCell ref="D6:D10"/>
    <mergeCell ref="E6:E8"/>
    <mergeCell ref="E9:E10"/>
  </mergeCells>
  <phoneticPr fontId="2"/>
  <printOptions horizontalCentered="1"/>
  <pageMargins left="0.70866141732283472" right="0.70866141732283472" top="0.74803149606299213" bottom="0.74803149606299213" header="0.31496062992125984" footer="0.31496062992125984"/>
  <pageSetup paperSize="9" scale="85"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63E79-AF2D-4A5E-A608-2B453496FC31}">
  <sheetPr>
    <tabColor rgb="FF0000CC"/>
  </sheetPr>
  <dimension ref="B1:Q64"/>
  <sheetViews>
    <sheetView showGridLines="0" zoomScale="120" zoomScaleNormal="120" workbookViewId="0">
      <selection activeCell="A3" sqref="A3"/>
    </sheetView>
  </sheetViews>
  <sheetFormatPr defaultColWidth="9" defaultRowHeight="13.2" x14ac:dyDescent="0.2"/>
  <cols>
    <col min="1" max="1" width="3" style="2" customWidth="1"/>
    <col min="2" max="2" width="4.88671875" style="2" customWidth="1"/>
    <col min="3" max="3" width="20.6640625" style="2" customWidth="1"/>
    <col min="4" max="4" width="15.33203125" style="2" customWidth="1"/>
    <col min="5" max="5" width="15.77734375" style="2" customWidth="1"/>
    <col min="6" max="6" width="13.33203125" style="2" customWidth="1"/>
    <col min="7" max="7" width="15.21875" style="2" customWidth="1"/>
    <col min="8" max="8" width="13.33203125" style="2" customWidth="1"/>
    <col min="9" max="9" width="16.21875" style="2" customWidth="1"/>
    <col min="10" max="11" width="13.33203125" style="2" customWidth="1"/>
    <col min="12" max="12" width="12.21875" style="2" customWidth="1"/>
    <col min="13" max="13" width="10.21875" style="2" customWidth="1"/>
    <col min="14" max="17" width="9" style="2"/>
    <col min="18" max="18" width="6.21875" style="2" customWidth="1"/>
    <col min="19" max="16384" width="9" style="2"/>
  </cols>
  <sheetData>
    <row r="1" spans="2:16" ht="27.75" customHeight="1" x14ac:dyDescent="0.2">
      <c r="C1" s="28"/>
    </row>
    <row r="2" spans="2:16" ht="16.5" customHeight="1" x14ac:dyDescent="0.2">
      <c r="C2" s="28"/>
    </row>
    <row r="3" spans="2:16" ht="16.5" customHeight="1" x14ac:dyDescent="0.2">
      <c r="B3" s="20"/>
      <c r="C3" s="28"/>
      <c r="D3" s="20"/>
      <c r="E3" s="20"/>
      <c r="F3" s="20"/>
      <c r="G3" s="20"/>
      <c r="H3" s="20"/>
      <c r="I3" s="20"/>
      <c r="J3" s="20"/>
      <c r="K3" s="20"/>
      <c r="L3" s="20"/>
      <c r="M3" s="20"/>
      <c r="N3" s="20"/>
      <c r="O3" s="20"/>
    </row>
    <row r="4" spans="2:16" ht="8.25" customHeight="1" x14ac:dyDescent="0.2">
      <c r="B4" s="20"/>
      <c r="D4" s="20"/>
      <c r="E4" s="20"/>
      <c r="F4" s="20"/>
      <c r="G4" s="20"/>
      <c r="H4" s="20"/>
      <c r="I4" s="20"/>
      <c r="J4" s="20"/>
      <c r="K4" s="20"/>
      <c r="L4" s="20"/>
      <c r="M4" s="20"/>
      <c r="N4" s="20"/>
      <c r="O4" s="20"/>
    </row>
    <row r="5" spans="2:16" ht="23.25" customHeight="1" x14ac:dyDescent="0.2">
      <c r="B5" s="3" t="s">
        <v>85</v>
      </c>
      <c r="C5" s="20"/>
      <c r="D5" s="20"/>
      <c r="E5" s="201"/>
      <c r="F5" s="20"/>
      <c r="G5" s="20"/>
      <c r="I5" s="20"/>
      <c r="J5" s="20"/>
      <c r="K5" s="20"/>
      <c r="L5" s="20"/>
      <c r="M5" s="20"/>
      <c r="N5" s="20"/>
      <c r="O5" s="20"/>
    </row>
    <row r="6" spans="2:16" s="202" customFormat="1" ht="11.25" customHeight="1" x14ac:dyDescent="0.2">
      <c r="B6" s="20"/>
      <c r="E6" s="201"/>
    </row>
    <row r="7" spans="2:16" ht="23.25" customHeight="1" x14ac:dyDescent="0.2">
      <c r="C7" s="203" t="s">
        <v>88</v>
      </c>
      <c r="D7" s="20"/>
      <c r="E7" s="201"/>
      <c r="F7" s="20"/>
      <c r="G7" s="20"/>
      <c r="H7" s="20"/>
      <c r="I7" s="204"/>
      <c r="L7" s="20"/>
      <c r="M7" s="20"/>
      <c r="N7" s="20"/>
      <c r="O7" s="20"/>
      <c r="P7" s="20"/>
    </row>
    <row r="8" spans="2:16" ht="23.25" customHeight="1" x14ac:dyDescent="0.2">
      <c r="C8" s="11" t="s">
        <v>93</v>
      </c>
      <c r="D8" s="20"/>
      <c r="E8" s="20"/>
      <c r="F8" s="20"/>
      <c r="G8" s="20"/>
      <c r="H8" s="20"/>
      <c r="I8" s="20"/>
      <c r="L8" s="20"/>
      <c r="M8" s="20"/>
      <c r="N8" s="20"/>
      <c r="O8" s="20"/>
      <c r="P8" s="20"/>
    </row>
    <row r="9" spans="2:16" ht="23.1" customHeight="1" x14ac:dyDescent="0.2">
      <c r="C9" s="28" t="s">
        <v>92</v>
      </c>
      <c r="E9" s="20"/>
      <c r="F9" s="20"/>
      <c r="G9" s="20"/>
      <c r="H9" s="20"/>
      <c r="I9" s="20"/>
      <c r="L9" s="20"/>
      <c r="M9" s="20"/>
      <c r="N9" s="20"/>
      <c r="O9" s="20"/>
      <c r="P9" s="20"/>
    </row>
    <row r="10" spans="2:16" ht="6.75" customHeight="1" x14ac:dyDescent="0.2">
      <c r="H10" s="1"/>
      <c r="M10" s="20"/>
      <c r="N10" s="20"/>
      <c r="O10" s="20"/>
      <c r="P10" s="20"/>
    </row>
    <row r="11" spans="2:16" ht="37.5" customHeight="1" thickBot="1" x14ac:dyDescent="0.25">
      <c r="C11" s="44" t="s">
        <v>66</v>
      </c>
      <c r="D11" s="205" t="s">
        <v>132</v>
      </c>
      <c r="E11" s="44" t="s">
        <v>133</v>
      </c>
      <c r="F11" s="205" t="s">
        <v>134</v>
      </c>
      <c r="G11" s="205" t="s">
        <v>135</v>
      </c>
      <c r="H11" s="44" t="s">
        <v>161</v>
      </c>
      <c r="I11" s="205" t="s">
        <v>51</v>
      </c>
      <c r="L11" s="20"/>
      <c r="M11" s="20"/>
      <c r="N11" s="20"/>
      <c r="O11" s="20"/>
    </row>
    <row r="12" spans="2:16" ht="28.5" customHeight="1" thickBot="1" x14ac:dyDescent="0.25">
      <c r="C12" s="165">
        <v>110</v>
      </c>
      <c r="D12" s="51">
        <f>IF($C$12="","",365-$C$12)</f>
        <v>255</v>
      </c>
      <c r="E12" s="165">
        <v>8</v>
      </c>
      <c r="F12" s="36">
        <f>IF($C$12="","",IF($E$12="","",$D$12*$E$12))</f>
        <v>2040</v>
      </c>
      <c r="G12" s="66">
        <f>IF($C$12="","",IF($E$12="","",$F$12/12))</f>
        <v>170</v>
      </c>
      <c r="H12" s="166">
        <v>212800</v>
      </c>
      <c r="I12" s="36">
        <f>IF($H$12="","",IF($G$12="","",$H$12/$G$12))</f>
        <v>1251.7647058823529</v>
      </c>
      <c r="L12" s="20"/>
      <c r="M12" s="20"/>
      <c r="N12" s="20"/>
      <c r="O12" s="20"/>
    </row>
    <row r="13" spans="2:16" ht="23.1" customHeight="1" x14ac:dyDescent="0.2">
      <c r="C13" s="161" t="s">
        <v>234</v>
      </c>
      <c r="D13" s="29"/>
      <c r="E13" s="206"/>
      <c r="F13" s="56" t="s">
        <v>54</v>
      </c>
      <c r="G13" s="207"/>
      <c r="H13" s="208"/>
      <c r="I13" s="209"/>
      <c r="J13" s="56"/>
      <c r="K13" s="56"/>
      <c r="L13" s="20"/>
      <c r="M13" s="20"/>
      <c r="N13" s="20"/>
      <c r="O13" s="20"/>
    </row>
    <row r="14" spans="2:16" ht="12" customHeight="1" x14ac:dyDescent="0.2">
      <c r="C14" s="271" t="s">
        <v>233</v>
      </c>
      <c r="D14" s="29"/>
      <c r="E14" s="206"/>
      <c r="F14" s="56"/>
      <c r="G14" s="207"/>
      <c r="H14" s="208"/>
      <c r="I14" s="209"/>
      <c r="J14" s="56"/>
      <c r="K14" s="56"/>
      <c r="L14" s="20"/>
      <c r="M14" s="20"/>
      <c r="N14" s="20"/>
      <c r="O14" s="20"/>
    </row>
    <row r="15" spans="2:16" s="202" customFormat="1" ht="23.1" customHeight="1" x14ac:dyDescent="0.2">
      <c r="C15" s="203" t="s">
        <v>89</v>
      </c>
      <c r="E15" s="28"/>
      <c r="G15" s="210"/>
    </row>
    <row r="16" spans="2:16" s="211" customFormat="1" ht="23.1" customHeight="1" x14ac:dyDescent="0.2">
      <c r="C16" s="11" t="s">
        <v>196</v>
      </c>
      <c r="D16" s="28"/>
      <c r="G16" s="56"/>
    </row>
    <row r="17" spans="3:17" s="211" customFormat="1" ht="23.1" customHeight="1" x14ac:dyDescent="0.2">
      <c r="C17" s="11" t="s">
        <v>164</v>
      </c>
      <c r="D17" s="28"/>
      <c r="G17" s="56"/>
    </row>
    <row r="18" spans="3:17" s="211" customFormat="1" ht="23.1" customHeight="1" x14ac:dyDescent="0.2">
      <c r="C18" s="2" t="s">
        <v>200</v>
      </c>
      <c r="D18" s="28"/>
      <c r="G18" s="56"/>
    </row>
    <row r="19" spans="3:17" s="211" customFormat="1" ht="23.1" customHeight="1" x14ac:dyDescent="0.2">
      <c r="C19" s="2" t="s">
        <v>122</v>
      </c>
      <c r="D19" s="28"/>
      <c r="G19" s="56"/>
    </row>
    <row r="20" spans="3:17" s="211" customFormat="1" ht="23.1" customHeight="1" x14ac:dyDescent="0.2">
      <c r="C20" s="28" t="s">
        <v>121</v>
      </c>
      <c r="D20" s="28"/>
      <c r="G20" s="56"/>
    </row>
    <row r="21" spans="3:17" s="211" customFormat="1" ht="23.1" customHeight="1" x14ac:dyDescent="0.2">
      <c r="C21" s="2" t="s">
        <v>120</v>
      </c>
      <c r="D21" s="28"/>
      <c r="G21" s="56"/>
    </row>
    <row r="22" spans="3:17" s="202" customFormat="1" ht="23.1" customHeight="1" x14ac:dyDescent="0.2">
      <c r="C22" s="212" t="s">
        <v>123</v>
      </c>
      <c r="D22" s="28"/>
      <c r="G22" s="56"/>
    </row>
    <row r="23" spans="3:17" s="202" customFormat="1" ht="32.25" customHeight="1" thickBot="1" x14ac:dyDescent="0.25">
      <c r="C23" s="43" t="s">
        <v>104</v>
      </c>
      <c r="D23" s="43" t="s">
        <v>74</v>
      </c>
      <c r="E23" s="205" t="s">
        <v>51</v>
      </c>
      <c r="F23" s="43" t="s">
        <v>87</v>
      </c>
      <c r="G23" s="44" t="s">
        <v>195</v>
      </c>
      <c r="H23" s="11"/>
      <c r="J23" s="2"/>
      <c r="K23" s="206"/>
      <c r="L23" s="29"/>
      <c r="M23" s="206"/>
      <c r="N23" s="213"/>
      <c r="O23" s="207"/>
      <c r="Q23" s="214"/>
    </row>
    <row r="24" spans="3:17" ht="27.9" customHeight="1" thickBot="1" x14ac:dyDescent="0.25">
      <c r="C24" s="273" t="s">
        <v>80</v>
      </c>
      <c r="D24" s="274">
        <v>2024</v>
      </c>
      <c r="E24" s="65">
        <f>IF($I$12="","",$I$12)</f>
        <v>1251.7647058823529</v>
      </c>
      <c r="F24" s="275">
        <v>1114</v>
      </c>
      <c r="G24" s="166">
        <v>1130</v>
      </c>
      <c r="H24" s="215"/>
      <c r="Q24" s="216"/>
    </row>
    <row r="25" spans="3:17" ht="23.1" customHeight="1" x14ac:dyDescent="0.2">
      <c r="C25" s="1"/>
      <c r="F25" s="11" t="s">
        <v>228</v>
      </c>
      <c r="H25" s="11"/>
      <c r="L25" s="217" t="s">
        <v>55</v>
      </c>
      <c r="O25" s="15"/>
    </row>
    <row r="26" spans="3:17" ht="23.1" customHeight="1" x14ac:dyDescent="0.2">
      <c r="C26" s="203" t="s">
        <v>90</v>
      </c>
      <c r="D26" s="11"/>
      <c r="L26" s="217" t="s">
        <v>98</v>
      </c>
    </row>
    <row r="27" spans="3:17" s="7" customFormat="1" ht="14.1" customHeight="1" x14ac:dyDescent="0.2">
      <c r="F27" s="218" t="s">
        <v>198</v>
      </c>
      <c r="H27" s="219" t="s">
        <v>55</v>
      </c>
      <c r="L27" s="217" t="s">
        <v>99</v>
      </c>
      <c r="N27" s="220"/>
      <c r="O27" s="221" t="s">
        <v>56</v>
      </c>
      <c r="P27" s="2"/>
    </row>
    <row r="28" spans="3:17" s="1" customFormat="1" ht="23.1" customHeight="1" thickBot="1" x14ac:dyDescent="0.25">
      <c r="E28" s="222" t="s">
        <v>197</v>
      </c>
      <c r="F28" s="212"/>
      <c r="H28" s="223" t="s">
        <v>10</v>
      </c>
      <c r="L28" s="223" t="s">
        <v>10</v>
      </c>
      <c r="N28" s="6"/>
      <c r="O28" s="6"/>
    </row>
    <row r="29" spans="3:17" s="1" customFormat="1" ht="30" customHeight="1" thickBot="1" x14ac:dyDescent="0.25">
      <c r="C29" s="224" t="s">
        <v>5</v>
      </c>
      <c r="D29" s="225" t="s">
        <v>34</v>
      </c>
      <c r="E29" s="226" t="s">
        <v>42</v>
      </c>
      <c r="F29" s="225" t="s">
        <v>1</v>
      </c>
      <c r="G29" s="226" t="s">
        <v>11</v>
      </c>
      <c r="H29" s="225" t="s">
        <v>2</v>
      </c>
      <c r="I29" s="226" t="s">
        <v>9</v>
      </c>
      <c r="J29" s="226" t="s">
        <v>53</v>
      </c>
      <c r="K29" s="226" t="s">
        <v>28</v>
      </c>
      <c r="L29" s="225" t="s">
        <v>3</v>
      </c>
      <c r="M29" s="226" t="s">
        <v>4</v>
      </c>
      <c r="N29" s="226" t="s">
        <v>27</v>
      </c>
      <c r="O29" s="227" t="s">
        <v>26</v>
      </c>
      <c r="P29" s="225" t="s">
        <v>0</v>
      </c>
      <c r="Q29" s="228" t="s">
        <v>5</v>
      </c>
    </row>
    <row r="30" spans="3:17" ht="30" customHeight="1" thickBot="1" x14ac:dyDescent="0.25">
      <c r="C30" s="276" t="s">
        <v>44</v>
      </c>
      <c r="D30" s="279" t="s">
        <v>36</v>
      </c>
      <c r="E30" s="272">
        <f>IF($G$24="","",$G$24)</f>
        <v>1130</v>
      </c>
      <c r="F30" s="286">
        <v>10</v>
      </c>
      <c r="G30" s="73">
        <f>IF($F30="","",ROUNDUP($F30/$E$40,0))</f>
        <v>5</v>
      </c>
      <c r="H30" s="288">
        <v>6</v>
      </c>
      <c r="I30" s="73">
        <f>IF($E30="","",IF($F30="","",IF($H30="","",$E30+$F30*$H30)))</f>
        <v>1190</v>
      </c>
      <c r="J30" s="73">
        <f>IF($H30="","",ROUNDUP(F30*$I$37,0))</f>
        <v>5</v>
      </c>
      <c r="K30" s="73">
        <f>IF($G30="","",ROUNDUP($G30*$I$37,0))</f>
        <v>3</v>
      </c>
      <c r="L30" s="291">
        <v>12</v>
      </c>
      <c r="M30" s="73">
        <f>IF($E30="","",IF($F30="","",IF($H30="","",IF($L30="","",$I30+$J30*($L30-$H30)))))</f>
        <v>1220</v>
      </c>
      <c r="N30" s="73">
        <f>IF($F30="","",$H30*$E$40+1)</f>
        <v>13</v>
      </c>
      <c r="O30" s="73">
        <f>IF($F30="","",IF($L30="",$N30,$L30*$E$40+1))</f>
        <v>25</v>
      </c>
      <c r="P30" s="283" t="s">
        <v>35</v>
      </c>
      <c r="Q30" s="74" t="str">
        <f>IF($C30="","",$C30)</f>
        <v>U-1</v>
      </c>
    </row>
    <row r="31" spans="3:17" ht="30" customHeight="1" x14ac:dyDescent="0.2">
      <c r="C31" s="277" t="s">
        <v>45</v>
      </c>
      <c r="D31" s="280" t="s">
        <v>37</v>
      </c>
      <c r="E31" s="283">
        <v>1180</v>
      </c>
      <c r="F31" s="287">
        <v>15</v>
      </c>
      <c r="G31" s="75">
        <f>IF($F31="","",ROUNDUP($F31/$E$40,0))</f>
        <v>8</v>
      </c>
      <c r="H31" s="289">
        <v>12</v>
      </c>
      <c r="I31" s="75">
        <f t="shared" ref="I31:I34" si="0">IF($E31="","",IF($F31="","",IF($H31="","",$E31+$F31*$H31)))</f>
        <v>1360</v>
      </c>
      <c r="J31" s="75">
        <f>IF($H31="","",ROUNDUP(F31*$I$37,0))</f>
        <v>8</v>
      </c>
      <c r="K31" s="75">
        <f>IF($G31="","",ROUNDUP($G31*$I$37,0))</f>
        <v>4</v>
      </c>
      <c r="L31" s="292">
        <v>24</v>
      </c>
      <c r="M31" s="75">
        <f t="shared" ref="M31:M34" si="1">IF($E31="","",IF($F31="","",IF($H31="","",IF($L31="","",$I31+$J31*($L31-$H31)))))</f>
        <v>1456</v>
      </c>
      <c r="N31" s="75">
        <f t="shared" ref="N31:N34" si="2">IF($F31="","",$H31*$E$40+1)</f>
        <v>25</v>
      </c>
      <c r="O31" s="75">
        <f t="shared" ref="O31:O34" si="3">IF($F31="","",IF($L31="",$N31,$L31*$E$40+1))</f>
        <v>49</v>
      </c>
      <c r="P31" s="284">
        <v>10</v>
      </c>
      <c r="Q31" s="76" t="str">
        <f t="shared" ref="Q31:Q34" si="4">IF($C31="","",$C31)</f>
        <v>U-2</v>
      </c>
    </row>
    <row r="32" spans="3:17" ht="30" customHeight="1" x14ac:dyDescent="0.2">
      <c r="C32" s="277" t="s">
        <v>46</v>
      </c>
      <c r="D32" s="281" t="s">
        <v>38</v>
      </c>
      <c r="E32" s="284">
        <v>1230</v>
      </c>
      <c r="F32" s="284">
        <v>20</v>
      </c>
      <c r="G32" s="75">
        <f>IF($F32="","",ROUNDUP($F32/$E$40,0))</f>
        <v>10</v>
      </c>
      <c r="H32" s="289">
        <v>12</v>
      </c>
      <c r="I32" s="75">
        <f t="shared" si="0"/>
        <v>1470</v>
      </c>
      <c r="J32" s="75">
        <f>IF($H32="","",ROUNDUP(F32*$I$37,0))</f>
        <v>10</v>
      </c>
      <c r="K32" s="75">
        <f>IF($G32="","",ROUNDUP($G32*$I$37,0))</f>
        <v>5</v>
      </c>
      <c r="L32" s="292">
        <v>24</v>
      </c>
      <c r="M32" s="75">
        <f t="shared" si="1"/>
        <v>1590</v>
      </c>
      <c r="N32" s="75">
        <f t="shared" si="2"/>
        <v>25</v>
      </c>
      <c r="O32" s="75">
        <f t="shared" si="3"/>
        <v>49</v>
      </c>
      <c r="P32" s="284">
        <v>15</v>
      </c>
      <c r="Q32" s="76" t="str">
        <f t="shared" si="4"/>
        <v>U-3</v>
      </c>
    </row>
    <row r="33" spans="3:17" ht="30" customHeight="1" x14ac:dyDescent="0.2">
      <c r="C33" s="277" t="s">
        <v>47</v>
      </c>
      <c r="D33" s="281" t="s">
        <v>39</v>
      </c>
      <c r="E33" s="284">
        <v>1280</v>
      </c>
      <c r="F33" s="284">
        <v>25</v>
      </c>
      <c r="G33" s="75">
        <f>IF($F33="","",ROUNDUP($F33/$E$40,0))</f>
        <v>13</v>
      </c>
      <c r="H33" s="289">
        <v>12</v>
      </c>
      <c r="I33" s="75">
        <f t="shared" si="0"/>
        <v>1580</v>
      </c>
      <c r="J33" s="75">
        <f>IF($H33="","",ROUNDUP(F33*$I$37,0))</f>
        <v>13</v>
      </c>
      <c r="K33" s="75">
        <f>IF($G33="","",ROUNDUP($G33*$I$37,0))</f>
        <v>7</v>
      </c>
      <c r="L33" s="292">
        <v>24</v>
      </c>
      <c r="M33" s="75">
        <f t="shared" si="1"/>
        <v>1736</v>
      </c>
      <c r="N33" s="75">
        <f t="shared" si="2"/>
        <v>25</v>
      </c>
      <c r="O33" s="75">
        <f t="shared" si="3"/>
        <v>49</v>
      </c>
      <c r="P33" s="284">
        <v>20</v>
      </c>
      <c r="Q33" s="76" t="str">
        <f t="shared" si="4"/>
        <v>U-4</v>
      </c>
    </row>
    <row r="34" spans="3:17" ht="30" customHeight="1" thickBot="1" x14ac:dyDescent="0.25">
      <c r="C34" s="278" t="s">
        <v>48</v>
      </c>
      <c r="D34" s="282" t="s">
        <v>40</v>
      </c>
      <c r="E34" s="285">
        <v>1330</v>
      </c>
      <c r="F34" s="285">
        <v>30</v>
      </c>
      <c r="G34" s="77">
        <f>IF($F34="","",ROUNDUP($F34/$E$40,0))</f>
        <v>15</v>
      </c>
      <c r="H34" s="290">
        <v>12</v>
      </c>
      <c r="I34" s="77">
        <f t="shared" si="0"/>
        <v>1690</v>
      </c>
      <c r="J34" s="77">
        <f>IF($H34="","",ROUNDUP(F34*$I$37,0))</f>
        <v>15</v>
      </c>
      <c r="K34" s="77">
        <f>IF($G34="","",ROUNDUP($G34*$I$37,0))</f>
        <v>8</v>
      </c>
      <c r="L34" s="293">
        <v>24</v>
      </c>
      <c r="M34" s="77">
        <f t="shared" si="1"/>
        <v>1870</v>
      </c>
      <c r="N34" s="77">
        <f t="shared" si="2"/>
        <v>25</v>
      </c>
      <c r="O34" s="77">
        <f t="shared" si="3"/>
        <v>49</v>
      </c>
      <c r="P34" s="290">
        <v>25</v>
      </c>
      <c r="Q34" s="78" t="str">
        <f t="shared" si="4"/>
        <v>U-5</v>
      </c>
    </row>
    <row r="35" spans="3:17" ht="20.100000000000001" customHeight="1" x14ac:dyDescent="0.2">
      <c r="N35" s="229" t="s">
        <v>30</v>
      </c>
    </row>
    <row r="36" spans="3:17" ht="20.100000000000001" customHeight="1" thickBot="1" x14ac:dyDescent="0.25">
      <c r="C36" s="230" t="s">
        <v>101</v>
      </c>
      <c r="D36" s="8"/>
      <c r="E36" s="8"/>
      <c r="G36" s="231" t="s">
        <v>100</v>
      </c>
      <c r="N36" s="232" t="s">
        <v>29</v>
      </c>
    </row>
    <row r="37" spans="3:17" ht="20.100000000000001" customHeight="1" thickBot="1" x14ac:dyDescent="0.25">
      <c r="E37" s="233" t="s">
        <v>95</v>
      </c>
      <c r="F37" s="18"/>
      <c r="G37" s="310" t="s">
        <v>31</v>
      </c>
      <c r="H37" s="311"/>
      <c r="I37" s="294">
        <v>0.5</v>
      </c>
      <c r="L37" s="234"/>
    </row>
    <row r="38" spans="3:17" ht="20.100000000000001" customHeight="1" thickBot="1" x14ac:dyDescent="0.25">
      <c r="D38" s="212" t="s">
        <v>123</v>
      </c>
      <c r="E38" s="235"/>
      <c r="I38" s="212" t="s">
        <v>123</v>
      </c>
      <c r="L38" s="234"/>
    </row>
    <row r="39" spans="3:17" ht="20.100000000000001" customHeight="1" x14ac:dyDescent="0.2">
      <c r="C39" s="236" t="s">
        <v>148</v>
      </c>
      <c r="D39" s="295" t="s">
        <v>96</v>
      </c>
      <c r="E39" s="299" t="s">
        <v>43</v>
      </c>
      <c r="F39" s="296" t="s">
        <v>97</v>
      </c>
      <c r="J39" s="56"/>
    </row>
    <row r="40" spans="3:17" ht="20.100000000000001" customHeight="1" thickBot="1" x14ac:dyDescent="0.25">
      <c r="C40" s="236" t="s">
        <v>149</v>
      </c>
      <c r="D40" s="297">
        <v>3</v>
      </c>
      <c r="E40" s="300">
        <v>2</v>
      </c>
      <c r="F40" s="298">
        <v>1</v>
      </c>
      <c r="J40" s="56"/>
    </row>
    <row r="41" spans="3:17" ht="20.100000000000001" customHeight="1" x14ac:dyDescent="0.2">
      <c r="D41" s="237" t="s">
        <v>150</v>
      </c>
      <c r="F41" s="4"/>
      <c r="G41" s="235"/>
    </row>
    <row r="42" spans="3:17" ht="20.100000000000001" customHeight="1" x14ac:dyDescent="0.2">
      <c r="D42" s="140" t="s">
        <v>113</v>
      </c>
      <c r="F42" s="4"/>
      <c r="G42" s="235"/>
      <c r="K42" s="11"/>
    </row>
    <row r="43" spans="3:17" ht="20.100000000000001" customHeight="1" x14ac:dyDescent="0.2"/>
    <row r="44" spans="3:17" ht="20.100000000000001" customHeight="1" x14ac:dyDescent="0.2">
      <c r="C44" s="238"/>
      <c r="D44" s="4"/>
      <c r="E44" s="4"/>
    </row>
    <row r="45" spans="3:17" ht="20.100000000000001" customHeight="1" x14ac:dyDescent="0.2">
      <c r="C45" s="238"/>
      <c r="D45" s="4"/>
      <c r="E45" s="4"/>
    </row>
    <row r="46" spans="3:17" ht="20.100000000000001" customHeight="1" x14ac:dyDescent="0.2">
      <c r="C46" s="238"/>
      <c r="D46" s="4"/>
      <c r="E46" s="4"/>
    </row>
    <row r="47" spans="3:17" ht="20.100000000000001" customHeight="1" x14ac:dyDescent="0.2"/>
    <row r="48" spans="3:17" ht="14.1" customHeight="1" x14ac:dyDescent="0.2">
      <c r="F48" s="4"/>
      <c r="G48" s="17"/>
      <c r="H48" s="17"/>
      <c r="I48" s="17"/>
      <c r="J48" s="17"/>
      <c r="K48" s="17"/>
      <c r="L48" s="17"/>
      <c r="M48" s="28"/>
      <c r="N48" s="28"/>
    </row>
    <row r="49" spans="2:14" ht="14.1" customHeight="1" x14ac:dyDescent="0.2">
      <c r="F49" s="4"/>
      <c r="G49" s="17"/>
      <c r="H49" s="17"/>
      <c r="I49" s="17"/>
      <c r="J49" s="17"/>
      <c r="K49" s="239"/>
      <c r="L49" s="17"/>
      <c r="M49" s="28"/>
      <c r="N49" s="28"/>
    </row>
    <row r="50" spans="2:14" ht="14.1" customHeight="1" x14ac:dyDescent="0.2">
      <c r="F50" s="4"/>
      <c r="G50" s="17"/>
      <c r="H50" s="17"/>
      <c r="I50" s="17"/>
      <c r="J50" s="28"/>
      <c r="K50" s="239"/>
      <c r="L50" s="17"/>
      <c r="M50" s="28"/>
      <c r="N50" s="28"/>
    </row>
    <row r="51" spans="2:14" ht="5.25" customHeight="1" x14ac:dyDescent="0.2">
      <c r="B51" s="240"/>
      <c r="G51" s="28"/>
      <c r="H51" s="28"/>
      <c r="I51" s="28"/>
      <c r="J51" s="28"/>
      <c r="K51" s="28"/>
      <c r="L51" s="28"/>
      <c r="M51" s="28"/>
      <c r="N51" s="28"/>
    </row>
    <row r="52" spans="2:14" ht="23.25" customHeight="1" x14ac:dyDescent="0.2">
      <c r="G52" s="28"/>
      <c r="H52" s="241"/>
      <c r="I52" s="28"/>
      <c r="J52" s="28"/>
      <c r="K52" s="28"/>
      <c r="L52" s="242"/>
      <c r="M52" s="28"/>
      <c r="N52" s="28"/>
    </row>
    <row r="53" spans="2:14" ht="27.75" customHeight="1" x14ac:dyDescent="0.2">
      <c r="G53" s="28"/>
      <c r="H53" s="28"/>
      <c r="I53" s="28"/>
      <c r="J53" s="28"/>
      <c r="K53" s="243"/>
      <c r="L53" s="28"/>
      <c r="M53" s="28"/>
      <c r="N53" s="28"/>
    </row>
    <row r="54" spans="2:14" x14ac:dyDescent="0.2">
      <c r="G54" s="28"/>
      <c r="H54" s="28"/>
      <c r="I54" s="28"/>
      <c r="J54" s="28"/>
      <c r="K54" s="28"/>
      <c r="L54" s="28"/>
      <c r="M54" s="28"/>
      <c r="N54" s="28"/>
    </row>
    <row r="55" spans="2:14" ht="15" customHeight="1" x14ac:dyDescent="0.2">
      <c r="G55" s="28"/>
      <c r="H55" s="28"/>
      <c r="I55" s="28"/>
      <c r="J55" s="28"/>
      <c r="K55" s="28"/>
      <c r="L55" s="28"/>
      <c r="M55" s="28"/>
      <c r="N55" s="28"/>
    </row>
    <row r="56" spans="2:14" ht="15" customHeight="1" x14ac:dyDescent="0.2"/>
    <row r="57" spans="2:14" ht="15" customHeight="1" x14ac:dyDescent="0.2"/>
    <row r="58" spans="2:14" ht="15" customHeight="1" x14ac:dyDescent="0.2"/>
    <row r="59" spans="2:14" ht="15" customHeight="1" x14ac:dyDescent="0.2"/>
    <row r="60" spans="2:14" ht="15" customHeight="1" x14ac:dyDescent="0.2"/>
    <row r="61" spans="2:14" ht="15" customHeight="1" x14ac:dyDescent="0.2"/>
    <row r="62" spans="2:14" ht="15" customHeight="1" x14ac:dyDescent="0.2"/>
    <row r="63" spans="2:14" ht="15" customHeight="1" x14ac:dyDescent="0.2"/>
    <row r="64" spans="2:14" ht="15" customHeight="1" x14ac:dyDescent="0.2"/>
  </sheetData>
  <sheetProtection algorithmName="SHA-512" hashValue="OdIbfRzJ08bvrJJ4/BuAjczaIwQSXX/p+ZwS6tch/Q5Ah3fYNNtHfZVonpcRRlVAsl7EWNPPT8KUKvHD2yKq0g==" saltValue="GU3Bw3qC2ZEUaMEBfjFSxQ==" spinCount="100000" sheet="1" objects="1" scenarios="1"/>
  <mergeCells count="1">
    <mergeCell ref="G37:H37"/>
  </mergeCells>
  <phoneticPr fontId="2"/>
  <printOptions horizontalCentered="1"/>
  <pageMargins left="0.70866141732283472" right="0.70866141732283472" top="0.74803149606299213" bottom="0.74803149606299213" header="0.31496062992125984" footer="0.31496062992125984"/>
  <pageSetup paperSize="9" scale="55"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8473E-061A-4B56-B2EB-443282BCB0DD}">
  <sheetPr>
    <tabColor rgb="FF0000CC"/>
  </sheetPr>
  <dimension ref="B2:P49"/>
  <sheetViews>
    <sheetView showGridLines="0" zoomScaleNormal="100" workbookViewId="0">
      <selection activeCell="C8" sqref="C8"/>
    </sheetView>
  </sheetViews>
  <sheetFormatPr defaultColWidth="9" defaultRowHeight="13.2" x14ac:dyDescent="0.2"/>
  <cols>
    <col min="1" max="1" width="3.109375" style="173" customWidth="1"/>
    <col min="2" max="2" width="3.88671875" style="174" customWidth="1"/>
    <col min="3" max="7" width="12.6640625" style="174" customWidth="1"/>
    <col min="8" max="8" width="15.6640625" style="174" customWidth="1"/>
    <col min="9" max="12" width="11.6640625" style="174" customWidth="1"/>
    <col min="13" max="13" width="11.6640625" style="173" customWidth="1"/>
    <col min="14" max="16384" width="9" style="173"/>
  </cols>
  <sheetData>
    <row r="2" spans="2:16" ht="16.2" x14ac:dyDescent="0.2">
      <c r="B2" s="158" t="s">
        <v>84</v>
      </c>
    </row>
    <row r="3" spans="2:16" ht="16.2" x14ac:dyDescent="0.2">
      <c r="B3" s="158"/>
    </row>
    <row r="4" spans="2:16" ht="16.2" x14ac:dyDescent="0.2">
      <c r="B4" s="158"/>
      <c r="C4" s="159" t="s">
        <v>94</v>
      </c>
      <c r="D4" s="156"/>
      <c r="E4" s="156"/>
      <c r="F4" s="156"/>
      <c r="G4" s="156"/>
      <c r="H4" s="156"/>
      <c r="I4" s="160"/>
    </row>
    <row r="5" spans="2:16" ht="23.1" customHeight="1" x14ac:dyDescent="0.2">
      <c r="B5" s="158"/>
      <c r="C5" s="173" t="s">
        <v>162</v>
      </c>
      <c r="D5" s="157"/>
      <c r="E5" s="157"/>
      <c r="F5" s="157"/>
      <c r="G5" s="157"/>
      <c r="H5" s="157"/>
      <c r="I5" s="157"/>
    </row>
    <row r="6" spans="2:16" ht="23.1" customHeight="1" x14ac:dyDescent="0.2">
      <c r="B6" s="158"/>
      <c r="C6" s="157" t="s">
        <v>218</v>
      </c>
      <c r="D6" s="157"/>
      <c r="E6" s="157"/>
      <c r="F6" s="157"/>
      <c r="G6" s="157"/>
      <c r="H6" s="157"/>
      <c r="I6" s="157"/>
    </row>
    <row r="7" spans="2:16" ht="40.200000000000003" thickBot="1" x14ac:dyDescent="0.25">
      <c r="B7" s="158"/>
      <c r="C7" s="163" t="s">
        <v>66</v>
      </c>
      <c r="D7" s="164" t="s">
        <v>67</v>
      </c>
      <c r="E7" s="163" t="s">
        <v>68</v>
      </c>
      <c r="F7" s="164" t="s">
        <v>50</v>
      </c>
      <c r="G7" s="164" t="s">
        <v>49</v>
      </c>
      <c r="H7" s="163" t="s">
        <v>224</v>
      </c>
      <c r="I7" s="164" t="s">
        <v>51</v>
      </c>
    </row>
    <row r="8" spans="2:16" ht="29.25" customHeight="1" thickBot="1" x14ac:dyDescent="0.25">
      <c r="B8" s="158"/>
      <c r="C8" s="165">
        <v>110</v>
      </c>
      <c r="D8" s="51">
        <f>IF($C$8="","",365-$C$8)</f>
        <v>255</v>
      </c>
      <c r="E8" s="165">
        <v>8</v>
      </c>
      <c r="F8" s="36">
        <f>IF($E$8="","",$D$8*$E$8)</f>
        <v>2040</v>
      </c>
      <c r="G8" s="66">
        <f>IF($C$8="","",$F$8/12)</f>
        <v>170</v>
      </c>
      <c r="H8" s="166">
        <v>185400</v>
      </c>
      <c r="I8" s="36">
        <f>IF($H$8="","",$H$8/$G$8)</f>
        <v>1090.5882352941176</v>
      </c>
    </row>
    <row r="9" spans="2:16" ht="16.2" x14ac:dyDescent="0.2">
      <c r="B9" s="158"/>
      <c r="C9" s="161" t="s">
        <v>235</v>
      </c>
      <c r="D9" s="168"/>
      <c r="E9" s="167"/>
      <c r="G9" s="169" t="s">
        <v>54</v>
      </c>
      <c r="H9" s="170"/>
      <c r="I9" s="171"/>
    </row>
    <row r="10" spans="2:16" ht="12" customHeight="1" x14ac:dyDescent="0.2">
      <c r="B10" s="158"/>
      <c r="C10" s="271" t="s">
        <v>233</v>
      </c>
    </row>
    <row r="11" spans="2:16" ht="23.1" customHeight="1" x14ac:dyDescent="0.2">
      <c r="B11" s="173"/>
      <c r="C11" s="175" t="s">
        <v>118</v>
      </c>
      <c r="M11" s="174"/>
    </row>
    <row r="12" spans="2:16" ht="23.1" customHeight="1" x14ac:dyDescent="0.2">
      <c r="B12" s="173"/>
      <c r="C12" s="162" t="s">
        <v>117</v>
      </c>
      <c r="G12" s="162"/>
      <c r="M12" s="174"/>
    </row>
    <row r="13" spans="2:16" ht="23.1" customHeight="1" x14ac:dyDescent="0.2">
      <c r="B13" s="173"/>
      <c r="C13" s="161" t="s">
        <v>69</v>
      </c>
      <c r="G13" s="162"/>
      <c r="M13" s="174"/>
    </row>
    <row r="14" spans="2:16" ht="23.1" customHeight="1" x14ac:dyDescent="0.2">
      <c r="B14" s="173"/>
      <c r="C14" s="162" t="s">
        <v>70</v>
      </c>
      <c r="G14" s="162"/>
      <c r="M14" s="174"/>
      <c r="O14" s="161"/>
      <c r="P14" s="156"/>
    </row>
    <row r="15" spans="2:16" ht="23.1" customHeight="1" x14ac:dyDescent="0.2">
      <c r="B15" s="173"/>
      <c r="C15" s="162" t="s">
        <v>202</v>
      </c>
      <c r="G15" s="162"/>
      <c r="M15" s="174"/>
      <c r="O15" s="161"/>
      <c r="P15" s="156"/>
    </row>
    <row r="16" spans="2:16" ht="23.1" customHeight="1" x14ac:dyDescent="0.2">
      <c r="B16" s="173"/>
      <c r="C16" s="161" t="s">
        <v>114</v>
      </c>
      <c r="G16" s="162"/>
      <c r="M16" s="174"/>
      <c r="O16" s="161"/>
      <c r="P16" s="156"/>
    </row>
    <row r="17" spans="2:16" ht="23.1" customHeight="1" x14ac:dyDescent="0.2">
      <c r="B17" s="173"/>
      <c r="C17" s="162" t="s">
        <v>115</v>
      </c>
      <c r="G17" s="162"/>
      <c r="M17" s="174"/>
      <c r="O17" s="161"/>
      <c r="P17" s="156"/>
    </row>
    <row r="18" spans="2:16" ht="23.1" customHeight="1" x14ac:dyDescent="0.2">
      <c r="B18" s="173"/>
      <c r="C18" s="157" t="s">
        <v>71</v>
      </c>
      <c r="G18" s="162"/>
      <c r="M18" s="174"/>
      <c r="O18" s="161"/>
      <c r="P18" s="156"/>
    </row>
    <row r="19" spans="2:16" ht="23.1" customHeight="1" x14ac:dyDescent="0.2">
      <c r="B19" s="173"/>
      <c r="C19" s="176" t="s">
        <v>116</v>
      </c>
      <c r="G19" s="162"/>
      <c r="J19" s="177"/>
      <c r="M19" s="174"/>
      <c r="O19" s="161"/>
      <c r="P19" s="156"/>
    </row>
    <row r="20" spans="2:16" ht="24.75" customHeight="1" x14ac:dyDescent="0.2">
      <c r="B20" s="173"/>
      <c r="C20" s="178" t="s">
        <v>119</v>
      </c>
      <c r="J20" s="177"/>
      <c r="M20" s="174"/>
      <c r="O20" s="161"/>
      <c r="P20" s="156"/>
    </row>
    <row r="21" spans="2:16" ht="24.75" customHeight="1" thickBot="1" x14ac:dyDescent="0.25">
      <c r="B21" s="173"/>
      <c r="C21" s="178"/>
      <c r="D21" s="172" t="s">
        <v>159</v>
      </c>
      <c r="G21" s="172"/>
      <c r="J21" s="177"/>
      <c r="M21" s="174"/>
      <c r="O21" s="161"/>
      <c r="P21" s="156"/>
    </row>
    <row r="22" spans="2:16" ht="29.25" customHeight="1" x14ac:dyDescent="0.2">
      <c r="B22" s="173"/>
      <c r="C22" s="179" t="s">
        <v>102</v>
      </c>
      <c r="D22" s="312" t="s">
        <v>72</v>
      </c>
      <c r="E22" s="313"/>
      <c r="F22" s="312" t="s">
        <v>73</v>
      </c>
      <c r="G22" s="313"/>
      <c r="H22" s="314" t="s">
        <v>78</v>
      </c>
      <c r="I22" s="314"/>
      <c r="J22" s="312" t="s">
        <v>106</v>
      </c>
      <c r="K22" s="313"/>
      <c r="L22" s="314" t="s">
        <v>79</v>
      </c>
      <c r="M22" s="313"/>
      <c r="O22" s="157"/>
    </row>
    <row r="23" spans="2:16" ht="33.75" customHeight="1" x14ac:dyDescent="0.2">
      <c r="B23" s="173"/>
      <c r="C23" s="180" t="s">
        <v>103</v>
      </c>
      <c r="D23" s="181"/>
      <c r="E23" s="182">
        <v>1</v>
      </c>
      <c r="F23" s="181"/>
      <c r="G23" s="182">
        <v>2</v>
      </c>
      <c r="H23" s="181"/>
      <c r="I23" s="183">
        <v>3</v>
      </c>
      <c r="J23" s="181"/>
      <c r="K23" s="182">
        <v>4</v>
      </c>
      <c r="L23" s="184"/>
      <c r="M23" s="182">
        <v>5</v>
      </c>
      <c r="O23" s="157"/>
    </row>
    <row r="24" spans="2:16" ht="33.75" customHeight="1" x14ac:dyDescent="0.2">
      <c r="B24" s="173"/>
      <c r="C24" s="180" t="s">
        <v>65</v>
      </c>
      <c r="D24" s="185" t="s">
        <v>77</v>
      </c>
      <c r="E24" s="186" t="s">
        <v>76</v>
      </c>
      <c r="F24" s="185" t="s">
        <v>77</v>
      </c>
      <c r="G24" s="186" t="s">
        <v>76</v>
      </c>
      <c r="H24" s="185" t="s">
        <v>77</v>
      </c>
      <c r="I24" s="186" t="s">
        <v>76</v>
      </c>
      <c r="J24" s="185" t="s">
        <v>77</v>
      </c>
      <c r="K24" s="186" t="s">
        <v>76</v>
      </c>
      <c r="L24" s="185" t="s">
        <v>77</v>
      </c>
      <c r="M24" s="186" t="s">
        <v>76</v>
      </c>
      <c r="O24" s="169"/>
      <c r="P24" s="169"/>
    </row>
    <row r="25" spans="2:16" ht="24.9" customHeight="1" x14ac:dyDescent="0.2">
      <c r="B25" s="173"/>
      <c r="C25" s="245">
        <f>IF('2.サラリースケールの設計'!$D$24="","",'2.サラリースケールの設計'!$D$24)</f>
        <v>2024</v>
      </c>
      <c r="D25" s="247">
        <f>IF('2.サラリースケールの設計'!$F$24="","",'2.サラリースケールの設計'!$F$24)</f>
        <v>1114</v>
      </c>
      <c r="E25" s="247">
        <f>IF('2.サラリースケールの設計'!$G$24="","",'2.サラリースケールの設計'!$G$24)</f>
        <v>1130</v>
      </c>
      <c r="F25" s="187">
        <v>986</v>
      </c>
      <c r="G25" s="188">
        <v>1000</v>
      </c>
      <c r="H25" s="187"/>
      <c r="I25" s="188"/>
      <c r="J25" s="187"/>
      <c r="K25" s="188"/>
      <c r="L25" s="187"/>
      <c r="M25" s="188"/>
    </row>
    <row r="26" spans="2:16" ht="24.9" customHeight="1" x14ac:dyDescent="0.2">
      <c r="B26" s="173"/>
      <c r="C26" s="245">
        <f>IF($C25="","",$C25+1)</f>
        <v>2025</v>
      </c>
      <c r="D26" s="249"/>
      <c r="E26" s="250"/>
      <c r="F26" s="249"/>
      <c r="G26" s="250"/>
      <c r="H26" s="249"/>
      <c r="I26" s="250"/>
      <c r="J26" s="249"/>
      <c r="K26" s="250"/>
      <c r="L26" s="249"/>
      <c r="M26" s="250"/>
    </row>
    <row r="27" spans="2:16" ht="24.9" customHeight="1" x14ac:dyDescent="0.2">
      <c r="B27" s="173"/>
      <c r="C27" s="245">
        <f t="shared" ref="C27:C42" si="0">IF($C26="","",$C26+1)</f>
        <v>2026</v>
      </c>
      <c r="D27" s="189"/>
      <c r="E27" s="190"/>
      <c r="F27" s="189"/>
      <c r="G27" s="190"/>
      <c r="H27" s="191"/>
      <c r="I27" s="192"/>
      <c r="J27" s="189"/>
      <c r="K27" s="190"/>
      <c r="L27" s="191"/>
      <c r="M27" s="190"/>
    </row>
    <row r="28" spans="2:16" ht="24.9" customHeight="1" x14ac:dyDescent="0.2">
      <c r="B28" s="173"/>
      <c r="C28" s="245">
        <f t="shared" si="0"/>
        <v>2027</v>
      </c>
      <c r="D28" s="189"/>
      <c r="E28" s="190"/>
      <c r="F28" s="189"/>
      <c r="G28" s="190"/>
      <c r="H28" s="191"/>
      <c r="I28" s="192"/>
      <c r="J28" s="189"/>
      <c r="K28" s="190"/>
      <c r="L28" s="191"/>
      <c r="M28" s="190"/>
    </row>
    <row r="29" spans="2:16" ht="24.9" customHeight="1" x14ac:dyDescent="0.2">
      <c r="B29" s="173"/>
      <c r="C29" s="245">
        <f t="shared" si="0"/>
        <v>2028</v>
      </c>
      <c r="D29" s="189"/>
      <c r="E29" s="190"/>
      <c r="F29" s="189"/>
      <c r="G29" s="190"/>
      <c r="H29" s="191"/>
      <c r="I29" s="192"/>
      <c r="J29" s="189"/>
      <c r="K29" s="190"/>
      <c r="L29" s="191"/>
      <c r="M29" s="190"/>
    </row>
    <row r="30" spans="2:16" ht="24.9" customHeight="1" x14ac:dyDescent="0.2">
      <c r="B30" s="173"/>
      <c r="C30" s="245">
        <f t="shared" si="0"/>
        <v>2029</v>
      </c>
      <c r="D30" s="189"/>
      <c r="E30" s="190"/>
      <c r="F30" s="189"/>
      <c r="G30" s="190"/>
      <c r="H30" s="191"/>
      <c r="I30" s="192"/>
      <c r="J30" s="189"/>
      <c r="K30" s="190"/>
      <c r="L30" s="191"/>
      <c r="M30" s="190"/>
    </row>
    <row r="31" spans="2:16" ht="24.9" customHeight="1" x14ac:dyDescent="0.2">
      <c r="B31" s="173"/>
      <c r="C31" s="245">
        <f t="shared" si="0"/>
        <v>2030</v>
      </c>
      <c r="D31" s="189"/>
      <c r="E31" s="190"/>
      <c r="F31" s="189"/>
      <c r="G31" s="190"/>
      <c r="H31" s="191"/>
      <c r="I31" s="192"/>
      <c r="J31" s="189"/>
      <c r="K31" s="190"/>
      <c r="L31" s="191"/>
      <c r="M31" s="190"/>
    </row>
    <row r="32" spans="2:16" ht="24.9" customHeight="1" x14ac:dyDescent="0.2">
      <c r="B32" s="173"/>
      <c r="C32" s="245">
        <f t="shared" si="0"/>
        <v>2031</v>
      </c>
      <c r="D32" s="189"/>
      <c r="E32" s="190"/>
      <c r="F32" s="189"/>
      <c r="G32" s="190"/>
      <c r="H32" s="191"/>
      <c r="I32" s="192"/>
      <c r="J32" s="189"/>
      <c r="K32" s="190"/>
      <c r="L32" s="191"/>
      <c r="M32" s="190"/>
    </row>
    <row r="33" spans="2:13" ht="24.9" customHeight="1" x14ac:dyDescent="0.2">
      <c r="B33" s="173"/>
      <c r="C33" s="245">
        <f t="shared" si="0"/>
        <v>2032</v>
      </c>
      <c r="D33" s="189"/>
      <c r="E33" s="190"/>
      <c r="F33" s="189"/>
      <c r="G33" s="190"/>
      <c r="H33" s="191"/>
      <c r="I33" s="192"/>
      <c r="J33" s="189"/>
      <c r="K33" s="190"/>
      <c r="L33" s="191"/>
      <c r="M33" s="190"/>
    </row>
    <row r="34" spans="2:13" ht="24.9" customHeight="1" x14ac:dyDescent="0.2">
      <c r="B34" s="173"/>
      <c r="C34" s="245">
        <f t="shared" si="0"/>
        <v>2033</v>
      </c>
      <c r="D34" s="189"/>
      <c r="E34" s="190"/>
      <c r="F34" s="189"/>
      <c r="G34" s="190"/>
      <c r="H34" s="191"/>
      <c r="I34" s="192"/>
      <c r="J34" s="189"/>
      <c r="K34" s="190"/>
      <c r="L34" s="191"/>
      <c r="M34" s="190"/>
    </row>
    <row r="35" spans="2:13" ht="24.9" customHeight="1" x14ac:dyDescent="0.2">
      <c r="B35" s="173"/>
      <c r="C35" s="245">
        <f t="shared" si="0"/>
        <v>2034</v>
      </c>
      <c r="D35" s="189"/>
      <c r="E35" s="190"/>
      <c r="F35" s="189"/>
      <c r="G35" s="190"/>
      <c r="H35" s="191"/>
      <c r="I35" s="192"/>
      <c r="J35" s="189"/>
      <c r="K35" s="190"/>
      <c r="L35" s="191"/>
      <c r="M35" s="190"/>
    </row>
    <row r="36" spans="2:13" ht="24.9" customHeight="1" x14ac:dyDescent="0.2">
      <c r="B36" s="173"/>
      <c r="C36" s="245">
        <f t="shared" si="0"/>
        <v>2035</v>
      </c>
      <c r="D36" s="189"/>
      <c r="E36" s="190"/>
      <c r="F36" s="189"/>
      <c r="G36" s="190"/>
      <c r="H36" s="191"/>
      <c r="I36" s="192"/>
      <c r="J36" s="189"/>
      <c r="K36" s="190"/>
      <c r="L36" s="191"/>
      <c r="M36" s="190"/>
    </row>
    <row r="37" spans="2:13" ht="24.9" customHeight="1" x14ac:dyDescent="0.2">
      <c r="B37" s="173"/>
      <c r="C37" s="245">
        <f t="shared" si="0"/>
        <v>2036</v>
      </c>
      <c r="D37" s="189"/>
      <c r="E37" s="190"/>
      <c r="F37" s="189"/>
      <c r="G37" s="190"/>
      <c r="H37" s="191"/>
      <c r="I37" s="192"/>
      <c r="J37" s="189"/>
      <c r="K37" s="190"/>
      <c r="L37" s="191"/>
      <c r="M37" s="190"/>
    </row>
    <row r="38" spans="2:13" ht="24.9" customHeight="1" x14ac:dyDescent="0.2">
      <c r="B38" s="173"/>
      <c r="C38" s="245">
        <f t="shared" si="0"/>
        <v>2037</v>
      </c>
      <c r="D38" s="189"/>
      <c r="E38" s="190"/>
      <c r="F38" s="189"/>
      <c r="G38" s="190"/>
      <c r="H38" s="191"/>
      <c r="I38" s="192"/>
      <c r="J38" s="189"/>
      <c r="K38" s="190"/>
      <c r="L38" s="191"/>
      <c r="M38" s="190"/>
    </row>
    <row r="39" spans="2:13" ht="24.9" customHeight="1" x14ac:dyDescent="0.2">
      <c r="B39" s="173"/>
      <c r="C39" s="245">
        <f t="shared" si="0"/>
        <v>2038</v>
      </c>
      <c r="D39" s="189"/>
      <c r="E39" s="190"/>
      <c r="F39" s="189"/>
      <c r="G39" s="190"/>
      <c r="H39" s="191"/>
      <c r="I39" s="192"/>
      <c r="J39" s="189"/>
      <c r="K39" s="190"/>
      <c r="L39" s="191"/>
      <c r="M39" s="190"/>
    </row>
    <row r="40" spans="2:13" ht="24.9" customHeight="1" x14ac:dyDescent="0.2">
      <c r="B40" s="173"/>
      <c r="C40" s="245">
        <f t="shared" si="0"/>
        <v>2039</v>
      </c>
      <c r="D40" s="189"/>
      <c r="E40" s="190"/>
      <c r="F40" s="189"/>
      <c r="G40" s="190"/>
      <c r="H40" s="191"/>
      <c r="I40" s="192"/>
      <c r="J40" s="189"/>
      <c r="K40" s="190"/>
      <c r="L40" s="191"/>
      <c r="M40" s="190"/>
    </row>
    <row r="41" spans="2:13" ht="24.9" customHeight="1" x14ac:dyDescent="0.2">
      <c r="B41" s="173"/>
      <c r="C41" s="245">
        <f t="shared" si="0"/>
        <v>2040</v>
      </c>
      <c r="D41" s="189"/>
      <c r="E41" s="190"/>
      <c r="F41" s="189"/>
      <c r="G41" s="190"/>
      <c r="H41" s="191"/>
      <c r="I41" s="192"/>
      <c r="J41" s="189"/>
      <c r="K41" s="190"/>
      <c r="L41" s="191"/>
      <c r="M41" s="190"/>
    </row>
    <row r="42" spans="2:13" ht="24.9" customHeight="1" thickBot="1" x14ac:dyDescent="0.25">
      <c r="B42" s="173"/>
      <c r="C42" s="246">
        <f t="shared" si="0"/>
        <v>2041</v>
      </c>
      <c r="D42" s="193"/>
      <c r="E42" s="194"/>
      <c r="F42" s="193"/>
      <c r="G42" s="194"/>
      <c r="H42" s="195"/>
      <c r="I42" s="196"/>
      <c r="J42" s="193"/>
      <c r="K42" s="194"/>
      <c r="L42" s="195"/>
      <c r="M42" s="194"/>
    </row>
    <row r="43" spans="2:13" x14ac:dyDescent="0.2">
      <c r="B43" s="173"/>
      <c r="M43" s="174"/>
    </row>
    <row r="44" spans="2:13" x14ac:dyDescent="0.2">
      <c r="B44" s="173"/>
      <c r="M44" s="174"/>
    </row>
    <row r="45" spans="2:13" x14ac:dyDescent="0.2">
      <c r="B45" s="173"/>
      <c r="M45" s="174"/>
    </row>
    <row r="46" spans="2:13" x14ac:dyDescent="0.2">
      <c r="B46" s="173"/>
      <c r="M46" s="174"/>
    </row>
    <row r="47" spans="2:13" x14ac:dyDescent="0.2">
      <c r="B47" s="173"/>
      <c r="M47" s="174"/>
    </row>
    <row r="48" spans="2:13" x14ac:dyDescent="0.2">
      <c r="B48" s="173"/>
      <c r="M48" s="174"/>
    </row>
    <row r="49" spans="2:13" x14ac:dyDescent="0.2">
      <c r="B49" s="173"/>
      <c r="M49" s="174"/>
    </row>
  </sheetData>
  <sheetProtection algorithmName="SHA-512" hashValue="CliFRxcqTLz8uI3nttzi6WH+YHrpg2nEF9c+LFx279ClDeKGRTmW4vwZLmDuTZ6DW5uR42lHAB2Cjafc6tZrlg==" saltValue="J3891ba5JvkdzlTkjhrOcQ==" spinCount="100000" sheet="1" objects="1" scenarios="1"/>
  <mergeCells count="5">
    <mergeCell ref="F22:G22"/>
    <mergeCell ref="H22:I22"/>
    <mergeCell ref="J22:K22"/>
    <mergeCell ref="L22:M22"/>
    <mergeCell ref="D22:E22"/>
  </mergeCells>
  <phoneticPr fontId="2"/>
  <printOptions horizontalCentered="1"/>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8F5C-5A62-4BBB-A5E8-D7D21583A88C}">
  <sheetPr>
    <tabColor rgb="FF00FF00"/>
  </sheetPr>
  <dimension ref="C1:R60"/>
  <sheetViews>
    <sheetView showGridLines="0" zoomScaleNormal="100" workbookViewId="0">
      <selection activeCell="F9" sqref="F9"/>
    </sheetView>
  </sheetViews>
  <sheetFormatPr defaultColWidth="9" defaultRowHeight="13.2" x14ac:dyDescent="0.2"/>
  <cols>
    <col min="1" max="2" width="3" style="2" customWidth="1"/>
    <col min="3" max="3" width="7.6640625" style="2" customWidth="1"/>
    <col min="4" max="4" width="20.21875" style="2" customWidth="1"/>
    <col min="5" max="5" width="16.109375" style="2" customWidth="1"/>
    <col min="6" max="6" width="17.21875" style="2" customWidth="1"/>
    <col min="7" max="7" width="18.109375" style="2" customWidth="1"/>
    <col min="8" max="9" width="13.33203125" style="2" customWidth="1"/>
    <col min="10" max="10" width="16.21875" style="2" customWidth="1"/>
    <col min="11" max="12" width="13.33203125" style="2" customWidth="1"/>
    <col min="13" max="13" width="12.21875" style="2" customWidth="1"/>
    <col min="14" max="18" width="10.6640625" style="2" customWidth="1"/>
    <col min="19" max="16384" width="9" style="2"/>
  </cols>
  <sheetData>
    <row r="1" spans="3:18" ht="12.75" customHeight="1" x14ac:dyDescent="0.2">
      <c r="C1" s="20"/>
      <c r="D1" s="20"/>
      <c r="E1" s="20"/>
      <c r="F1" s="20"/>
      <c r="G1" s="20"/>
      <c r="H1" s="20"/>
      <c r="I1" s="20"/>
      <c r="J1" s="20"/>
      <c r="K1" s="20"/>
      <c r="L1" s="20"/>
      <c r="M1" s="20"/>
      <c r="N1" s="20"/>
      <c r="O1" s="20"/>
      <c r="P1" s="20"/>
    </row>
    <row r="2" spans="3:18" ht="29.25" customHeight="1" x14ac:dyDescent="0.2">
      <c r="C2" s="3" t="s">
        <v>82</v>
      </c>
      <c r="J2" s="67"/>
      <c r="K2" s="55"/>
      <c r="L2" s="197"/>
    </row>
    <row r="3" spans="3:18" ht="23.1" customHeight="1" x14ac:dyDescent="0.2">
      <c r="D3" s="11" t="s">
        <v>201</v>
      </c>
      <c r="G3" s="50"/>
      <c r="J3" s="68"/>
      <c r="K3" s="55"/>
      <c r="L3" s="197"/>
    </row>
    <row r="4" spans="3:18" ht="23.1" customHeight="1" x14ac:dyDescent="0.2">
      <c r="D4" s="11" t="s">
        <v>176</v>
      </c>
      <c r="G4" s="50"/>
      <c r="J4" s="68"/>
      <c r="K4" s="55"/>
      <c r="L4" s="197"/>
    </row>
    <row r="5" spans="3:18" ht="23.1" customHeight="1" x14ac:dyDescent="0.2">
      <c r="D5" s="11" t="s">
        <v>110</v>
      </c>
      <c r="H5" s="50"/>
      <c r="L5" s="197"/>
    </row>
    <row r="6" spans="3:18" ht="23.1" customHeight="1" x14ac:dyDescent="0.2">
      <c r="D6" s="132" t="s">
        <v>219</v>
      </c>
      <c r="J6" s="68"/>
      <c r="K6" s="55"/>
      <c r="L6" s="197"/>
    </row>
    <row r="7" spans="3:18" s="1" customFormat="1" ht="23.1" customHeight="1" x14ac:dyDescent="0.2">
      <c r="D7" s="11" t="s">
        <v>177</v>
      </c>
      <c r="E7" s="11"/>
      <c r="F7" s="11"/>
      <c r="G7" s="30"/>
      <c r="H7" s="30"/>
      <c r="K7" s="198"/>
      <c r="L7" s="29"/>
    </row>
    <row r="8" spans="3:18" s="1" customFormat="1" ht="44.25" customHeight="1" thickBot="1" x14ac:dyDescent="0.25">
      <c r="C8" s="25"/>
      <c r="D8" s="43" t="s">
        <v>105</v>
      </c>
      <c r="E8" s="199" t="s">
        <v>108</v>
      </c>
      <c r="F8" s="44" t="s">
        <v>111</v>
      </c>
      <c r="G8" s="49" t="str">
        <f>IF($D$9="","",$D$9)</f>
        <v>本社（大阪府例）</v>
      </c>
      <c r="H8" s="130" t="s">
        <v>223</v>
      </c>
      <c r="O8" s="6"/>
      <c r="P8" s="6"/>
    </row>
    <row r="9" spans="3:18" s="1" customFormat="1" ht="33.75" customHeight="1" thickBot="1" x14ac:dyDescent="0.25">
      <c r="C9" s="25"/>
      <c r="D9" s="58" t="str">
        <f>IF($E$9="","",IF($E$9='3.事業所別初号時間給の設計'!E$23,'3.事業所別初号時間給の設計'!D$22,IF($E$9='3.事業所別初号時間給の設計'!G$23,'3.事業所別初号時間給の設計'!F$22,IF($E$9='3.事業所別初号時間給の設計'!I$23,'3.事業所別初号時間給の設計'!H$22,IF($E$9='3.事業所別初号時間給の設計'!K$23,'3.事業所別初号時間給の設計'!J$22,IF($E$9='3.事業所別初号時間給の設計'!M$23,'3.事業所別初号時間給の設計'!L$22,))))))</f>
        <v>本社（大阪府例）</v>
      </c>
      <c r="E9" s="200">
        <v>1</v>
      </c>
      <c r="F9" s="165">
        <v>2024</v>
      </c>
      <c r="G9" s="51">
        <f>IF($E$9="","",IF($F$9="","",INDEX('3.事業所別初号時間給の設計'!$C$23:$M$42,MATCH('4.事業所（１）サラリースケール'!$F$9,'3.事業所別初号時間給の設計'!$C$23:$C$42,0),MATCH('4.事業所（１）サラリースケール'!$E$9,'3.事業所別初号時間給の設計'!$C$23:$M$23,0))))</f>
        <v>1130</v>
      </c>
      <c r="H9" s="52">
        <f>IF($G$9="","",$G$9-$E$13)</f>
        <v>0</v>
      </c>
      <c r="I9" s="248" t="s">
        <v>222</v>
      </c>
      <c r="K9" s="53"/>
      <c r="L9" s="54"/>
      <c r="O9" s="6"/>
      <c r="P9" s="6"/>
    </row>
    <row r="10" spans="3:18" s="1" customFormat="1" ht="23.1" customHeight="1" x14ac:dyDescent="0.2">
      <c r="C10" s="25"/>
      <c r="D10" s="11"/>
      <c r="G10" s="11"/>
      <c r="H10" s="92" t="s">
        <v>112</v>
      </c>
      <c r="I10" s="11"/>
      <c r="J10" s="4"/>
    </row>
    <row r="11" spans="3:18" s="1" customFormat="1" ht="6.75" customHeight="1" x14ac:dyDescent="0.2">
      <c r="C11" s="25"/>
      <c r="D11" s="11"/>
      <c r="N11" s="6"/>
      <c r="O11" s="6"/>
    </row>
    <row r="12" spans="3:18" s="1" customFormat="1" ht="30" customHeight="1" thickBot="1" x14ac:dyDescent="0.25">
      <c r="C12" s="26" t="s">
        <v>5</v>
      </c>
      <c r="D12" s="26" t="s">
        <v>34</v>
      </c>
      <c r="E12" s="33" t="s">
        <v>75</v>
      </c>
      <c r="F12" s="33" t="s">
        <v>41</v>
      </c>
      <c r="G12" s="26" t="s">
        <v>1</v>
      </c>
      <c r="H12" s="26" t="s">
        <v>11</v>
      </c>
      <c r="I12" s="26" t="s">
        <v>2</v>
      </c>
      <c r="J12" s="26" t="s">
        <v>9</v>
      </c>
      <c r="K12" s="26" t="s">
        <v>53</v>
      </c>
      <c r="L12" s="26" t="s">
        <v>28</v>
      </c>
      <c r="M12" s="26" t="s">
        <v>3</v>
      </c>
      <c r="N12" s="26" t="s">
        <v>4</v>
      </c>
      <c r="O12" s="26" t="s">
        <v>27</v>
      </c>
      <c r="P12" s="27" t="s">
        <v>26</v>
      </c>
      <c r="Q12" s="27" t="s">
        <v>0</v>
      </c>
      <c r="R12" s="26" t="s">
        <v>5</v>
      </c>
    </row>
    <row r="13" spans="3:18" ht="30" customHeight="1" x14ac:dyDescent="0.2">
      <c r="C13" s="79" t="str">
        <f>IF('2.サラリースケールの設計'!$C30="","",'2.サラリースケールの設計'!$C30)</f>
        <v>U-1</v>
      </c>
      <c r="D13" s="34" t="str">
        <f>IF('2.サラリースケールの設計'!$D30="","",'2.サラリースケールの設計'!$D30)</f>
        <v>単純・定型補助業務</v>
      </c>
      <c r="E13" s="82">
        <f>IF('2.サラリースケールの設計'!$E30="","",'2.サラリースケールの設計'!$E30)</f>
        <v>1130</v>
      </c>
      <c r="F13" s="83">
        <f>IF($E13="","",IF($E$9="","",IF($F$9="","",$E13+$H$9)))</f>
        <v>1130</v>
      </c>
      <c r="G13" s="82">
        <f>IF('2.サラリースケールの設計'!$F30="","",'2.サラリースケールの設計'!$F30)</f>
        <v>10</v>
      </c>
      <c r="H13" s="82">
        <f>IF('2.サラリースケールの設計'!$G30="","",'2.サラリースケールの設計'!$G30)</f>
        <v>5</v>
      </c>
      <c r="I13" s="82">
        <f>IF('2.サラリースケールの設計'!$H30="","",'2.サラリースケールの設計'!$H30)</f>
        <v>6</v>
      </c>
      <c r="J13" s="84">
        <f>IF($E13="","",IF($E$9="","",IF($F$9="","",IF($G13="","",IF($I$13="","",$F13+$G13*$I13)))))</f>
        <v>1190</v>
      </c>
      <c r="K13" s="82">
        <f>IF('2.サラリースケールの設計'!$J30="","",'2.サラリースケールの設計'!$J30)</f>
        <v>5</v>
      </c>
      <c r="L13" s="82">
        <f>IF('2.サラリースケールの設計'!$K30="","",'2.サラリースケールの設計'!$K30)</f>
        <v>3</v>
      </c>
      <c r="M13" s="82">
        <f>IF('2.サラリースケールの設計'!$L30="","",'2.サラリースケールの設計'!$L30)</f>
        <v>12</v>
      </c>
      <c r="N13" s="84">
        <f>IF($E13="","",IF($E$9="","",IF($F$9="","",IF($J13="","",$J13+$K13*($M13-$I13)))))</f>
        <v>1220</v>
      </c>
      <c r="O13" s="82">
        <f>IF('2.サラリースケールの設計'!$N30="","",'2.サラリースケールの設計'!$N30)</f>
        <v>13</v>
      </c>
      <c r="P13" s="82">
        <f>IF('2.サラリースケールの設計'!$O30="","",'2.サラリースケールの設計'!$O30)</f>
        <v>25</v>
      </c>
      <c r="Q13" s="82" t="str">
        <f>IF('2.サラリースケールの設計'!$P30="","",'2.サラリースケールの設計'!$P30)</f>
        <v>ー</v>
      </c>
      <c r="R13" s="85" t="str">
        <f>IF('2.サラリースケールの設計'!$Q30="","",'2.サラリースケールの設計'!$Q30)</f>
        <v>U-1</v>
      </c>
    </row>
    <row r="14" spans="3:18" ht="30" customHeight="1" x14ac:dyDescent="0.2">
      <c r="C14" s="80" t="str">
        <f>IF('2.サラリースケールの設計'!$C31="","",'2.サラリースケールの設計'!$C31)</f>
        <v>U-2</v>
      </c>
      <c r="D14" s="35" t="str">
        <f>IF('2.サラリースケールの設計'!$D31="","",'2.サラリースケールの設計'!$D31)</f>
        <v>定型業務</v>
      </c>
      <c r="E14" s="75">
        <f>IF('2.サラリースケールの設計'!$E31="","",'2.サラリースケールの設計'!$E31)</f>
        <v>1180</v>
      </c>
      <c r="F14" s="86">
        <f t="shared" ref="F14:F17" si="0">IF($E14="","",IF($E$9="","",IF($F$9="","",$E14+$H$9)))</f>
        <v>1180</v>
      </c>
      <c r="G14" s="87">
        <f>IF('2.サラリースケールの設計'!$F31="","",'2.サラリースケールの設計'!$F31)</f>
        <v>15</v>
      </c>
      <c r="H14" s="75">
        <f>IF('2.サラリースケールの設計'!$G31="","",'2.サラリースケールの設計'!$G31)</f>
        <v>8</v>
      </c>
      <c r="I14" s="75">
        <f>IF('2.サラリースケールの設計'!$H31="","",'2.サラリースケールの設計'!$H31)</f>
        <v>12</v>
      </c>
      <c r="J14" s="88">
        <f t="shared" ref="J14:J17" si="1">IF($E14="","",IF($E$9="","",IF($F$9="","",IF($G14="","",IF($I$13="","",$F14+$G14*$I14)))))</f>
        <v>1360</v>
      </c>
      <c r="K14" s="75">
        <f>IF('2.サラリースケールの設計'!$J31="","",'2.サラリースケールの設計'!$J31)</f>
        <v>8</v>
      </c>
      <c r="L14" s="75">
        <f>IF('2.サラリースケールの設計'!$K31="","",'2.サラリースケールの設計'!$K31)</f>
        <v>4</v>
      </c>
      <c r="M14" s="75">
        <f>IF('2.サラリースケールの設計'!$L31="","",'2.サラリースケールの設計'!$L31)</f>
        <v>24</v>
      </c>
      <c r="N14" s="88">
        <f t="shared" ref="N14:N17" si="2">IF($E14="","",IF($E$9="","",IF($F$9="","",IF($J14="","",$J14+$K14*($M14-$I14)))))</f>
        <v>1456</v>
      </c>
      <c r="O14" s="75">
        <f>IF('2.サラリースケールの設計'!$N31="","",'2.サラリースケールの設計'!$N31)</f>
        <v>25</v>
      </c>
      <c r="P14" s="75">
        <f>IF('2.サラリースケールの設計'!$O31="","",'2.サラリースケールの設計'!$O31)</f>
        <v>49</v>
      </c>
      <c r="Q14" s="75">
        <f>IF('2.サラリースケールの設計'!$P31="","",'2.サラリースケールの設計'!$P31)</f>
        <v>10</v>
      </c>
      <c r="R14" s="76" t="str">
        <f>IF('2.サラリースケールの設計'!$Q31="","",'2.サラリースケールの設計'!$Q31)</f>
        <v>U-2</v>
      </c>
    </row>
    <row r="15" spans="3:18" ht="30" customHeight="1" x14ac:dyDescent="0.2">
      <c r="C15" s="80" t="str">
        <f>IF('2.サラリースケールの設計'!$C32="","",'2.サラリースケールの設計'!$C32)</f>
        <v>U-3</v>
      </c>
      <c r="D15" s="31" t="str">
        <f>IF('2.サラリースケールの設計'!$D32="","",'2.サラリースケールの設計'!$D32)</f>
        <v>熟練定型業務</v>
      </c>
      <c r="E15" s="75">
        <f>IF('2.サラリースケールの設計'!$E32="","",'2.サラリースケールの設計'!$E32)</f>
        <v>1230</v>
      </c>
      <c r="F15" s="88">
        <f t="shared" si="0"/>
        <v>1230</v>
      </c>
      <c r="G15" s="75">
        <f>IF('2.サラリースケールの設計'!$F32="","",'2.サラリースケールの設計'!$F32)</f>
        <v>20</v>
      </c>
      <c r="H15" s="75">
        <f>IF('2.サラリースケールの設計'!$G32="","",'2.サラリースケールの設計'!$G32)</f>
        <v>10</v>
      </c>
      <c r="I15" s="75">
        <f>IF('2.サラリースケールの設計'!$H32="","",'2.サラリースケールの設計'!$H32)</f>
        <v>12</v>
      </c>
      <c r="J15" s="88">
        <f t="shared" si="1"/>
        <v>1470</v>
      </c>
      <c r="K15" s="75">
        <f>IF('2.サラリースケールの設計'!$J32="","",'2.サラリースケールの設計'!$J32)</f>
        <v>10</v>
      </c>
      <c r="L15" s="75">
        <f>IF('2.サラリースケールの設計'!$K32="","",'2.サラリースケールの設計'!$K32)</f>
        <v>5</v>
      </c>
      <c r="M15" s="75">
        <f>IF('2.サラリースケールの設計'!$L32="","",'2.サラリースケールの設計'!$L32)</f>
        <v>24</v>
      </c>
      <c r="N15" s="88">
        <f t="shared" si="2"/>
        <v>1590</v>
      </c>
      <c r="O15" s="75">
        <f>IF('2.サラリースケールの設計'!$N32="","",'2.サラリースケールの設計'!$N32)</f>
        <v>25</v>
      </c>
      <c r="P15" s="75">
        <f>IF('2.サラリースケールの設計'!$O32="","",'2.サラリースケールの設計'!$O32)</f>
        <v>49</v>
      </c>
      <c r="Q15" s="75">
        <f>IF('2.サラリースケールの設計'!$P32="","",'2.サラリースケールの設計'!$P32)</f>
        <v>15</v>
      </c>
      <c r="R15" s="76" t="str">
        <f>IF('2.サラリースケールの設計'!$Q32="","",'2.サラリースケールの設計'!$Q32)</f>
        <v>U-3</v>
      </c>
    </row>
    <row r="16" spans="3:18" ht="30" customHeight="1" x14ac:dyDescent="0.2">
      <c r="C16" s="80" t="str">
        <f>IF('2.サラリースケールの設計'!$C33="","",'2.サラリースケールの設計'!$C33)</f>
        <v>U-4</v>
      </c>
      <c r="D16" s="31" t="str">
        <f>IF('2.サラリースケールの設計'!$D33="","",'2.サラリースケールの設計'!$D33)</f>
        <v>判断定型業務</v>
      </c>
      <c r="E16" s="75">
        <f>IF('2.サラリースケールの設計'!$E33="","",'2.サラリースケールの設計'!$E33)</f>
        <v>1280</v>
      </c>
      <c r="F16" s="88">
        <f t="shared" si="0"/>
        <v>1280</v>
      </c>
      <c r="G16" s="75">
        <f>IF('2.サラリースケールの設計'!$F33="","",'2.サラリースケールの設計'!$F33)</f>
        <v>25</v>
      </c>
      <c r="H16" s="75">
        <f>IF('2.サラリースケールの設計'!$G33="","",'2.サラリースケールの設計'!$G33)</f>
        <v>13</v>
      </c>
      <c r="I16" s="75">
        <f>IF('2.サラリースケールの設計'!$H33="","",'2.サラリースケールの設計'!$H33)</f>
        <v>12</v>
      </c>
      <c r="J16" s="88">
        <f t="shared" si="1"/>
        <v>1580</v>
      </c>
      <c r="K16" s="75">
        <f>IF('2.サラリースケールの設計'!$J33="","",'2.サラリースケールの設計'!$J33)</f>
        <v>13</v>
      </c>
      <c r="L16" s="75">
        <f>IF('2.サラリースケールの設計'!$K33="","",'2.サラリースケールの設計'!$K33)</f>
        <v>7</v>
      </c>
      <c r="M16" s="75">
        <f>IF('2.サラリースケールの設計'!$L33="","",'2.サラリースケールの設計'!$L33)</f>
        <v>24</v>
      </c>
      <c r="N16" s="88">
        <f t="shared" si="2"/>
        <v>1736</v>
      </c>
      <c r="O16" s="75">
        <f>IF('2.サラリースケールの設計'!$N33="","",'2.サラリースケールの設計'!$N33)</f>
        <v>25</v>
      </c>
      <c r="P16" s="75">
        <f>IF('2.サラリースケールの設計'!$O33="","",'2.サラリースケールの設計'!$O33)</f>
        <v>49</v>
      </c>
      <c r="Q16" s="75">
        <f>IF('2.サラリースケールの設計'!$P33="","",'2.サラリースケールの設計'!$P33)</f>
        <v>20</v>
      </c>
      <c r="R16" s="76" t="str">
        <f>IF('2.サラリースケールの設計'!$Q33="","",'2.サラリースケールの設計'!$Q33)</f>
        <v>U-4</v>
      </c>
    </row>
    <row r="17" spans="3:18" ht="30" customHeight="1" thickBot="1" x14ac:dyDescent="0.25">
      <c r="C17" s="81" t="str">
        <f>IF('2.サラリースケールの設計'!$C34="","",'2.サラリースケールの設計'!$C34)</f>
        <v>U-5</v>
      </c>
      <c r="D17" s="32" t="str">
        <f>IF('2.サラリースケールの設計'!$D34="","",'2.サラリースケールの設計'!$D34)</f>
        <v>有期リーダー補佐</v>
      </c>
      <c r="E17" s="77">
        <f>IF('2.サラリースケールの設計'!$E34="","",'2.サラリースケールの設計'!$E34)</f>
        <v>1330</v>
      </c>
      <c r="F17" s="89">
        <f t="shared" si="0"/>
        <v>1330</v>
      </c>
      <c r="G17" s="77">
        <f>IF('2.サラリースケールの設計'!$F34="","",'2.サラリースケールの設計'!$F34)</f>
        <v>30</v>
      </c>
      <c r="H17" s="77">
        <f>IF('2.サラリースケールの設計'!$G34="","",'2.サラリースケールの設計'!$G34)</f>
        <v>15</v>
      </c>
      <c r="I17" s="77">
        <f>IF('2.サラリースケールの設計'!$H34="","",'2.サラリースケールの設計'!$H34)</f>
        <v>12</v>
      </c>
      <c r="J17" s="89">
        <f t="shared" si="1"/>
        <v>1690</v>
      </c>
      <c r="K17" s="77">
        <f>IF('2.サラリースケールの設計'!$J34="","",'2.サラリースケールの設計'!$J34)</f>
        <v>15</v>
      </c>
      <c r="L17" s="77">
        <f>IF('2.サラリースケールの設計'!$K34="","",'2.サラリースケールの設計'!$K34)</f>
        <v>8</v>
      </c>
      <c r="M17" s="77">
        <f>IF('2.サラリースケールの設計'!$L34="","",'2.サラリースケールの設計'!$L34)</f>
        <v>24</v>
      </c>
      <c r="N17" s="89">
        <f t="shared" si="2"/>
        <v>1870</v>
      </c>
      <c r="O17" s="77">
        <f>IF('2.サラリースケールの設計'!$N34="","",'2.サラリースケールの設計'!$N34)</f>
        <v>25</v>
      </c>
      <c r="P17" s="77">
        <f>IF('2.サラリースケールの設計'!$O34="","",'2.サラリースケールの設計'!$O34)</f>
        <v>49</v>
      </c>
      <c r="Q17" s="90">
        <f>IF('2.サラリースケールの設計'!$P34="","",'2.サラリースケールの設計'!$P34)</f>
        <v>25</v>
      </c>
      <c r="R17" s="78" t="str">
        <f>IF('2.サラリースケールの設計'!$Q34="","",'2.サラリースケールの設計'!$Q34)</f>
        <v>U-5</v>
      </c>
    </row>
    <row r="18" spans="3:18" ht="15" customHeight="1" x14ac:dyDescent="0.2"/>
    <row r="19" spans="3:18" ht="23.1" customHeight="1" thickBot="1" x14ac:dyDescent="0.25">
      <c r="C19" s="14" t="s">
        <v>33</v>
      </c>
      <c r="D19" s="8"/>
      <c r="E19" s="8"/>
      <c r="F19" s="8" t="s">
        <v>32</v>
      </c>
      <c r="J19" s="15"/>
    </row>
    <row r="20" spans="3:18" ht="23.1" customHeight="1" x14ac:dyDescent="0.2">
      <c r="C20" s="37" t="str">
        <f>IF('2.サラリースケールの設計'!$E39="","",'2.サラリースケールの設計'!$E39)</f>
        <v>Ｂ</v>
      </c>
      <c r="D20" s="9"/>
      <c r="E20" s="9"/>
      <c r="F20" s="315" t="str">
        <f>IF('2.サラリースケールの設計'!$G$37="","",'2.サラリースケールの設計'!$G$37)</f>
        <v>　張り出し昇給支給割合</v>
      </c>
      <c r="G20" s="316" t="str">
        <f>IF('2.サラリースケールの設計'!$E39="","",'2.サラリースケールの設計'!$E39)</f>
        <v>Ｂ</v>
      </c>
      <c r="H20" s="317" t="str">
        <f>IF('2.サラリースケールの設計'!$E39="","",'2.サラリースケールの設計'!$E39)</f>
        <v>Ｂ</v>
      </c>
      <c r="I20" s="23"/>
      <c r="J20" s="16"/>
      <c r="L20" s="5"/>
    </row>
    <row r="21" spans="3:18" ht="23.1" customHeight="1" thickBot="1" x14ac:dyDescent="0.25">
      <c r="C21" s="91">
        <f>IF('2.サラリースケールの設計'!$E40="","",'2.サラリースケールの設計'!$E40)</f>
        <v>2</v>
      </c>
      <c r="D21" s="18"/>
      <c r="E21" s="18"/>
      <c r="F21" s="318">
        <f>IF('2.サラリースケールの設計'!$I37="","",'2.サラリースケールの設計'!$I37)</f>
        <v>0.5</v>
      </c>
      <c r="G21" s="319">
        <f>IF('2.サラリースケールの設計'!$E40="","",'2.サラリースケールの設計'!$E40)</f>
        <v>2</v>
      </c>
      <c r="H21" s="320">
        <f>IF('2.サラリースケールの設計'!$E40="","",'2.サラリースケールの設計'!$E40)</f>
        <v>2</v>
      </c>
      <c r="I21" s="24"/>
    </row>
    <row r="22" spans="3:18" ht="15" customHeight="1" x14ac:dyDescent="0.2"/>
    <row r="23" spans="3:18" ht="15" customHeight="1" x14ac:dyDescent="0.2"/>
    <row r="24" spans="3:18" ht="15" customHeight="1" x14ac:dyDescent="0.2"/>
    <row r="25" spans="3:18" ht="15" customHeight="1" x14ac:dyDescent="0.2"/>
    <row r="26" spans="3:18" ht="15" customHeight="1" x14ac:dyDescent="0.2"/>
    <row r="27" spans="3:18" ht="15" customHeight="1" x14ac:dyDescent="0.2"/>
    <row r="28" spans="3:18" ht="15" customHeight="1" x14ac:dyDescent="0.2"/>
    <row r="29" spans="3:18" ht="15" customHeight="1" x14ac:dyDescent="0.2"/>
    <row r="30" spans="3:18" ht="15" customHeight="1" x14ac:dyDescent="0.2"/>
    <row r="31" spans="3:18" ht="15" customHeight="1" x14ac:dyDescent="0.2"/>
    <row r="32" spans="3: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sheetProtection algorithmName="SHA-512" hashValue="MzlL/x5yuIy7DIMJ+X+WJ7DkOUzSyYL1DtFVsL4NnFMGJBgXqVEUi68i4hAe1zjHGrHJOIl4Pd0FkBnb/kSETw==" saltValue="HaJpEMl78KSfnVSgApRZ1Q==" spinCount="100000" sheet="1" objects="1" scenarios="1"/>
  <mergeCells count="2">
    <mergeCell ref="F20:H20"/>
    <mergeCell ref="F21:H21"/>
  </mergeCells>
  <phoneticPr fontId="2"/>
  <printOptions horizontalCentered="1"/>
  <pageMargins left="0.70866141732283472" right="0.70866141732283472" top="0.74803149606299213" bottom="0.74803149606299213" header="0.31496062992125984" footer="0.31496062992125984"/>
  <pageSetup paperSize="9" scale="61"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FB1C6-A818-453A-9FC7-974B7C01E7FB}">
  <sheetPr>
    <tabColor rgb="FF00FF00"/>
  </sheetPr>
  <dimension ref="C1:R60"/>
  <sheetViews>
    <sheetView showGridLines="0" topLeftCell="A7" zoomScaleNormal="100" workbookViewId="0">
      <selection activeCell="F9" sqref="F9"/>
    </sheetView>
  </sheetViews>
  <sheetFormatPr defaultColWidth="9" defaultRowHeight="13.2" x14ac:dyDescent="0.2"/>
  <cols>
    <col min="1" max="2" width="3" style="2" customWidth="1"/>
    <col min="3" max="3" width="7.6640625" style="2" customWidth="1"/>
    <col min="4" max="4" width="20.21875" style="2" customWidth="1"/>
    <col min="5" max="5" width="16.109375" style="2" customWidth="1"/>
    <col min="6" max="6" width="17.21875" style="2" customWidth="1"/>
    <col min="7" max="7" width="18.109375" style="2" customWidth="1"/>
    <col min="8" max="9" width="13.33203125" style="2" customWidth="1"/>
    <col min="10" max="10" width="16.21875" style="2" customWidth="1"/>
    <col min="11" max="12" width="13.33203125" style="2" customWidth="1"/>
    <col min="13" max="13" width="12.21875" style="2" customWidth="1"/>
    <col min="14" max="18" width="10.6640625" style="2" customWidth="1"/>
    <col min="19" max="16384" width="9" style="2"/>
  </cols>
  <sheetData>
    <row r="1" spans="3:18" ht="12.75" customHeight="1" x14ac:dyDescent="0.2">
      <c r="C1" s="20"/>
      <c r="D1" s="20"/>
      <c r="E1" s="20"/>
      <c r="F1" s="20"/>
      <c r="G1" s="20"/>
      <c r="H1" s="20"/>
      <c r="I1" s="20"/>
      <c r="J1" s="20"/>
      <c r="K1" s="20"/>
      <c r="L1" s="20"/>
      <c r="M1" s="20"/>
      <c r="N1" s="20"/>
      <c r="O1" s="20"/>
      <c r="P1" s="20"/>
    </row>
    <row r="2" spans="3:18" ht="29.25" customHeight="1" x14ac:dyDescent="0.2">
      <c r="C2" s="3" t="s">
        <v>82</v>
      </c>
      <c r="J2" s="67"/>
      <c r="K2" s="55"/>
      <c r="L2" s="197"/>
    </row>
    <row r="3" spans="3:18" ht="23.1" customHeight="1" x14ac:dyDescent="0.2">
      <c r="D3" s="11" t="s">
        <v>201</v>
      </c>
      <c r="G3" s="50"/>
      <c r="J3" s="68"/>
      <c r="K3" s="55"/>
      <c r="L3" s="197"/>
    </row>
    <row r="4" spans="3:18" ht="23.1" customHeight="1" x14ac:dyDescent="0.2">
      <c r="D4" s="11" t="s">
        <v>176</v>
      </c>
      <c r="G4" s="50"/>
      <c r="J4" s="68"/>
      <c r="K4" s="55"/>
      <c r="L4" s="197"/>
    </row>
    <row r="5" spans="3:18" ht="23.1" customHeight="1" x14ac:dyDescent="0.2">
      <c r="D5" s="11" t="s">
        <v>110</v>
      </c>
      <c r="H5" s="50"/>
      <c r="L5" s="197"/>
    </row>
    <row r="6" spans="3:18" ht="23.1" customHeight="1" x14ac:dyDescent="0.2">
      <c r="D6" s="132" t="s">
        <v>219</v>
      </c>
      <c r="J6" s="68"/>
      <c r="K6" s="55"/>
      <c r="L6" s="197"/>
    </row>
    <row r="7" spans="3:18" s="1" customFormat="1" ht="23.1" customHeight="1" x14ac:dyDescent="0.2">
      <c r="D7" s="11" t="s">
        <v>177</v>
      </c>
      <c r="E7" s="11"/>
      <c r="F7" s="11"/>
      <c r="G7" s="30"/>
      <c r="H7" s="30"/>
      <c r="K7" s="198"/>
      <c r="L7" s="29"/>
    </row>
    <row r="8" spans="3:18" s="1" customFormat="1" ht="44.25" customHeight="1" thickBot="1" x14ac:dyDescent="0.25">
      <c r="C8" s="25"/>
      <c r="D8" s="43" t="s">
        <v>105</v>
      </c>
      <c r="E8" s="199" t="s">
        <v>108</v>
      </c>
      <c r="F8" s="44" t="s">
        <v>111</v>
      </c>
      <c r="G8" s="49" t="str">
        <f>IF($D$9="","",$D$9)</f>
        <v>○○工場（奈良県例）</v>
      </c>
      <c r="H8" s="130" t="s">
        <v>223</v>
      </c>
      <c r="O8" s="6"/>
      <c r="P8" s="6"/>
    </row>
    <row r="9" spans="3:18" s="1" customFormat="1" ht="33.75" customHeight="1" thickBot="1" x14ac:dyDescent="0.25">
      <c r="C9" s="25"/>
      <c r="D9" s="58" t="str">
        <f>IF($E$9="","",IF($E$9='3.事業所別初号時間給の設計'!E$23,'3.事業所別初号時間給の設計'!D$22,IF($E$9='3.事業所別初号時間給の設計'!G$23,'3.事業所別初号時間給の設計'!F$22,IF($E$9='3.事業所別初号時間給の設計'!I$23,'3.事業所別初号時間給の設計'!H$22,IF($E$9='3.事業所別初号時間給の設計'!K$23,'3.事業所別初号時間給の設計'!J$22,IF($E$9='3.事業所別初号時間給の設計'!M$23,'3.事業所別初号時間給の設計'!L$22,))))))</f>
        <v>○○工場（奈良県例）</v>
      </c>
      <c r="E9" s="200">
        <v>2</v>
      </c>
      <c r="F9" s="165">
        <v>2024</v>
      </c>
      <c r="G9" s="51">
        <f>IF($E$9="","",IF($F$9="","",INDEX('3.事業所別初号時間給の設計'!$C$23:$M$42,MATCH('4.事業所（２）'!$F$9,'3.事業所別初号時間給の設計'!$C$23:$C$42,0),MATCH('4.事業所（２）'!$E$9,'3.事業所別初号時間給の設計'!$C$23:$M$23,0))))</f>
        <v>1000</v>
      </c>
      <c r="H9" s="52">
        <f>IF($G$9="","",$G$9-$E$13)</f>
        <v>-130</v>
      </c>
      <c r="I9" s="248" t="s">
        <v>222</v>
      </c>
      <c r="K9" s="53"/>
      <c r="L9" s="54"/>
      <c r="O9" s="6"/>
      <c r="P9" s="6"/>
    </row>
    <row r="10" spans="3:18" s="1" customFormat="1" ht="23.1" customHeight="1" x14ac:dyDescent="0.2">
      <c r="C10" s="25"/>
      <c r="D10" s="11"/>
      <c r="G10" s="11"/>
      <c r="H10" s="92" t="s">
        <v>112</v>
      </c>
      <c r="I10" s="11"/>
      <c r="J10" s="4"/>
    </row>
    <row r="11" spans="3:18" s="1" customFormat="1" ht="6.75" customHeight="1" x14ac:dyDescent="0.2">
      <c r="C11" s="25"/>
      <c r="D11" s="11"/>
      <c r="N11" s="6"/>
      <c r="O11" s="6"/>
    </row>
    <row r="12" spans="3:18" s="1" customFormat="1" ht="30" customHeight="1" thickBot="1" x14ac:dyDescent="0.25">
      <c r="C12" s="26" t="s">
        <v>5</v>
      </c>
      <c r="D12" s="26" t="s">
        <v>34</v>
      </c>
      <c r="E12" s="33" t="s">
        <v>75</v>
      </c>
      <c r="F12" s="33" t="s">
        <v>41</v>
      </c>
      <c r="G12" s="26" t="s">
        <v>1</v>
      </c>
      <c r="H12" s="26" t="s">
        <v>11</v>
      </c>
      <c r="I12" s="26" t="s">
        <v>2</v>
      </c>
      <c r="J12" s="26" t="s">
        <v>9</v>
      </c>
      <c r="K12" s="26" t="s">
        <v>53</v>
      </c>
      <c r="L12" s="26" t="s">
        <v>28</v>
      </c>
      <c r="M12" s="26" t="s">
        <v>3</v>
      </c>
      <c r="N12" s="26" t="s">
        <v>4</v>
      </c>
      <c r="O12" s="26" t="s">
        <v>27</v>
      </c>
      <c r="P12" s="27" t="s">
        <v>26</v>
      </c>
      <c r="Q12" s="27" t="s">
        <v>0</v>
      </c>
      <c r="R12" s="26" t="s">
        <v>5</v>
      </c>
    </row>
    <row r="13" spans="3:18" ht="30" customHeight="1" x14ac:dyDescent="0.2">
      <c r="C13" s="79" t="str">
        <f>IF('2.サラリースケールの設計'!$C30="","",'2.サラリースケールの設計'!$C30)</f>
        <v>U-1</v>
      </c>
      <c r="D13" s="34" t="str">
        <f>IF('2.サラリースケールの設計'!$D30="","",'2.サラリースケールの設計'!$D30)</f>
        <v>単純・定型補助業務</v>
      </c>
      <c r="E13" s="82">
        <f>IF('2.サラリースケールの設計'!$E30="","",'2.サラリースケールの設計'!$E30)</f>
        <v>1130</v>
      </c>
      <c r="F13" s="83">
        <f>IF($E13="","",IF($E$9="","",IF($F$9="","",$E13+$H$9)))</f>
        <v>1000</v>
      </c>
      <c r="G13" s="82">
        <f>IF('2.サラリースケールの設計'!$F30="","",'2.サラリースケールの設計'!$F30)</f>
        <v>10</v>
      </c>
      <c r="H13" s="82">
        <f>IF('2.サラリースケールの設計'!$G30="","",'2.サラリースケールの設計'!$G30)</f>
        <v>5</v>
      </c>
      <c r="I13" s="82">
        <f>IF('2.サラリースケールの設計'!$H30="","",'2.サラリースケールの設計'!$H30)</f>
        <v>6</v>
      </c>
      <c r="J13" s="84">
        <f>IF($E13="","",IF($E$9="","",IF($F$9="","",IF($G13="","",IF($I$13="","",$F13+$G13*$I13)))))</f>
        <v>1060</v>
      </c>
      <c r="K13" s="82">
        <f>IF('2.サラリースケールの設計'!$J30="","",'2.サラリースケールの設計'!$J30)</f>
        <v>5</v>
      </c>
      <c r="L13" s="82">
        <f>IF('2.サラリースケールの設計'!$K30="","",'2.サラリースケールの設計'!$K30)</f>
        <v>3</v>
      </c>
      <c r="M13" s="82">
        <f>IF('2.サラリースケールの設計'!$L30="","",'2.サラリースケールの設計'!$L30)</f>
        <v>12</v>
      </c>
      <c r="N13" s="84">
        <f>IF($E13="","",IF($E$9="","",IF($F$9="","",IF($J13="","",$J13+$K13*($M13-$I13)))))</f>
        <v>1090</v>
      </c>
      <c r="O13" s="82">
        <f>IF('2.サラリースケールの設計'!$N30="","",'2.サラリースケールの設計'!$N30)</f>
        <v>13</v>
      </c>
      <c r="P13" s="82">
        <f>IF('2.サラリースケールの設計'!$O30="","",'2.サラリースケールの設計'!$O30)</f>
        <v>25</v>
      </c>
      <c r="Q13" s="82" t="str">
        <f>IF('2.サラリースケールの設計'!$P30="","",'2.サラリースケールの設計'!$P30)</f>
        <v>ー</v>
      </c>
      <c r="R13" s="85" t="str">
        <f>IF('2.サラリースケールの設計'!$Q30="","",'2.サラリースケールの設計'!$Q30)</f>
        <v>U-1</v>
      </c>
    </row>
    <row r="14" spans="3:18" ht="30" customHeight="1" x14ac:dyDescent="0.2">
      <c r="C14" s="80" t="str">
        <f>IF('2.サラリースケールの設計'!$C31="","",'2.サラリースケールの設計'!$C31)</f>
        <v>U-2</v>
      </c>
      <c r="D14" s="35" t="str">
        <f>IF('2.サラリースケールの設計'!$D31="","",'2.サラリースケールの設計'!$D31)</f>
        <v>定型業務</v>
      </c>
      <c r="E14" s="75">
        <f>IF('2.サラリースケールの設計'!$E31="","",'2.サラリースケールの設計'!$E31)</f>
        <v>1180</v>
      </c>
      <c r="F14" s="86">
        <f t="shared" ref="F14:F17" si="0">IF($E14="","",IF($E$9="","",IF($F$9="","",$E14+$H$9)))</f>
        <v>1050</v>
      </c>
      <c r="G14" s="87">
        <f>IF('2.サラリースケールの設計'!$F31="","",'2.サラリースケールの設計'!$F31)</f>
        <v>15</v>
      </c>
      <c r="H14" s="75">
        <f>IF('2.サラリースケールの設計'!$G31="","",'2.サラリースケールの設計'!$G31)</f>
        <v>8</v>
      </c>
      <c r="I14" s="75">
        <f>IF('2.サラリースケールの設計'!$H31="","",'2.サラリースケールの設計'!$H31)</f>
        <v>12</v>
      </c>
      <c r="J14" s="88">
        <f t="shared" ref="J14:J17" si="1">IF($E14="","",IF($E$9="","",IF($F$9="","",IF($G14="","",IF($I$13="","",$F14+$G14*$I14)))))</f>
        <v>1230</v>
      </c>
      <c r="K14" s="75">
        <f>IF('2.サラリースケールの設計'!$J31="","",'2.サラリースケールの設計'!$J31)</f>
        <v>8</v>
      </c>
      <c r="L14" s="75">
        <f>IF('2.サラリースケールの設計'!$K31="","",'2.サラリースケールの設計'!$K31)</f>
        <v>4</v>
      </c>
      <c r="M14" s="75">
        <f>IF('2.サラリースケールの設計'!$L31="","",'2.サラリースケールの設計'!$L31)</f>
        <v>24</v>
      </c>
      <c r="N14" s="88">
        <f t="shared" ref="N14:N17" si="2">IF($E14="","",IF($E$9="","",IF($F$9="","",IF($J14="","",$J14+$K14*($M14-$I14)))))</f>
        <v>1326</v>
      </c>
      <c r="O14" s="75">
        <f>IF('2.サラリースケールの設計'!$N31="","",'2.サラリースケールの設計'!$N31)</f>
        <v>25</v>
      </c>
      <c r="P14" s="75">
        <f>IF('2.サラリースケールの設計'!$O31="","",'2.サラリースケールの設計'!$O31)</f>
        <v>49</v>
      </c>
      <c r="Q14" s="75">
        <f>IF('2.サラリースケールの設計'!$P31="","",'2.サラリースケールの設計'!$P31)</f>
        <v>10</v>
      </c>
      <c r="R14" s="76" t="str">
        <f>IF('2.サラリースケールの設計'!$Q31="","",'2.サラリースケールの設計'!$Q31)</f>
        <v>U-2</v>
      </c>
    </row>
    <row r="15" spans="3:18" ht="30" customHeight="1" x14ac:dyDescent="0.2">
      <c r="C15" s="80" t="str">
        <f>IF('2.サラリースケールの設計'!$C32="","",'2.サラリースケールの設計'!$C32)</f>
        <v>U-3</v>
      </c>
      <c r="D15" s="31" t="str">
        <f>IF('2.サラリースケールの設計'!$D32="","",'2.サラリースケールの設計'!$D32)</f>
        <v>熟練定型業務</v>
      </c>
      <c r="E15" s="75">
        <f>IF('2.サラリースケールの設計'!$E32="","",'2.サラリースケールの設計'!$E32)</f>
        <v>1230</v>
      </c>
      <c r="F15" s="88">
        <f t="shared" si="0"/>
        <v>1100</v>
      </c>
      <c r="G15" s="75">
        <f>IF('2.サラリースケールの設計'!$F32="","",'2.サラリースケールの設計'!$F32)</f>
        <v>20</v>
      </c>
      <c r="H15" s="75">
        <f>IF('2.サラリースケールの設計'!$G32="","",'2.サラリースケールの設計'!$G32)</f>
        <v>10</v>
      </c>
      <c r="I15" s="75">
        <f>IF('2.サラリースケールの設計'!$H32="","",'2.サラリースケールの設計'!$H32)</f>
        <v>12</v>
      </c>
      <c r="J15" s="88">
        <f t="shared" si="1"/>
        <v>1340</v>
      </c>
      <c r="K15" s="75">
        <f>IF('2.サラリースケールの設計'!$J32="","",'2.サラリースケールの設計'!$J32)</f>
        <v>10</v>
      </c>
      <c r="L15" s="75">
        <f>IF('2.サラリースケールの設計'!$K32="","",'2.サラリースケールの設計'!$K32)</f>
        <v>5</v>
      </c>
      <c r="M15" s="75">
        <f>IF('2.サラリースケールの設計'!$L32="","",'2.サラリースケールの設計'!$L32)</f>
        <v>24</v>
      </c>
      <c r="N15" s="88">
        <f t="shared" si="2"/>
        <v>1460</v>
      </c>
      <c r="O15" s="75">
        <f>IF('2.サラリースケールの設計'!$N32="","",'2.サラリースケールの設計'!$N32)</f>
        <v>25</v>
      </c>
      <c r="P15" s="75">
        <f>IF('2.サラリースケールの設計'!$O32="","",'2.サラリースケールの設計'!$O32)</f>
        <v>49</v>
      </c>
      <c r="Q15" s="75">
        <f>IF('2.サラリースケールの設計'!$P32="","",'2.サラリースケールの設計'!$P32)</f>
        <v>15</v>
      </c>
      <c r="R15" s="76" t="str">
        <f>IF('2.サラリースケールの設計'!$Q32="","",'2.サラリースケールの設計'!$Q32)</f>
        <v>U-3</v>
      </c>
    </row>
    <row r="16" spans="3:18" ht="30" customHeight="1" x14ac:dyDescent="0.2">
      <c r="C16" s="80" t="str">
        <f>IF('2.サラリースケールの設計'!$C33="","",'2.サラリースケールの設計'!$C33)</f>
        <v>U-4</v>
      </c>
      <c r="D16" s="31" t="str">
        <f>IF('2.サラリースケールの設計'!$D33="","",'2.サラリースケールの設計'!$D33)</f>
        <v>判断定型業務</v>
      </c>
      <c r="E16" s="75">
        <f>IF('2.サラリースケールの設計'!$E33="","",'2.サラリースケールの設計'!$E33)</f>
        <v>1280</v>
      </c>
      <c r="F16" s="88">
        <f t="shared" si="0"/>
        <v>1150</v>
      </c>
      <c r="G16" s="75">
        <f>IF('2.サラリースケールの設計'!$F33="","",'2.サラリースケールの設計'!$F33)</f>
        <v>25</v>
      </c>
      <c r="H16" s="75">
        <f>IF('2.サラリースケールの設計'!$G33="","",'2.サラリースケールの設計'!$G33)</f>
        <v>13</v>
      </c>
      <c r="I16" s="75">
        <f>IF('2.サラリースケールの設計'!$H33="","",'2.サラリースケールの設計'!$H33)</f>
        <v>12</v>
      </c>
      <c r="J16" s="88">
        <f t="shared" si="1"/>
        <v>1450</v>
      </c>
      <c r="K16" s="75">
        <f>IF('2.サラリースケールの設計'!$J33="","",'2.サラリースケールの設計'!$J33)</f>
        <v>13</v>
      </c>
      <c r="L16" s="75">
        <f>IF('2.サラリースケールの設計'!$K33="","",'2.サラリースケールの設計'!$K33)</f>
        <v>7</v>
      </c>
      <c r="M16" s="75">
        <f>IF('2.サラリースケールの設計'!$L33="","",'2.サラリースケールの設計'!$L33)</f>
        <v>24</v>
      </c>
      <c r="N16" s="88">
        <f t="shared" si="2"/>
        <v>1606</v>
      </c>
      <c r="O16" s="75">
        <f>IF('2.サラリースケールの設計'!$N33="","",'2.サラリースケールの設計'!$N33)</f>
        <v>25</v>
      </c>
      <c r="P16" s="75">
        <f>IF('2.サラリースケールの設計'!$O33="","",'2.サラリースケールの設計'!$O33)</f>
        <v>49</v>
      </c>
      <c r="Q16" s="75">
        <f>IF('2.サラリースケールの設計'!$P33="","",'2.サラリースケールの設計'!$P33)</f>
        <v>20</v>
      </c>
      <c r="R16" s="76" t="str">
        <f>IF('2.サラリースケールの設計'!$Q33="","",'2.サラリースケールの設計'!$Q33)</f>
        <v>U-4</v>
      </c>
    </row>
    <row r="17" spans="3:18" ht="30" customHeight="1" thickBot="1" x14ac:dyDescent="0.25">
      <c r="C17" s="81" t="str">
        <f>IF('2.サラリースケールの設計'!$C34="","",'2.サラリースケールの設計'!$C34)</f>
        <v>U-5</v>
      </c>
      <c r="D17" s="32" t="str">
        <f>IF('2.サラリースケールの設計'!$D34="","",'2.サラリースケールの設計'!$D34)</f>
        <v>有期リーダー補佐</v>
      </c>
      <c r="E17" s="77">
        <f>IF('2.サラリースケールの設計'!$E34="","",'2.サラリースケールの設計'!$E34)</f>
        <v>1330</v>
      </c>
      <c r="F17" s="89">
        <f t="shared" si="0"/>
        <v>1200</v>
      </c>
      <c r="G17" s="77">
        <f>IF('2.サラリースケールの設計'!$F34="","",'2.サラリースケールの設計'!$F34)</f>
        <v>30</v>
      </c>
      <c r="H17" s="77">
        <f>IF('2.サラリースケールの設計'!$G34="","",'2.サラリースケールの設計'!$G34)</f>
        <v>15</v>
      </c>
      <c r="I17" s="77">
        <f>IF('2.サラリースケールの設計'!$H34="","",'2.サラリースケールの設計'!$H34)</f>
        <v>12</v>
      </c>
      <c r="J17" s="89">
        <f t="shared" si="1"/>
        <v>1560</v>
      </c>
      <c r="K17" s="77">
        <f>IF('2.サラリースケールの設計'!$J34="","",'2.サラリースケールの設計'!$J34)</f>
        <v>15</v>
      </c>
      <c r="L17" s="77">
        <f>IF('2.サラリースケールの設計'!$K34="","",'2.サラリースケールの設計'!$K34)</f>
        <v>8</v>
      </c>
      <c r="M17" s="77">
        <f>IF('2.サラリースケールの設計'!$L34="","",'2.サラリースケールの設計'!$L34)</f>
        <v>24</v>
      </c>
      <c r="N17" s="89">
        <f t="shared" si="2"/>
        <v>1740</v>
      </c>
      <c r="O17" s="77">
        <f>IF('2.サラリースケールの設計'!$N34="","",'2.サラリースケールの設計'!$N34)</f>
        <v>25</v>
      </c>
      <c r="P17" s="77">
        <f>IF('2.サラリースケールの設計'!$O34="","",'2.サラリースケールの設計'!$O34)</f>
        <v>49</v>
      </c>
      <c r="Q17" s="90">
        <f>IF('2.サラリースケールの設計'!$P34="","",'2.サラリースケールの設計'!$P34)</f>
        <v>25</v>
      </c>
      <c r="R17" s="78" t="str">
        <f>IF('2.サラリースケールの設計'!$Q34="","",'2.サラリースケールの設計'!$Q34)</f>
        <v>U-5</v>
      </c>
    </row>
    <row r="18" spans="3:18" ht="15" customHeight="1" x14ac:dyDescent="0.2"/>
    <row r="19" spans="3:18" ht="23.1" customHeight="1" thickBot="1" x14ac:dyDescent="0.25">
      <c r="C19" s="14" t="s">
        <v>33</v>
      </c>
      <c r="D19" s="8"/>
      <c r="E19" s="8"/>
      <c r="F19" s="8" t="s">
        <v>32</v>
      </c>
      <c r="J19" s="15"/>
    </row>
    <row r="20" spans="3:18" ht="23.1" customHeight="1" x14ac:dyDescent="0.2">
      <c r="C20" s="37" t="str">
        <f>IF('2.サラリースケールの設計'!$E39="","",'2.サラリースケールの設計'!$E39)</f>
        <v>Ｂ</v>
      </c>
      <c r="D20" s="9"/>
      <c r="E20" s="9"/>
      <c r="F20" s="315" t="str">
        <f>IF('2.サラリースケールの設計'!$G$37="","",'2.サラリースケールの設計'!$G$37)</f>
        <v>　張り出し昇給支給割合</v>
      </c>
      <c r="G20" s="316" t="str">
        <f>IF('2.サラリースケールの設計'!$E39="","",'2.サラリースケールの設計'!$E39)</f>
        <v>Ｂ</v>
      </c>
      <c r="H20" s="317" t="str">
        <f>IF('2.サラリースケールの設計'!$E39="","",'2.サラリースケールの設計'!$E39)</f>
        <v>Ｂ</v>
      </c>
      <c r="I20" s="23"/>
      <c r="J20" s="16"/>
      <c r="L20" s="5"/>
    </row>
    <row r="21" spans="3:18" ht="23.1" customHeight="1" thickBot="1" x14ac:dyDescent="0.25">
      <c r="C21" s="91">
        <f>IF('2.サラリースケールの設計'!$E40="","",'2.サラリースケールの設計'!$E40)</f>
        <v>2</v>
      </c>
      <c r="D21" s="18"/>
      <c r="E21" s="18"/>
      <c r="F21" s="318">
        <f>IF('2.サラリースケールの設計'!$I37="","",'2.サラリースケールの設計'!$I37)</f>
        <v>0.5</v>
      </c>
      <c r="G21" s="319">
        <f>IF('2.サラリースケールの設計'!$E40="","",'2.サラリースケールの設計'!$E40)</f>
        <v>2</v>
      </c>
      <c r="H21" s="320">
        <f>IF('2.サラリースケールの設計'!$E40="","",'2.サラリースケールの設計'!$E40)</f>
        <v>2</v>
      </c>
      <c r="I21" s="24"/>
    </row>
    <row r="22" spans="3:18" ht="15" customHeight="1" x14ac:dyDescent="0.2"/>
    <row r="23" spans="3:18" ht="15" customHeight="1" x14ac:dyDescent="0.2"/>
    <row r="24" spans="3:18" ht="15" customHeight="1" x14ac:dyDescent="0.2"/>
    <row r="25" spans="3:18" ht="15" customHeight="1" x14ac:dyDescent="0.2"/>
    <row r="26" spans="3:18" ht="15" customHeight="1" x14ac:dyDescent="0.2"/>
    <row r="27" spans="3:18" ht="15" customHeight="1" x14ac:dyDescent="0.2"/>
    <row r="28" spans="3:18" ht="15" customHeight="1" x14ac:dyDescent="0.2"/>
    <row r="29" spans="3:18" ht="15" customHeight="1" x14ac:dyDescent="0.2"/>
    <row r="30" spans="3:18" ht="15" customHeight="1" x14ac:dyDescent="0.2"/>
    <row r="31" spans="3:18" ht="15" customHeight="1" x14ac:dyDescent="0.2"/>
    <row r="32" spans="3: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sheetProtection algorithmName="SHA-512" hashValue="0pF5AkQqqpPvEhGpevGcabNanJ5sNXhGEXmcuSkPZZoqR6XZDuRHqnyk6IVUsF5lb++64SI58IVQ0sB7IVN1fg==" saltValue="sU/L0sDdd4Sa2LP3wv/s0w==" spinCount="100000" sheet="1" objects="1" scenarios="1"/>
  <mergeCells count="2">
    <mergeCell ref="F20:H20"/>
    <mergeCell ref="F21:H21"/>
  </mergeCells>
  <phoneticPr fontId="2"/>
  <printOptions horizontalCentered="1"/>
  <pageMargins left="0.70866141732283472" right="0.70866141732283472" top="0.74803149606299213" bottom="0.74803149606299213" header="0.31496062992125984" footer="0.31496062992125984"/>
  <pageSetup paperSize="9" scale="61"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899C1-BF49-447B-9C1F-F89A258A0270}">
  <sheetPr>
    <tabColor rgb="FF00FF00"/>
  </sheetPr>
  <dimension ref="C1:R60"/>
  <sheetViews>
    <sheetView showGridLines="0" zoomScaleNormal="100" workbookViewId="0">
      <selection activeCell="K14" sqref="K14"/>
    </sheetView>
  </sheetViews>
  <sheetFormatPr defaultColWidth="9" defaultRowHeight="13.2" x14ac:dyDescent="0.2"/>
  <cols>
    <col min="1" max="2" width="3" style="2" customWidth="1"/>
    <col min="3" max="3" width="7.6640625" style="2" customWidth="1"/>
    <col min="4" max="4" width="20.21875" style="2" customWidth="1"/>
    <col min="5" max="5" width="16.109375" style="2" customWidth="1"/>
    <col min="6" max="6" width="17.21875" style="2" customWidth="1"/>
    <col min="7" max="7" width="18.109375" style="2" customWidth="1"/>
    <col min="8" max="9" width="13.33203125" style="2" customWidth="1"/>
    <col min="10" max="10" width="16.21875" style="2" customWidth="1"/>
    <col min="11" max="12" width="13.33203125" style="2" customWidth="1"/>
    <col min="13" max="13" width="12.21875" style="2" customWidth="1"/>
    <col min="14" max="18" width="10.6640625" style="2" customWidth="1"/>
    <col min="19" max="16384" width="9" style="2"/>
  </cols>
  <sheetData>
    <row r="1" spans="3:18" ht="12.75" customHeight="1" x14ac:dyDescent="0.2">
      <c r="C1" s="20"/>
      <c r="D1" s="20"/>
      <c r="E1" s="20"/>
      <c r="F1" s="20"/>
      <c r="G1" s="20"/>
      <c r="H1" s="20"/>
      <c r="I1" s="20"/>
      <c r="J1" s="20"/>
      <c r="K1" s="20"/>
      <c r="L1" s="20"/>
      <c r="M1" s="20"/>
      <c r="N1" s="20"/>
      <c r="O1" s="20"/>
      <c r="P1" s="20"/>
    </row>
    <row r="2" spans="3:18" ht="29.25" customHeight="1" x14ac:dyDescent="0.2">
      <c r="C2" s="3" t="s">
        <v>82</v>
      </c>
      <c r="J2" s="67"/>
      <c r="K2" s="55"/>
      <c r="L2" s="197"/>
    </row>
    <row r="3" spans="3:18" ht="23.1" customHeight="1" x14ac:dyDescent="0.2">
      <c r="D3" s="11" t="s">
        <v>201</v>
      </c>
      <c r="G3" s="50"/>
      <c r="J3" s="68"/>
      <c r="K3" s="55"/>
      <c r="L3" s="197"/>
    </row>
    <row r="4" spans="3:18" ht="23.1" customHeight="1" x14ac:dyDescent="0.2">
      <c r="D4" s="11" t="s">
        <v>176</v>
      </c>
      <c r="G4" s="50"/>
      <c r="J4" s="68"/>
      <c r="K4" s="55"/>
      <c r="L4" s="197"/>
    </row>
    <row r="5" spans="3:18" ht="23.1" customHeight="1" x14ac:dyDescent="0.2">
      <c r="D5" s="11" t="s">
        <v>110</v>
      </c>
      <c r="H5" s="50"/>
      <c r="L5" s="197"/>
    </row>
    <row r="6" spans="3:18" ht="23.1" customHeight="1" x14ac:dyDescent="0.2">
      <c r="D6" s="132" t="s">
        <v>219</v>
      </c>
      <c r="J6" s="68"/>
      <c r="K6" s="55"/>
      <c r="L6" s="197"/>
    </row>
    <row r="7" spans="3:18" s="1" customFormat="1" ht="23.1" customHeight="1" x14ac:dyDescent="0.2">
      <c r="D7" s="11" t="s">
        <v>177</v>
      </c>
      <c r="E7" s="11"/>
      <c r="F7" s="11"/>
      <c r="G7" s="30"/>
      <c r="H7" s="30"/>
      <c r="K7" s="198"/>
      <c r="L7" s="29"/>
    </row>
    <row r="8" spans="3:18" s="1" customFormat="1" ht="44.25" customHeight="1" thickBot="1" x14ac:dyDescent="0.25">
      <c r="C8" s="25"/>
      <c r="D8" s="43" t="s">
        <v>105</v>
      </c>
      <c r="E8" s="199" t="s">
        <v>108</v>
      </c>
      <c r="F8" s="44" t="s">
        <v>111</v>
      </c>
      <c r="G8" s="49" t="str">
        <f>IF($D$9="","",$D$9)</f>
        <v>○○工場（支社）3</v>
      </c>
      <c r="H8" s="130" t="s">
        <v>223</v>
      </c>
      <c r="O8" s="6"/>
      <c r="P8" s="6"/>
    </row>
    <row r="9" spans="3:18" s="1" customFormat="1" ht="33.75" customHeight="1" thickBot="1" x14ac:dyDescent="0.25">
      <c r="C9" s="25"/>
      <c r="D9" s="58" t="str">
        <f>IF($E$9="","",IF($E$9='3.事業所別初号時間給の設計'!E$23,'3.事業所別初号時間給の設計'!D$22,IF($E$9='3.事業所別初号時間給の設計'!G$23,'3.事業所別初号時間給の設計'!F$22,IF($E$9='3.事業所別初号時間給の設計'!I$23,'3.事業所別初号時間給の設計'!H$22,IF($E$9='3.事業所別初号時間給の設計'!K$23,'3.事業所別初号時間給の設計'!J$22,IF($E$9='3.事業所別初号時間給の設計'!M$23,'3.事業所別初号時間給の設計'!L$22,))))))</f>
        <v>○○工場（支社）3</v>
      </c>
      <c r="E9" s="200">
        <v>3</v>
      </c>
      <c r="F9" s="165">
        <v>2024</v>
      </c>
      <c r="G9" s="51">
        <f>IF($E$9="","",IF($F$9="","",INDEX('3.事業所別初号時間給の設計'!$C$23:$M$42,MATCH('4.事業所（３）'!$F$9,'3.事業所別初号時間給の設計'!$C$23:$C$42,0),MATCH('4.事業所（３）'!$E$9,'3.事業所別初号時間給の設計'!$C$23:$M$23,0))))</f>
        <v>0</v>
      </c>
      <c r="H9" s="52">
        <f>IF($G$9="","",$G$9-$E$13)</f>
        <v>-1130</v>
      </c>
      <c r="I9" s="248" t="s">
        <v>222</v>
      </c>
      <c r="K9" s="53"/>
      <c r="L9" s="54"/>
      <c r="O9" s="6"/>
      <c r="P9" s="6"/>
    </row>
    <row r="10" spans="3:18" s="1" customFormat="1" ht="23.1" customHeight="1" x14ac:dyDescent="0.2">
      <c r="C10" s="25"/>
      <c r="D10" s="11"/>
      <c r="G10" s="11"/>
      <c r="H10" s="92" t="s">
        <v>112</v>
      </c>
      <c r="I10" s="11"/>
      <c r="J10" s="4"/>
    </row>
    <row r="11" spans="3:18" s="1" customFormat="1" ht="6.75" customHeight="1" x14ac:dyDescent="0.2">
      <c r="C11" s="25"/>
      <c r="D11" s="11"/>
      <c r="N11" s="6"/>
      <c r="O11" s="6"/>
    </row>
    <row r="12" spans="3:18" s="1" customFormat="1" ht="30" customHeight="1" thickBot="1" x14ac:dyDescent="0.25">
      <c r="C12" s="26" t="s">
        <v>5</v>
      </c>
      <c r="D12" s="26" t="s">
        <v>34</v>
      </c>
      <c r="E12" s="33" t="s">
        <v>75</v>
      </c>
      <c r="F12" s="33" t="s">
        <v>41</v>
      </c>
      <c r="G12" s="26" t="s">
        <v>1</v>
      </c>
      <c r="H12" s="26" t="s">
        <v>11</v>
      </c>
      <c r="I12" s="26" t="s">
        <v>2</v>
      </c>
      <c r="J12" s="26" t="s">
        <v>9</v>
      </c>
      <c r="K12" s="26" t="s">
        <v>53</v>
      </c>
      <c r="L12" s="26" t="s">
        <v>28</v>
      </c>
      <c r="M12" s="26" t="s">
        <v>3</v>
      </c>
      <c r="N12" s="26" t="s">
        <v>4</v>
      </c>
      <c r="O12" s="26" t="s">
        <v>27</v>
      </c>
      <c r="P12" s="27" t="s">
        <v>26</v>
      </c>
      <c r="Q12" s="27" t="s">
        <v>0</v>
      </c>
      <c r="R12" s="26" t="s">
        <v>5</v>
      </c>
    </row>
    <row r="13" spans="3:18" ht="30" customHeight="1" x14ac:dyDescent="0.2">
      <c r="C13" s="79" t="str">
        <f>IF('2.サラリースケールの設計'!$C30="","",'2.サラリースケールの設計'!$C30)</f>
        <v>U-1</v>
      </c>
      <c r="D13" s="34" t="str">
        <f>IF('2.サラリースケールの設計'!$D30="","",'2.サラリースケールの設計'!$D30)</f>
        <v>単純・定型補助業務</v>
      </c>
      <c r="E13" s="82">
        <f>IF('2.サラリースケールの設計'!$E30="","",'2.サラリースケールの設計'!$E30)</f>
        <v>1130</v>
      </c>
      <c r="F13" s="83">
        <f>IF($E13="","",IF($E$9="","",IF($F$9="","",$E13+$H$9)))</f>
        <v>0</v>
      </c>
      <c r="G13" s="82">
        <f>IF('2.サラリースケールの設計'!$F30="","",'2.サラリースケールの設計'!$F30)</f>
        <v>10</v>
      </c>
      <c r="H13" s="82">
        <f>IF('2.サラリースケールの設計'!$G30="","",'2.サラリースケールの設計'!$G30)</f>
        <v>5</v>
      </c>
      <c r="I13" s="82">
        <f>IF('2.サラリースケールの設計'!$H30="","",'2.サラリースケールの設計'!$H30)</f>
        <v>6</v>
      </c>
      <c r="J13" s="84">
        <f>IF($E13="","",IF($E$9="","",IF($F$9="","",IF($G13="","",IF($I$13="","",$F13+$G13*$I13)))))</f>
        <v>60</v>
      </c>
      <c r="K13" s="82">
        <f>IF('2.サラリースケールの設計'!$J30="","",'2.サラリースケールの設計'!$J30)</f>
        <v>5</v>
      </c>
      <c r="L13" s="82">
        <f>IF('2.サラリースケールの設計'!$K30="","",'2.サラリースケールの設計'!$K30)</f>
        <v>3</v>
      </c>
      <c r="M13" s="82">
        <f>IF('2.サラリースケールの設計'!$L30="","",'2.サラリースケールの設計'!$L30)</f>
        <v>12</v>
      </c>
      <c r="N13" s="84">
        <f>IF($E13="","",IF($E$9="","",IF($F$9="","",IF($J13="","",$J13+$K13*($M13-$I13)))))</f>
        <v>90</v>
      </c>
      <c r="O13" s="82">
        <f>IF('2.サラリースケールの設計'!$N30="","",'2.サラリースケールの設計'!$N30)</f>
        <v>13</v>
      </c>
      <c r="P13" s="82">
        <f>IF('2.サラリースケールの設計'!$O30="","",'2.サラリースケールの設計'!$O30)</f>
        <v>25</v>
      </c>
      <c r="Q13" s="82" t="str">
        <f>IF('2.サラリースケールの設計'!$P30="","",'2.サラリースケールの設計'!$P30)</f>
        <v>ー</v>
      </c>
      <c r="R13" s="85" t="str">
        <f>IF('2.サラリースケールの設計'!$Q30="","",'2.サラリースケールの設計'!$Q30)</f>
        <v>U-1</v>
      </c>
    </row>
    <row r="14" spans="3:18" ht="30" customHeight="1" x14ac:dyDescent="0.2">
      <c r="C14" s="80" t="str">
        <f>IF('2.サラリースケールの設計'!$C31="","",'2.サラリースケールの設計'!$C31)</f>
        <v>U-2</v>
      </c>
      <c r="D14" s="35" t="str">
        <f>IF('2.サラリースケールの設計'!$D31="","",'2.サラリースケールの設計'!$D31)</f>
        <v>定型業務</v>
      </c>
      <c r="E14" s="75">
        <f>IF('2.サラリースケールの設計'!$E31="","",'2.サラリースケールの設計'!$E31)</f>
        <v>1180</v>
      </c>
      <c r="F14" s="86">
        <f t="shared" ref="F14:F17" si="0">IF($E14="","",IF($E$9="","",IF($F$9="","",$E14+$H$9)))</f>
        <v>50</v>
      </c>
      <c r="G14" s="87">
        <f>IF('2.サラリースケールの設計'!$F31="","",'2.サラリースケールの設計'!$F31)</f>
        <v>15</v>
      </c>
      <c r="H14" s="75">
        <f>IF('2.サラリースケールの設計'!$G31="","",'2.サラリースケールの設計'!$G31)</f>
        <v>8</v>
      </c>
      <c r="I14" s="75">
        <f>IF('2.サラリースケールの設計'!$H31="","",'2.サラリースケールの設計'!$H31)</f>
        <v>12</v>
      </c>
      <c r="J14" s="88">
        <f t="shared" ref="J14:J17" si="1">IF($E14="","",IF($E$9="","",IF($F$9="","",IF($G14="","",IF($I$13="","",$F14+$G14*$I14)))))</f>
        <v>230</v>
      </c>
      <c r="K14" s="75">
        <f>IF('2.サラリースケールの設計'!$J31="","",'2.サラリースケールの設計'!$J31)</f>
        <v>8</v>
      </c>
      <c r="L14" s="75">
        <f>IF('2.サラリースケールの設計'!$K31="","",'2.サラリースケールの設計'!$K31)</f>
        <v>4</v>
      </c>
      <c r="M14" s="75">
        <f>IF('2.サラリースケールの設計'!$L31="","",'2.サラリースケールの設計'!$L31)</f>
        <v>24</v>
      </c>
      <c r="N14" s="88">
        <f t="shared" ref="N14:N17" si="2">IF($E14="","",IF($E$9="","",IF($F$9="","",IF($J14="","",$J14+$K14*($M14-$I14)))))</f>
        <v>326</v>
      </c>
      <c r="O14" s="75">
        <f>IF('2.サラリースケールの設計'!$N31="","",'2.サラリースケールの設計'!$N31)</f>
        <v>25</v>
      </c>
      <c r="P14" s="75">
        <f>IF('2.サラリースケールの設計'!$O31="","",'2.サラリースケールの設計'!$O31)</f>
        <v>49</v>
      </c>
      <c r="Q14" s="75">
        <f>IF('2.サラリースケールの設計'!$P31="","",'2.サラリースケールの設計'!$P31)</f>
        <v>10</v>
      </c>
      <c r="R14" s="76" t="str">
        <f>IF('2.サラリースケールの設計'!$Q31="","",'2.サラリースケールの設計'!$Q31)</f>
        <v>U-2</v>
      </c>
    </row>
    <row r="15" spans="3:18" ht="30" customHeight="1" x14ac:dyDescent="0.2">
      <c r="C15" s="80" t="str">
        <f>IF('2.サラリースケールの設計'!$C32="","",'2.サラリースケールの設計'!$C32)</f>
        <v>U-3</v>
      </c>
      <c r="D15" s="31" t="str">
        <f>IF('2.サラリースケールの設計'!$D32="","",'2.サラリースケールの設計'!$D32)</f>
        <v>熟練定型業務</v>
      </c>
      <c r="E15" s="75">
        <f>IF('2.サラリースケールの設計'!$E32="","",'2.サラリースケールの設計'!$E32)</f>
        <v>1230</v>
      </c>
      <c r="F15" s="88">
        <f t="shared" si="0"/>
        <v>100</v>
      </c>
      <c r="G15" s="75">
        <f>IF('2.サラリースケールの設計'!$F32="","",'2.サラリースケールの設計'!$F32)</f>
        <v>20</v>
      </c>
      <c r="H15" s="75">
        <f>IF('2.サラリースケールの設計'!$G32="","",'2.サラリースケールの設計'!$G32)</f>
        <v>10</v>
      </c>
      <c r="I15" s="75">
        <f>IF('2.サラリースケールの設計'!$H32="","",'2.サラリースケールの設計'!$H32)</f>
        <v>12</v>
      </c>
      <c r="J15" s="88">
        <f t="shared" si="1"/>
        <v>340</v>
      </c>
      <c r="K15" s="75">
        <f>IF('2.サラリースケールの設計'!$J32="","",'2.サラリースケールの設計'!$J32)</f>
        <v>10</v>
      </c>
      <c r="L15" s="75">
        <f>IF('2.サラリースケールの設計'!$K32="","",'2.サラリースケールの設計'!$K32)</f>
        <v>5</v>
      </c>
      <c r="M15" s="75">
        <f>IF('2.サラリースケールの設計'!$L32="","",'2.サラリースケールの設計'!$L32)</f>
        <v>24</v>
      </c>
      <c r="N15" s="88">
        <f t="shared" si="2"/>
        <v>460</v>
      </c>
      <c r="O15" s="75">
        <f>IF('2.サラリースケールの設計'!$N32="","",'2.サラリースケールの設計'!$N32)</f>
        <v>25</v>
      </c>
      <c r="P15" s="75">
        <f>IF('2.サラリースケールの設計'!$O32="","",'2.サラリースケールの設計'!$O32)</f>
        <v>49</v>
      </c>
      <c r="Q15" s="75">
        <f>IF('2.サラリースケールの設計'!$P32="","",'2.サラリースケールの設計'!$P32)</f>
        <v>15</v>
      </c>
      <c r="R15" s="76" t="str">
        <f>IF('2.サラリースケールの設計'!$Q32="","",'2.サラリースケールの設計'!$Q32)</f>
        <v>U-3</v>
      </c>
    </row>
    <row r="16" spans="3:18" ht="30" customHeight="1" x14ac:dyDescent="0.2">
      <c r="C16" s="80" t="str">
        <f>IF('2.サラリースケールの設計'!$C33="","",'2.サラリースケールの設計'!$C33)</f>
        <v>U-4</v>
      </c>
      <c r="D16" s="31" t="str">
        <f>IF('2.サラリースケールの設計'!$D33="","",'2.サラリースケールの設計'!$D33)</f>
        <v>判断定型業務</v>
      </c>
      <c r="E16" s="75">
        <f>IF('2.サラリースケールの設計'!$E33="","",'2.サラリースケールの設計'!$E33)</f>
        <v>1280</v>
      </c>
      <c r="F16" s="88">
        <f t="shared" si="0"/>
        <v>150</v>
      </c>
      <c r="G16" s="75">
        <f>IF('2.サラリースケールの設計'!$F33="","",'2.サラリースケールの設計'!$F33)</f>
        <v>25</v>
      </c>
      <c r="H16" s="75">
        <f>IF('2.サラリースケールの設計'!$G33="","",'2.サラリースケールの設計'!$G33)</f>
        <v>13</v>
      </c>
      <c r="I16" s="75">
        <f>IF('2.サラリースケールの設計'!$H33="","",'2.サラリースケールの設計'!$H33)</f>
        <v>12</v>
      </c>
      <c r="J16" s="88">
        <f t="shared" si="1"/>
        <v>450</v>
      </c>
      <c r="K16" s="75">
        <f>IF('2.サラリースケールの設計'!$J33="","",'2.サラリースケールの設計'!$J33)</f>
        <v>13</v>
      </c>
      <c r="L16" s="75">
        <f>IF('2.サラリースケールの設計'!$K33="","",'2.サラリースケールの設計'!$K33)</f>
        <v>7</v>
      </c>
      <c r="M16" s="75">
        <f>IF('2.サラリースケールの設計'!$L33="","",'2.サラリースケールの設計'!$L33)</f>
        <v>24</v>
      </c>
      <c r="N16" s="88">
        <f t="shared" si="2"/>
        <v>606</v>
      </c>
      <c r="O16" s="75">
        <f>IF('2.サラリースケールの設計'!$N33="","",'2.サラリースケールの設計'!$N33)</f>
        <v>25</v>
      </c>
      <c r="P16" s="75">
        <f>IF('2.サラリースケールの設計'!$O33="","",'2.サラリースケールの設計'!$O33)</f>
        <v>49</v>
      </c>
      <c r="Q16" s="75">
        <f>IF('2.サラリースケールの設計'!$P33="","",'2.サラリースケールの設計'!$P33)</f>
        <v>20</v>
      </c>
      <c r="R16" s="76" t="str">
        <f>IF('2.サラリースケールの設計'!$Q33="","",'2.サラリースケールの設計'!$Q33)</f>
        <v>U-4</v>
      </c>
    </row>
    <row r="17" spans="3:18" ht="30" customHeight="1" thickBot="1" x14ac:dyDescent="0.25">
      <c r="C17" s="81" t="str">
        <f>IF('2.サラリースケールの設計'!$C34="","",'2.サラリースケールの設計'!$C34)</f>
        <v>U-5</v>
      </c>
      <c r="D17" s="32" t="str">
        <f>IF('2.サラリースケールの設計'!$D34="","",'2.サラリースケールの設計'!$D34)</f>
        <v>有期リーダー補佐</v>
      </c>
      <c r="E17" s="77">
        <f>IF('2.サラリースケールの設計'!$E34="","",'2.サラリースケールの設計'!$E34)</f>
        <v>1330</v>
      </c>
      <c r="F17" s="89">
        <f t="shared" si="0"/>
        <v>200</v>
      </c>
      <c r="G17" s="77">
        <f>IF('2.サラリースケールの設計'!$F34="","",'2.サラリースケールの設計'!$F34)</f>
        <v>30</v>
      </c>
      <c r="H17" s="77">
        <f>IF('2.サラリースケールの設計'!$G34="","",'2.サラリースケールの設計'!$G34)</f>
        <v>15</v>
      </c>
      <c r="I17" s="77">
        <f>IF('2.サラリースケールの設計'!$H34="","",'2.サラリースケールの設計'!$H34)</f>
        <v>12</v>
      </c>
      <c r="J17" s="89">
        <f t="shared" si="1"/>
        <v>560</v>
      </c>
      <c r="K17" s="77">
        <f>IF('2.サラリースケールの設計'!$J34="","",'2.サラリースケールの設計'!$J34)</f>
        <v>15</v>
      </c>
      <c r="L17" s="77">
        <f>IF('2.サラリースケールの設計'!$K34="","",'2.サラリースケールの設計'!$K34)</f>
        <v>8</v>
      </c>
      <c r="M17" s="77">
        <f>IF('2.サラリースケールの設計'!$L34="","",'2.サラリースケールの設計'!$L34)</f>
        <v>24</v>
      </c>
      <c r="N17" s="89">
        <f t="shared" si="2"/>
        <v>740</v>
      </c>
      <c r="O17" s="77">
        <f>IF('2.サラリースケールの設計'!$N34="","",'2.サラリースケールの設計'!$N34)</f>
        <v>25</v>
      </c>
      <c r="P17" s="77">
        <f>IF('2.サラリースケールの設計'!$O34="","",'2.サラリースケールの設計'!$O34)</f>
        <v>49</v>
      </c>
      <c r="Q17" s="90">
        <f>IF('2.サラリースケールの設計'!$P34="","",'2.サラリースケールの設計'!$P34)</f>
        <v>25</v>
      </c>
      <c r="R17" s="78" t="str">
        <f>IF('2.サラリースケールの設計'!$Q34="","",'2.サラリースケールの設計'!$Q34)</f>
        <v>U-5</v>
      </c>
    </row>
    <row r="18" spans="3:18" ht="15" customHeight="1" x14ac:dyDescent="0.2"/>
    <row r="19" spans="3:18" ht="23.1" customHeight="1" thickBot="1" x14ac:dyDescent="0.25">
      <c r="C19" s="14" t="s">
        <v>33</v>
      </c>
      <c r="D19" s="8"/>
      <c r="E19" s="8"/>
      <c r="F19" s="8" t="s">
        <v>32</v>
      </c>
      <c r="J19" s="15"/>
    </row>
    <row r="20" spans="3:18" ht="23.1" customHeight="1" x14ac:dyDescent="0.2">
      <c r="C20" s="37" t="str">
        <f>IF('2.サラリースケールの設計'!$E39="","",'2.サラリースケールの設計'!$E39)</f>
        <v>Ｂ</v>
      </c>
      <c r="D20" s="9"/>
      <c r="E20" s="9"/>
      <c r="F20" s="315" t="str">
        <f>IF('2.サラリースケールの設計'!$G$37="","",'2.サラリースケールの設計'!$G$37)</f>
        <v>　張り出し昇給支給割合</v>
      </c>
      <c r="G20" s="316" t="str">
        <f>IF('2.サラリースケールの設計'!$E39="","",'2.サラリースケールの設計'!$E39)</f>
        <v>Ｂ</v>
      </c>
      <c r="H20" s="317" t="str">
        <f>IF('2.サラリースケールの設計'!$E39="","",'2.サラリースケールの設計'!$E39)</f>
        <v>Ｂ</v>
      </c>
      <c r="I20" s="23"/>
      <c r="J20" s="16"/>
      <c r="L20" s="5"/>
    </row>
    <row r="21" spans="3:18" ht="23.1" customHeight="1" thickBot="1" x14ac:dyDescent="0.25">
      <c r="C21" s="91">
        <f>IF('2.サラリースケールの設計'!$E40="","",'2.サラリースケールの設計'!$E40)</f>
        <v>2</v>
      </c>
      <c r="D21" s="18"/>
      <c r="E21" s="18"/>
      <c r="F21" s="318">
        <f>IF('2.サラリースケールの設計'!$I37="","",'2.サラリースケールの設計'!$I37)</f>
        <v>0.5</v>
      </c>
      <c r="G21" s="319">
        <f>IF('2.サラリースケールの設計'!$E40="","",'2.サラリースケールの設計'!$E40)</f>
        <v>2</v>
      </c>
      <c r="H21" s="320">
        <f>IF('2.サラリースケールの設計'!$E40="","",'2.サラリースケールの設計'!$E40)</f>
        <v>2</v>
      </c>
      <c r="I21" s="24"/>
    </row>
    <row r="22" spans="3:18" ht="15" customHeight="1" x14ac:dyDescent="0.2"/>
    <row r="23" spans="3:18" ht="15" customHeight="1" x14ac:dyDescent="0.2"/>
    <row r="24" spans="3:18" ht="15" customHeight="1" x14ac:dyDescent="0.2"/>
    <row r="25" spans="3:18" ht="15" customHeight="1" x14ac:dyDescent="0.2"/>
    <row r="26" spans="3:18" ht="15" customHeight="1" x14ac:dyDescent="0.2"/>
    <row r="27" spans="3:18" ht="15" customHeight="1" x14ac:dyDescent="0.2"/>
    <row r="28" spans="3:18" ht="15" customHeight="1" x14ac:dyDescent="0.2"/>
    <row r="29" spans="3:18" ht="15" customHeight="1" x14ac:dyDescent="0.2"/>
    <row r="30" spans="3:18" ht="15" customHeight="1" x14ac:dyDescent="0.2"/>
    <row r="31" spans="3:18" ht="15" customHeight="1" x14ac:dyDescent="0.2"/>
    <row r="32" spans="3: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sheetProtection algorithmName="SHA-512" hashValue="7b7/bgdbdKmoxO2krxwCFo6SRt8tp8JSIk5c2J0naC/d7TxoGMCWM8uOy+KI/9SunxDHVQTCDgUTdVC2CJW3qw==" saltValue="+HFQKTP2XjfXfUGGEn69iw==" spinCount="100000" sheet="1" objects="1" scenarios="1"/>
  <mergeCells count="2">
    <mergeCell ref="F20:H20"/>
    <mergeCell ref="F21:H21"/>
  </mergeCells>
  <phoneticPr fontId="2"/>
  <printOptions horizontalCentered="1"/>
  <pageMargins left="0.70866141732283472" right="0.70866141732283472" top="0.74803149606299213" bottom="0.74803149606299213" header="0.31496062992125984" footer="0.31496062992125984"/>
  <pageSetup paperSize="9" scale="61"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E7EF6-8F54-4BC9-84C2-FF77A0E96205}">
  <sheetPr>
    <tabColor rgb="FF00FF00"/>
  </sheetPr>
  <dimension ref="C1:R60"/>
  <sheetViews>
    <sheetView showGridLines="0" zoomScaleNormal="100" workbookViewId="0">
      <selection activeCell="F10" sqref="F10"/>
    </sheetView>
  </sheetViews>
  <sheetFormatPr defaultColWidth="9" defaultRowHeight="13.2" x14ac:dyDescent="0.2"/>
  <cols>
    <col min="1" max="2" width="3" style="2" customWidth="1"/>
    <col min="3" max="3" width="7.6640625" style="2" customWidth="1"/>
    <col min="4" max="4" width="20.21875" style="2" customWidth="1"/>
    <col min="5" max="5" width="16.109375" style="2" customWidth="1"/>
    <col min="6" max="6" width="17.21875" style="2" customWidth="1"/>
    <col min="7" max="7" width="18.109375" style="2" customWidth="1"/>
    <col min="8" max="9" width="13.33203125" style="2" customWidth="1"/>
    <col min="10" max="10" width="16.21875" style="2" customWidth="1"/>
    <col min="11" max="12" width="13.33203125" style="2" customWidth="1"/>
    <col min="13" max="13" width="12.21875" style="2" customWidth="1"/>
    <col min="14" max="18" width="10.6640625" style="2" customWidth="1"/>
    <col min="19" max="16384" width="9" style="2"/>
  </cols>
  <sheetData>
    <row r="1" spans="3:18" ht="12.75" customHeight="1" x14ac:dyDescent="0.2">
      <c r="C1" s="20"/>
      <c r="D1" s="20"/>
      <c r="E1" s="20"/>
      <c r="F1" s="20"/>
      <c r="G1" s="20"/>
      <c r="H1" s="20"/>
      <c r="I1" s="20"/>
      <c r="J1" s="20"/>
      <c r="K1" s="20"/>
      <c r="L1" s="20"/>
      <c r="M1" s="20"/>
      <c r="N1" s="20"/>
      <c r="O1" s="20"/>
      <c r="P1" s="20"/>
    </row>
    <row r="2" spans="3:18" ht="29.25" customHeight="1" x14ac:dyDescent="0.2">
      <c r="C2" s="3" t="s">
        <v>82</v>
      </c>
      <c r="J2" s="67"/>
      <c r="K2" s="55"/>
      <c r="L2" s="197"/>
    </row>
    <row r="3" spans="3:18" ht="23.1" customHeight="1" x14ac:dyDescent="0.2">
      <c r="D3" s="11" t="s">
        <v>201</v>
      </c>
      <c r="G3" s="50"/>
      <c r="J3" s="68"/>
      <c r="K3" s="55"/>
      <c r="L3" s="197"/>
    </row>
    <row r="4" spans="3:18" ht="23.1" customHeight="1" x14ac:dyDescent="0.2">
      <c r="D4" s="11" t="s">
        <v>176</v>
      </c>
      <c r="G4" s="50"/>
      <c r="J4" s="68"/>
      <c r="K4" s="55"/>
      <c r="L4" s="197"/>
    </row>
    <row r="5" spans="3:18" ht="23.1" customHeight="1" x14ac:dyDescent="0.2">
      <c r="D5" s="11" t="s">
        <v>110</v>
      </c>
      <c r="H5" s="50"/>
      <c r="L5" s="197"/>
    </row>
    <row r="6" spans="3:18" ht="23.1" customHeight="1" x14ac:dyDescent="0.2">
      <c r="D6" s="132" t="s">
        <v>219</v>
      </c>
      <c r="J6" s="68"/>
      <c r="K6" s="55"/>
      <c r="L6" s="197"/>
    </row>
    <row r="7" spans="3:18" s="1" customFormat="1" ht="23.1" customHeight="1" x14ac:dyDescent="0.2">
      <c r="D7" s="11" t="s">
        <v>177</v>
      </c>
      <c r="E7" s="11"/>
      <c r="F7" s="11"/>
      <c r="G7" s="30"/>
      <c r="H7" s="30"/>
      <c r="K7" s="198"/>
      <c r="L7" s="29"/>
    </row>
    <row r="8" spans="3:18" s="1" customFormat="1" ht="44.25" customHeight="1" thickBot="1" x14ac:dyDescent="0.25">
      <c r="C8" s="25"/>
      <c r="D8" s="43" t="s">
        <v>105</v>
      </c>
      <c r="E8" s="199" t="s">
        <v>108</v>
      </c>
      <c r="F8" s="44" t="s">
        <v>111</v>
      </c>
      <c r="G8" s="49" t="str">
        <f>IF($D$9="","",$D$9)</f>
        <v>○○工場（支社）4</v>
      </c>
      <c r="H8" s="130" t="s">
        <v>223</v>
      </c>
      <c r="O8" s="6"/>
      <c r="P8" s="6"/>
    </row>
    <row r="9" spans="3:18" s="1" customFormat="1" ht="33.75" customHeight="1" thickBot="1" x14ac:dyDescent="0.25">
      <c r="C9" s="25"/>
      <c r="D9" s="58" t="str">
        <f>IF($E$9="","",IF($E$9='3.事業所別初号時間給の設計'!E$23,'3.事業所別初号時間給の設計'!D$22,IF($E$9='3.事業所別初号時間給の設計'!G$23,'3.事業所別初号時間給の設計'!F$22,IF($E$9='3.事業所別初号時間給の設計'!I$23,'3.事業所別初号時間給の設計'!H$22,IF($E$9='3.事業所別初号時間給の設計'!K$23,'3.事業所別初号時間給の設計'!J$22,IF($E$9='3.事業所別初号時間給の設計'!M$23,'3.事業所別初号時間給の設計'!L$22,))))))</f>
        <v>○○工場（支社）4</v>
      </c>
      <c r="E9" s="200">
        <v>4</v>
      </c>
      <c r="F9" s="165">
        <v>2024</v>
      </c>
      <c r="G9" s="51">
        <f>IF($E$9="","",IF($F$9="","",INDEX('3.事業所別初号時間給の設計'!$C$23:$M$42,MATCH('4.事業所（４）'!$F$9,'3.事業所別初号時間給の設計'!$C$23:$C$42,0),MATCH('4.事業所（４）'!$E$9,'3.事業所別初号時間給の設計'!$C$23:$M$23,0))))</f>
        <v>0</v>
      </c>
      <c r="H9" s="52">
        <f>IF($G$9="","",$G$9-$E$13)</f>
        <v>-1130</v>
      </c>
      <c r="I9" s="248" t="s">
        <v>222</v>
      </c>
      <c r="K9" s="53"/>
      <c r="L9" s="54"/>
      <c r="O9" s="6"/>
      <c r="P9" s="6"/>
    </row>
    <row r="10" spans="3:18" s="1" customFormat="1" ht="23.1" customHeight="1" x14ac:dyDescent="0.2">
      <c r="C10" s="25"/>
      <c r="D10" s="11"/>
      <c r="G10" s="11"/>
      <c r="H10" s="92" t="s">
        <v>112</v>
      </c>
      <c r="I10" s="11"/>
      <c r="J10" s="4"/>
    </row>
    <row r="11" spans="3:18" s="1" customFormat="1" ht="6.75" customHeight="1" x14ac:dyDescent="0.2">
      <c r="C11" s="25"/>
      <c r="D11" s="11"/>
      <c r="N11" s="6"/>
      <c r="O11" s="6"/>
    </row>
    <row r="12" spans="3:18" s="1" customFormat="1" ht="30" customHeight="1" thickBot="1" x14ac:dyDescent="0.25">
      <c r="C12" s="26" t="s">
        <v>5</v>
      </c>
      <c r="D12" s="26" t="s">
        <v>34</v>
      </c>
      <c r="E12" s="33" t="s">
        <v>75</v>
      </c>
      <c r="F12" s="33" t="s">
        <v>41</v>
      </c>
      <c r="G12" s="26" t="s">
        <v>1</v>
      </c>
      <c r="H12" s="26" t="s">
        <v>11</v>
      </c>
      <c r="I12" s="26" t="s">
        <v>2</v>
      </c>
      <c r="J12" s="26" t="s">
        <v>9</v>
      </c>
      <c r="K12" s="26" t="s">
        <v>53</v>
      </c>
      <c r="L12" s="26" t="s">
        <v>28</v>
      </c>
      <c r="M12" s="26" t="s">
        <v>3</v>
      </c>
      <c r="N12" s="26" t="s">
        <v>4</v>
      </c>
      <c r="O12" s="26" t="s">
        <v>27</v>
      </c>
      <c r="P12" s="27" t="s">
        <v>26</v>
      </c>
      <c r="Q12" s="27" t="s">
        <v>0</v>
      </c>
      <c r="R12" s="26" t="s">
        <v>5</v>
      </c>
    </row>
    <row r="13" spans="3:18" ht="30" customHeight="1" x14ac:dyDescent="0.2">
      <c r="C13" s="79" t="str">
        <f>IF('2.サラリースケールの設計'!$C30="","",'2.サラリースケールの設計'!$C30)</f>
        <v>U-1</v>
      </c>
      <c r="D13" s="34" t="str">
        <f>IF('2.サラリースケールの設計'!$D30="","",'2.サラリースケールの設計'!$D30)</f>
        <v>単純・定型補助業務</v>
      </c>
      <c r="E13" s="82">
        <f>IF('2.サラリースケールの設計'!$E30="","",'2.サラリースケールの設計'!$E30)</f>
        <v>1130</v>
      </c>
      <c r="F13" s="83">
        <f>IF($E13="","",IF($E$9="","",IF($F$9="","",$E13+$H$9)))</f>
        <v>0</v>
      </c>
      <c r="G13" s="82">
        <f>IF('2.サラリースケールの設計'!$F30="","",'2.サラリースケールの設計'!$F30)</f>
        <v>10</v>
      </c>
      <c r="H13" s="82">
        <f>IF('2.サラリースケールの設計'!$G30="","",'2.サラリースケールの設計'!$G30)</f>
        <v>5</v>
      </c>
      <c r="I13" s="82">
        <f>IF('2.サラリースケールの設計'!$H30="","",'2.サラリースケールの設計'!$H30)</f>
        <v>6</v>
      </c>
      <c r="J13" s="84">
        <f>IF($E13="","",IF($E$9="","",IF($F$9="","",IF($G13="","",IF($I$13="","",$F13+$G13*$I13)))))</f>
        <v>60</v>
      </c>
      <c r="K13" s="82">
        <f>IF('2.サラリースケールの設計'!$J30="","",'2.サラリースケールの設計'!$J30)</f>
        <v>5</v>
      </c>
      <c r="L13" s="82">
        <f>IF('2.サラリースケールの設計'!$K30="","",'2.サラリースケールの設計'!$K30)</f>
        <v>3</v>
      </c>
      <c r="M13" s="82">
        <f>IF('2.サラリースケールの設計'!$L30="","",'2.サラリースケールの設計'!$L30)</f>
        <v>12</v>
      </c>
      <c r="N13" s="84">
        <f>IF($E13="","",IF($E$9="","",IF($F$9="","",IF($J13="","",$J13+$K13*($M13-$I13)))))</f>
        <v>90</v>
      </c>
      <c r="O13" s="82">
        <f>IF('2.サラリースケールの設計'!$N30="","",'2.サラリースケールの設計'!$N30)</f>
        <v>13</v>
      </c>
      <c r="P13" s="82">
        <f>IF('2.サラリースケールの設計'!$O30="","",'2.サラリースケールの設計'!$O30)</f>
        <v>25</v>
      </c>
      <c r="Q13" s="82" t="str">
        <f>IF('2.サラリースケールの設計'!$P30="","",'2.サラリースケールの設計'!$P30)</f>
        <v>ー</v>
      </c>
      <c r="R13" s="85" t="str">
        <f>IF('2.サラリースケールの設計'!$Q30="","",'2.サラリースケールの設計'!$Q30)</f>
        <v>U-1</v>
      </c>
    </row>
    <row r="14" spans="3:18" ht="30" customHeight="1" x14ac:dyDescent="0.2">
      <c r="C14" s="80" t="str">
        <f>IF('2.サラリースケールの設計'!$C31="","",'2.サラリースケールの設計'!$C31)</f>
        <v>U-2</v>
      </c>
      <c r="D14" s="35" t="str">
        <f>IF('2.サラリースケールの設計'!$D31="","",'2.サラリースケールの設計'!$D31)</f>
        <v>定型業務</v>
      </c>
      <c r="E14" s="75">
        <f>IF('2.サラリースケールの設計'!$E31="","",'2.サラリースケールの設計'!$E31)</f>
        <v>1180</v>
      </c>
      <c r="F14" s="86">
        <f t="shared" ref="F14:F17" si="0">IF($E14="","",IF($E$9="","",IF($F$9="","",$E14+$H$9)))</f>
        <v>50</v>
      </c>
      <c r="G14" s="87">
        <f>IF('2.サラリースケールの設計'!$F31="","",'2.サラリースケールの設計'!$F31)</f>
        <v>15</v>
      </c>
      <c r="H14" s="75">
        <f>IF('2.サラリースケールの設計'!$G31="","",'2.サラリースケールの設計'!$G31)</f>
        <v>8</v>
      </c>
      <c r="I14" s="75">
        <f>IF('2.サラリースケールの設計'!$H31="","",'2.サラリースケールの設計'!$H31)</f>
        <v>12</v>
      </c>
      <c r="J14" s="88">
        <f t="shared" ref="J14:J17" si="1">IF($E14="","",IF($E$9="","",IF($F$9="","",IF($G14="","",IF($I$13="","",$F14+$G14*$I14)))))</f>
        <v>230</v>
      </c>
      <c r="K14" s="75">
        <f>IF('2.サラリースケールの設計'!$J31="","",'2.サラリースケールの設計'!$J31)</f>
        <v>8</v>
      </c>
      <c r="L14" s="75">
        <f>IF('2.サラリースケールの設計'!$K31="","",'2.サラリースケールの設計'!$K31)</f>
        <v>4</v>
      </c>
      <c r="M14" s="75">
        <f>IF('2.サラリースケールの設計'!$L31="","",'2.サラリースケールの設計'!$L31)</f>
        <v>24</v>
      </c>
      <c r="N14" s="88">
        <f t="shared" ref="N14:N17" si="2">IF($E14="","",IF($E$9="","",IF($F$9="","",IF($J14="","",$J14+$K14*($M14-$I14)))))</f>
        <v>326</v>
      </c>
      <c r="O14" s="75">
        <f>IF('2.サラリースケールの設計'!$N31="","",'2.サラリースケールの設計'!$N31)</f>
        <v>25</v>
      </c>
      <c r="P14" s="75">
        <f>IF('2.サラリースケールの設計'!$O31="","",'2.サラリースケールの設計'!$O31)</f>
        <v>49</v>
      </c>
      <c r="Q14" s="75">
        <f>IF('2.サラリースケールの設計'!$P31="","",'2.サラリースケールの設計'!$P31)</f>
        <v>10</v>
      </c>
      <c r="R14" s="76" t="str">
        <f>IF('2.サラリースケールの設計'!$Q31="","",'2.サラリースケールの設計'!$Q31)</f>
        <v>U-2</v>
      </c>
    </row>
    <row r="15" spans="3:18" ht="30" customHeight="1" x14ac:dyDescent="0.2">
      <c r="C15" s="80" t="str">
        <f>IF('2.サラリースケールの設計'!$C32="","",'2.サラリースケールの設計'!$C32)</f>
        <v>U-3</v>
      </c>
      <c r="D15" s="31" t="str">
        <f>IF('2.サラリースケールの設計'!$D32="","",'2.サラリースケールの設計'!$D32)</f>
        <v>熟練定型業務</v>
      </c>
      <c r="E15" s="75">
        <f>IF('2.サラリースケールの設計'!$E32="","",'2.サラリースケールの設計'!$E32)</f>
        <v>1230</v>
      </c>
      <c r="F15" s="88">
        <f t="shared" si="0"/>
        <v>100</v>
      </c>
      <c r="G15" s="75">
        <f>IF('2.サラリースケールの設計'!$F32="","",'2.サラリースケールの設計'!$F32)</f>
        <v>20</v>
      </c>
      <c r="H15" s="75">
        <f>IF('2.サラリースケールの設計'!$G32="","",'2.サラリースケールの設計'!$G32)</f>
        <v>10</v>
      </c>
      <c r="I15" s="75">
        <f>IF('2.サラリースケールの設計'!$H32="","",'2.サラリースケールの設計'!$H32)</f>
        <v>12</v>
      </c>
      <c r="J15" s="88">
        <f t="shared" si="1"/>
        <v>340</v>
      </c>
      <c r="K15" s="75">
        <f>IF('2.サラリースケールの設計'!$J32="","",'2.サラリースケールの設計'!$J32)</f>
        <v>10</v>
      </c>
      <c r="L15" s="75">
        <f>IF('2.サラリースケールの設計'!$K32="","",'2.サラリースケールの設計'!$K32)</f>
        <v>5</v>
      </c>
      <c r="M15" s="75">
        <f>IF('2.サラリースケールの設計'!$L32="","",'2.サラリースケールの設計'!$L32)</f>
        <v>24</v>
      </c>
      <c r="N15" s="88">
        <f t="shared" si="2"/>
        <v>460</v>
      </c>
      <c r="O15" s="75">
        <f>IF('2.サラリースケールの設計'!$N32="","",'2.サラリースケールの設計'!$N32)</f>
        <v>25</v>
      </c>
      <c r="P15" s="75">
        <f>IF('2.サラリースケールの設計'!$O32="","",'2.サラリースケールの設計'!$O32)</f>
        <v>49</v>
      </c>
      <c r="Q15" s="75">
        <f>IF('2.サラリースケールの設計'!$P32="","",'2.サラリースケールの設計'!$P32)</f>
        <v>15</v>
      </c>
      <c r="R15" s="76" t="str">
        <f>IF('2.サラリースケールの設計'!$Q32="","",'2.サラリースケールの設計'!$Q32)</f>
        <v>U-3</v>
      </c>
    </row>
    <row r="16" spans="3:18" ht="30" customHeight="1" x14ac:dyDescent="0.2">
      <c r="C16" s="80" t="str">
        <f>IF('2.サラリースケールの設計'!$C33="","",'2.サラリースケールの設計'!$C33)</f>
        <v>U-4</v>
      </c>
      <c r="D16" s="31" t="str">
        <f>IF('2.サラリースケールの設計'!$D33="","",'2.サラリースケールの設計'!$D33)</f>
        <v>判断定型業務</v>
      </c>
      <c r="E16" s="75">
        <f>IF('2.サラリースケールの設計'!$E33="","",'2.サラリースケールの設計'!$E33)</f>
        <v>1280</v>
      </c>
      <c r="F16" s="88">
        <f t="shared" si="0"/>
        <v>150</v>
      </c>
      <c r="G16" s="75">
        <f>IF('2.サラリースケールの設計'!$F33="","",'2.サラリースケールの設計'!$F33)</f>
        <v>25</v>
      </c>
      <c r="H16" s="75">
        <f>IF('2.サラリースケールの設計'!$G33="","",'2.サラリースケールの設計'!$G33)</f>
        <v>13</v>
      </c>
      <c r="I16" s="75">
        <f>IF('2.サラリースケールの設計'!$H33="","",'2.サラリースケールの設計'!$H33)</f>
        <v>12</v>
      </c>
      <c r="J16" s="88">
        <f t="shared" si="1"/>
        <v>450</v>
      </c>
      <c r="K16" s="75">
        <f>IF('2.サラリースケールの設計'!$J33="","",'2.サラリースケールの設計'!$J33)</f>
        <v>13</v>
      </c>
      <c r="L16" s="75">
        <f>IF('2.サラリースケールの設計'!$K33="","",'2.サラリースケールの設計'!$K33)</f>
        <v>7</v>
      </c>
      <c r="M16" s="75">
        <f>IF('2.サラリースケールの設計'!$L33="","",'2.サラリースケールの設計'!$L33)</f>
        <v>24</v>
      </c>
      <c r="N16" s="88">
        <f t="shared" si="2"/>
        <v>606</v>
      </c>
      <c r="O16" s="75">
        <f>IF('2.サラリースケールの設計'!$N33="","",'2.サラリースケールの設計'!$N33)</f>
        <v>25</v>
      </c>
      <c r="P16" s="75">
        <f>IF('2.サラリースケールの設計'!$O33="","",'2.サラリースケールの設計'!$O33)</f>
        <v>49</v>
      </c>
      <c r="Q16" s="75">
        <f>IF('2.サラリースケールの設計'!$P33="","",'2.サラリースケールの設計'!$P33)</f>
        <v>20</v>
      </c>
      <c r="R16" s="76" t="str">
        <f>IF('2.サラリースケールの設計'!$Q33="","",'2.サラリースケールの設計'!$Q33)</f>
        <v>U-4</v>
      </c>
    </row>
    <row r="17" spans="3:18" ht="30" customHeight="1" thickBot="1" x14ac:dyDescent="0.25">
      <c r="C17" s="81" t="str">
        <f>IF('2.サラリースケールの設計'!$C34="","",'2.サラリースケールの設計'!$C34)</f>
        <v>U-5</v>
      </c>
      <c r="D17" s="32" t="str">
        <f>IF('2.サラリースケールの設計'!$D34="","",'2.サラリースケールの設計'!$D34)</f>
        <v>有期リーダー補佐</v>
      </c>
      <c r="E17" s="77">
        <f>IF('2.サラリースケールの設計'!$E34="","",'2.サラリースケールの設計'!$E34)</f>
        <v>1330</v>
      </c>
      <c r="F17" s="89">
        <f t="shared" si="0"/>
        <v>200</v>
      </c>
      <c r="G17" s="77">
        <f>IF('2.サラリースケールの設計'!$F34="","",'2.サラリースケールの設計'!$F34)</f>
        <v>30</v>
      </c>
      <c r="H17" s="77">
        <f>IF('2.サラリースケールの設計'!$G34="","",'2.サラリースケールの設計'!$G34)</f>
        <v>15</v>
      </c>
      <c r="I17" s="77">
        <f>IF('2.サラリースケールの設計'!$H34="","",'2.サラリースケールの設計'!$H34)</f>
        <v>12</v>
      </c>
      <c r="J17" s="89">
        <f t="shared" si="1"/>
        <v>560</v>
      </c>
      <c r="K17" s="77">
        <f>IF('2.サラリースケールの設計'!$J34="","",'2.サラリースケールの設計'!$J34)</f>
        <v>15</v>
      </c>
      <c r="L17" s="77">
        <f>IF('2.サラリースケールの設計'!$K34="","",'2.サラリースケールの設計'!$K34)</f>
        <v>8</v>
      </c>
      <c r="M17" s="77">
        <f>IF('2.サラリースケールの設計'!$L34="","",'2.サラリースケールの設計'!$L34)</f>
        <v>24</v>
      </c>
      <c r="N17" s="89">
        <f t="shared" si="2"/>
        <v>740</v>
      </c>
      <c r="O17" s="77">
        <f>IF('2.サラリースケールの設計'!$N34="","",'2.サラリースケールの設計'!$N34)</f>
        <v>25</v>
      </c>
      <c r="P17" s="77">
        <f>IF('2.サラリースケールの設計'!$O34="","",'2.サラリースケールの設計'!$O34)</f>
        <v>49</v>
      </c>
      <c r="Q17" s="90">
        <f>IF('2.サラリースケールの設計'!$P34="","",'2.サラリースケールの設計'!$P34)</f>
        <v>25</v>
      </c>
      <c r="R17" s="78" t="str">
        <f>IF('2.サラリースケールの設計'!$Q34="","",'2.サラリースケールの設計'!$Q34)</f>
        <v>U-5</v>
      </c>
    </row>
    <row r="18" spans="3:18" ht="15" customHeight="1" x14ac:dyDescent="0.2"/>
    <row r="19" spans="3:18" ht="23.1" customHeight="1" thickBot="1" x14ac:dyDescent="0.25">
      <c r="C19" s="14" t="s">
        <v>33</v>
      </c>
      <c r="D19" s="8"/>
      <c r="E19" s="8"/>
      <c r="F19" s="8" t="s">
        <v>32</v>
      </c>
      <c r="J19" s="15"/>
    </row>
    <row r="20" spans="3:18" ht="23.1" customHeight="1" x14ac:dyDescent="0.2">
      <c r="C20" s="37" t="str">
        <f>IF('2.サラリースケールの設計'!$E39="","",'2.サラリースケールの設計'!$E39)</f>
        <v>Ｂ</v>
      </c>
      <c r="D20" s="9"/>
      <c r="E20" s="9"/>
      <c r="F20" s="315" t="str">
        <f>IF('2.サラリースケールの設計'!$G$37="","",'2.サラリースケールの設計'!$G$37)</f>
        <v>　張り出し昇給支給割合</v>
      </c>
      <c r="G20" s="316" t="str">
        <f>IF('2.サラリースケールの設計'!$E39="","",'2.サラリースケールの設計'!$E39)</f>
        <v>Ｂ</v>
      </c>
      <c r="H20" s="317" t="str">
        <f>IF('2.サラリースケールの設計'!$E39="","",'2.サラリースケールの設計'!$E39)</f>
        <v>Ｂ</v>
      </c>
      <c r="I20" s="23"/>
      <c r="J20" s="16"/>
      <c r="L20" s="5"/>
    </row>
    <row r="21" spans="3:18" ht="23.1" customHeight="1" thickBot="1" x14ac:dyDescent="0.25">
      <c r="C21" s="91">
        <f>IF('2.サラリースケールの設計'!$E40="","",'2.サラリースケールの設計'!$E40)</f>
        <v>2</v>
      </c>
      <c r="D21" s="18"/>
      <c r="E21" s="18"/>
      <c r="F21" s="318">
        <f>IF('2.サラリースケールの設計'!$I37="","",'2.サラリースケールの設計'!$I37)</f>
        <v>0.5</v>
      </c>
      <c r="G21" s="319">
        <f>IF('2.サラリースケールの設計'!$E40="","",'2.サラリースケールの設計'!$E40)</f>
        <v>2</v>
      </c>
      <c r="H21" s="320">
        <f>IF('2.サラリースケールの設計'!$E40="","",'2.サラリースケールの設計'!$E40)</f>
        <v>2</v>
      </c>
      <c r="I21" s="24"/>
    </row>
    <row r="22" spans="3:18" ht="15" customHeight="1" x14ac:dyDescent="0.2"/>
    <row r="23" spans="3:18" ht="15" customHeight="1" x14ac:dyDescent="0.2"/>
    <row r="24" spans="3:18" ht="15" customHeight="1" x14ac:dyDescent="0.2"/>
    <row r="25" spans="3:18" ht="15" customHeight="1" x14ac:dyDescent="0.2"/>
    <row r="26" spans="3:18" ht="15" customHeight="1" x14ac:dyDescent="0.2"/>
    <row r="27" spans="3:18" ht="15" customHeight="1" x14ac:dyDescent="0.2"/>
    <row r="28" spans="3:18" ht="15" customHeight="1" x14ac:dyDescent="0.2"/>
    <row r="29" spans="3:18" ht="15" customHeight="1" x14ac:dyDescent="0.2"/>
    <row r="30" spans="3:18" ht="15" customHeight="1" x14ac:dyDescent="0.2"/>
    <row r="31" spans="3:18" ht="15" customHeight="1" x14ac:dyDescent="0.2"/>
    <row r="32" spans="3: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sheetProtection algorithmName="SHA-512" hashValue="hkpiF4Nkgv6oavWmUOt9EYvTbY2Bkur204X9olVUSoviFdRrAAwl0tSQ+dePj91C/lIUF8BVO27dpzuxhpXQlQ==" saltValue="IZ26YYU7ZTDbq0kYbsvh3Q==" spinCount="100000" sheet="1" objects="1" scenarios="1"/>
  <mergeCells count="2">
    <mergeCell ref="F20:H20"/>
    <mergeCell ref="F21:H21"/>
  </mergeCells>
  <phoneticPr fontId="2"/>
  <printOptions horizontalCentered="1"/>
  <pageMargins left="0.70866141732283472" right="0.70866141732283472" top="0.74803149606299213" bottom="0.74803149606299213" header="0.31496062992125984" footer="0.31496062992125984"/>
  <pageSetup paperSize="9" scale="61"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399F2-90E6-4405-B6AD-035C9B441DF2}">
  <sheetPr>
    <tabColor rgb="FF00FF00"/>
  </sheetPr>
  <dimension ref="C1:R60"/>
  <sheetViews>
    <sheetView showGridLines="0" zoomScaleNormal="100" workbookViewId="0">
      <selection activeCell="F10" sqref="F10"/>
    </sheetView>
  </sheetViews>
  <sheetFormatPr defaultColWidth="9" defaultRowHeight="13.2" x14ac:dyDescent="0.2"/>
  <cols>
    <col min="1" max="2" width="3" style="2" customWidth="1"/>
    <col min="3" max="3" width="7.6640625" style="2" customWidth="1"/>
    <col min="4" max="4" width="20.21875" style="2" customWidth="1"/>
    <col min="5" max="5" width="16.109375" style="2" customWidth="1"/>
    <col min="6" max="6" width="17.21875" style="2" customWidth="1"/>
    <col min="7" max="7" width="18.109375" style="2" customWidth="1"/>
    <col min="8" max="9" width="13.33203125" style="2" customWidth="1"/>
    <col min="10" max="10" width="16.21875" style="2" customWidth="1"/>
    <col min="11" max="12" width="13.33203125" style="2" customWidth="1"/>
    <col min="13" max="13" width="12.21875" style="2" customWidth="1"/>
    <col min="14" max="18" width="10.6640625" style="2" customWidth="1"/>
    <col min="19" max="16384" width="9" style="2"/>
  </cols>
  <sheetData>
    <row r="1" spans="3:18" ht="12.75" customHeight="1" x14ac:dyDescent="0.2">
      <c r="C1" s="20"/>
      <c r="D1" s="20"/>
      <c r="E1" s="20"/>
      <c r="F1" s="20"/>
      <c r="G1" s="20"/>
      <c r="H1" s="20"/>
      <c r="I1" s="20"/>
      <c r="J1" s="20"/>
      <c r="K1" s="20"/>
      <c r="L1" s="20"/>
      <c r="M1" s="20"/>
      <c r="N1" s="20"/>
      <c r="O1" s="20"/>
      <c r="P1" s="20"/>
    </row>
    <row r="2" spans="3:18" ht="29.25" customHeight="1" x14ac:dyDescent="0.2">
      <c r="C2" s="3" t="s">
        <v>82</v>
      </c>
      <c r="J2" s="67"/>
      <c r="K2" s="55"/>
      <c r="L2" s="197"/>
    </row>
    <row r="3" spans="3:18" ht="23.1" customHeight="1" x14ac:dyDescent="0.2">
      <c r="D3" s="11" t="s">
        <v>201</v>
      </c>
      <c r="G3" s="50"/>
      <c r="J3" s="68"/>
      <c r="K3" s="55"/>
      <c r="L3" s="197"/>
    </row>
    <row r="4" spans="3:18" ht="23.1" customHeight="1" x14ac:dyDescent="0.2">
      <c r="D4" s="11" t="s">
        <v>176</v>
      </c>
      <c r="G4" s="50"/>
      <c r="J4" s="68"/>
      <c r="K4" s="55"/>
      <c r="L4" s="197"/>
    </row>
    <row r="5" spans="3:18" ht="23.1" customHeight="1" x14ac:dyDescent="0.2">
      <c r="D5" s="11" t="s">
        <v>110</v>
      </c>
      <c r="H5" s="50"/>
      <c r="L5" s="197"/>
    </row>
    <row r="6" spans="3:18" ht="23.1" customHeight="1" x14ac:dyDescent="0.2">
      <c r="D6" s="132" t="s">
        <v>219</v>
      </c>
      <c r="J6" s="68"/>
      <c r="K6" s="55"/>
      <c r="L6" s="197"/>
    </row>
    <row r="7" spans="3:18" s="1" customFormat="1" ht="23.1" customHeight="1" x14ac:dyDescent="0.2">
      <c r="D7" s="11" t="s">
        <v>177</v>
      </c>
      <c r="E7" s="11"/>
      <c r="F7" s="11"/>
      <c r="G7" s="30"/>
      <c r="H7" s="30"/>
      <c r="K7" s="198"/>
      <c r="L7" s="29"/>
    </row>
    <row r="8" spans="3:18" s="1" customFormat="1" ht="44.25" customHeight="1" thickBot="1" x14ac:dyDescent="0.25">
      <c r="C8" s="25"/>
      <c r="D8" s="43" t="s">
        <v>105</v>
      </c>
      <c r="E8" s="199" t="s">
        <v>108</v>
      </c>
      <c r="F8" s="44" t="s">
        <v>111</v>
      </c>
      <c r="G8" s="49" t="str">
        <f>IF($D$9="","",$D$9)</f>
        <v>○○工場（支社）5</v>
      </c>
      <c r="H8" s="130" t="s">
        <v>223</v>
      </c>
      <c r="O8" s="6"/>
      <c r="P8" s="6"/>
    </row>
    <row r="9" spans="3:18" s="1" customFormat="1" ht="33.75" customHeight="1" thickBot="1" x14ac:dyDescent="0.25">
      <c r="C9" s="25"/>
      <c r="D9" s="58" t="str">
        <f>IF($E$9="","",IF($E$9='3.事業所別初号時間給の設計'!E$23,'3.事業所別初号時間給の設計'!D$22,IF($E$9='3.事業所別初号時間給の設計'!G$23,'3.事業所別初号時間給の設計'!F$22,IF($E$9='3.事業所別初号時間給の設計'!I$23,'3.事業所別初号時間給の設計'!H$22,IF($E$9='3.事業所別初号時間給の設計'!K$23,'3.事業所別初号時間給の設計'!J$22,IF($E$9='3.事業所別初号時間給の設計'!M$23,'3.事業所別初号時間給の設計'!L$22,))))))</f>
        <v>○○工場（支社）5</v>
      </c>
      <c r="E9" s="200">
        <v>5</v>
      </c>
      <c r="F9" s="165">
        <v>2024</v>
      </c>
      <c r="G9" s="51">
        <f>IF($E$9="","",IF($F$9="","",INDEX('3.事業所別初号時間給の設計'!$C$23:$M$42,MATCH('4.事業所（５）'!$F$9,'3.事業所別初号時間給の設計'!$C$23:$C$42,0),MATCH('4.事業所（５）'!$E$9,'3.事業所別初号時間給の設計'!$C$23:$M$23,0))))</f>
        <v>0</v>
      </c>
      <c r="H9" s="52">
        <f>IF($G$9="","",$G$9-$E$13)</f>
        <v>-1130</v>
      </c>
      <c r="I9" s="248" t="s">
        <v>222</v>
      </c>
      <c r="K9" s="53"/>
      <c r="L9" s="54"/>
      <c r="O9" s="6"/>
      <c r="P9" s="6"/>
    </row>
    <row r="10" spans="3:18" s="1" customFormat="1" ht="23.1" customHeight="1" x14ac:dyDescent="0.2">
      <c r="C10" s="25"/>
      <c r="D10" s="11"/>
      <c r="G10" s="11"/>
      <c r="H10" s="92" t="s">
        <v>112</v>
      </c>
      <c r="I10" s="11"/>
      <c r="J10" s="4"/>
    </row>
    <row r="11" spans="3:18" s="1" customFormat="1" ht="6.75" customHeight="1" x14ac:dyDescent="0.2">
      <c r="C11" s="25"/>
      <c r="D11" s="11"/>
      <c r="N11" s="6"/>
      <c r="O11" s="6"/>
    </row>
    <row r="12" spans="3:18" s="1" customFormat="1" ht="30" customHeight="1" thickBot="1" x14ac:dyDescent="0.25">
      <c r="C12" s="26" t="s">
        <v>5</v>
      </c>
      <c r="D12" s="26" t="s">
        <v>34</v>
      </c>
      <c r="E12" s="33" t="s">
        <v>75</v>
      </c>
      <c r="F12" s="33" t="s">
        <v>41</v>
      </c>
      <c r="G12" s="26" t="s">
        <v>1</v>
      </c>
      <c r="H12" s="26" t="s">
        <v>11</v>
      </c>
      <c r="I12" s="26" t="s">
        <v>2</v>
      </c>
      <c r="J12" s="26" t="s">
        <v>9</v>
      </c>
      <c r="K12" s="26" t="s">
        <v>53</v>
      </c>
      <c r="L12" s="26" t="s">
        <v>28</v>
      </c>
      <c r="M12" s="26" t="s">
        <v>3</v>
      </c>
      <c r="N12" s="26" t="s">
        <v>4</v>
      </c>
      <c r="O12" s="26" t="s">
        <v>27</v>
      </c>
      <c r="P12" s="27" t="s">
        <v>26</v>
      </c>
      <c r="Q12" s="27" t="s">
        <v>0</v>
      </c>
      <c r="R12" s="26" t="s">
        <v>5</v>
      </c>
    </row>
    <row r="13" spans="3:18" ht="30" customHeight="1" x14ac:dyDescent="0.2">
      <c r="C13" s="79" t="str">
        <f>IF('2.サラリースケールの設計'!$C30="","",'2.サラリースケールの設計'!$C30)</f>
        <v>U-1</v>
      </c>
      <c r="D13" s="34" t="str">
        <f>IF('2.サラリースケールの設計'!$D30="","",'2.サラリースケールの設計'!$D30)</f>
        <v>単純・定型補助業務</v>
      </c>
      <c r="E13" s="82">
        <f>IF('2.サラリースケールの設計'!$E30="","",'2.サラリースケールの設計'!$E30)</f>
        <v>1130</v>
      </c>
      <c r="F13" s="83">
        <f>IF($E13="","",IF($E$9="","",IF($F$9="","",$E13+$H$9)))</f>
        <v>0</v>
      </c>
      <c r="G13" s="82">
        <f>IF('2.サラリースケールの設計'!$F30="","",'2.サラリースケールの設計'!$F30)</f>
        <v>10</v>
      </c>
      <c r="H13" s="82">
        <f>IF('2.サラリースケールの設計'!$G30="","",'2.サラリースケールの設計'!$G30)</f>
        <v>5</v>
      </c>
      <c r="I13" s="82">
        <f>IF('2.サラリースケールの設計'!$H30="","",'2.サラリースケールの設計'!$H30)</f>
        <v>6</v>
      </c>
      <c r="J13" s="84">
        <f>IF($E13="","",IF($E$9="","",IF($F$9="","",IF($G13="","",IF($I$13="","",$F13+$G13*$I13)))))</f>
        <v>60</v>
      </c>
      <c r="K13" s="82">
        <f>IF('2.サラリースケールの設計'!$J30="","",'2.サラリースケールの設計'!$J30)</f>
        <v>5</v>
      </c>
      <c r="L13" s="82">
        <f>IF('2.サラリースケールの設計'!$K30="","",'2.サラリースケールの設計'!$K30)</f>
        <v>3</v>
      </c>
      <c r="M13" s="82">
        <f>IF('2.サラリースケールの設計'!$L30="","",'2.サラリースケールの設計'!$L30)</f>
        <v>12</v>
      </c>
      <c r="N13" s="84">
        <f>IF($E13="","",IF($E$9="","",IF($F$9="","",IF($J13="","",$J13+$K13*($M13-$I13)))))</f>
        <v>90</v>
      </c>
      <c r="O13" s="82">
        <f>IF('2.サラリースケールの設計'!$N30="","",'2.サラリースケールの設計'!$N30)</f>
        <v>13</v>
      </c>
      <c r="P13" s="82">
        <f>IF('2.サラリースケールの設計'!$O30="","",'2.サラリースケールの設計'!$O30)</f>
        <v>25</v>
      </c>
      <c r="Q13" s="82" t="str">
        <f>IF('2.サラリースケールの設計'!$P30="","",'2.サラリースケールの設計'!$P30)</f>
        <v>ー</v>
      </c>
      <c r="R13" s="85" t="str">
        <f>IF('2.サラリースケールの設計'!$Q30="","",'2.サラリースケールの設計'!$Q30)</f>
        <v>U-1</v>
      </c>
    </row>
    <row r="14" spans="3:18" ht="30" customHeight="1" x14ac:dyDescent="0.2">
      <c r="C14" s="80" t="str">
        <f>IF('2.サラリースケールの設計'!$C31="","",'2.サラリースケールの設計'!$C31)</f>
        <v>U-2</v>
      </c>
      <c r="D14" s="35" t="str">
        <f>IF('2.サラリースケールの設計'!$D31="","",'2.サラリースケールの設計'!$D31)</f>
        <v>定型業務</v>
      </c>
      <c r="E14" s="75">
        <f>IF('2.サラリースケールの設計'!$E31="","",'2.サラリースケールの設計'!$E31)</f>
        <v>1180</v>
      </c>
      <c r="F14" s="86">
        <f t="shared" ref="F14:F17" si="0">IF($E14="","",IF($E$9="","",IF($F$9="","",$E14+$H$9)))</f>
        <v>50</v>
      </c>
      <c r="G14" s="87">
        <f>IF('2.サラリースケールの設計'!$F31="","",'2.サラリースケールの設計'!$F31)</f>
        <v>15</v>
      </c>
      <c r="H14" s="75">
        <f>IF('2.サラリースケールの設計'!$G31="","",'2.サラリースケールの設計'!$G31)</f>
        <v>8</v>
      </c>
      <c r="I14" s="75">
        <f>IF('2.サラリースケールの設計'!$H31="","",'2.サラリースケールの設計'!$H31)</f>
        <v>12</v>
      </c>
      <c r="J14" s="88">
        <f t="shared" ref="J14:J17" si="1">IF($E14="","",IF($E$9="","",IF($F$9="","",IF($G14="","",IF($I$13="","",$F14+$G14*$I14)))))</f>
        <v>230</v>
      </c>
      <c r="K14" s="75">
        <f>IF('2.サラリースケールの設計'!$J31="","",'2.サラリースケールの設計'!$J31)</f>
        <v>8</v>
      </c>
      <c r="L14" s="75">
        <f>IF('2.サラリースケールの設計'!$K31="","",'2.サラリースケールの設計'!$K31)</f>
        <v>4</v>
      </c>
      <c r="M14" s="75">
        <f>IF('2.サラリースケールの設計'!$L31="","",'2.サラリースケールの設計'!$L31)</f>
        <v>24</v>
      </c>
      <c r="N14" s="88">
        <f t="shared" ref="N14:N17" si="2">IF($E14="","",IF($E$9="","",IF($F$9="","",IF($J14="","",$J14+$K14*($M14-$I14)))))</f>
        <v>326</v>
      </c>
      <c r="O14" s="75">
        <f>IF('2.サラリースケールの設計'!$N31="","",'2.サラリースケールの設計'!$N31)</f>
        <v>25</v>
      </c>
      <c r="P14" s="75">
        <f>IF('2.サラリースケールの設計'!$O31="","",'2.サラリースケールの設計'!$O31)</f>
        <v>49</v>
      </c>
      <c r="Q14" s="75">
        <f>IF('2.サラリースケールの設計'!$P31="","",'2.サラリースケールの設計'!$P31)</f>
        <v>10</v>
      </c>
      <c r="R14" s="76" t="str">
        <f>IF('2.サラリースケールの設計'!$Q31="","",'2.サラリースケールの設計'!$Q31)</f>
        <v>U-2</v>
      </c>
    </row>
    <row r="15" spans="3:18" ht="30" customHeight="1" x14ac:dyDescent="0.2">
      <c r="C15" s="80" t="str">
        <f>IF('2.サラリースケールの設計'!$C32="","",'2.サラリースケールの設計'!$C32)</f>
        <v>U-3</v>
      </c>
      <c r="D15" s="31" t="str">
        <f>IF('2.サラリースケールの設計'!$D32="","",'2.サラリースケールの設計'!$D32)</f>
        <v>熟練定型業務</v>
      </c>
      <c r="E15" s="75">
        <f>IF('2.サラリースケールの設計'!$E32="","",'2.サラリースケールの設計'!$E32)</f>
        <v>1230</v>
      </c>
      <c r="F15" s="88">
        <f t="shared" si="0"/>
        <v>100</v>
      </c>
      <c r="G15" s="75">
        <f>IF('2.サラリースケールの設計'!$F32="","",'2.サラリースケールの設計'!$F32)</f>
        <v>20</v>
      </c>
      <c r="H15" s="75">
        <f>IF('2.サラリースケールの設計'!$G32="","",'2.サラリースケールの設計'!$G32)</f>
        <v>10</v>
      </c>
      <c r="I15" s="75">
        <f>IF('2.サラリースケールの設計'!$H32="","",'2.サラリースケールの設計'!$H32)</f>
        <v>12</v>
      </c>
      <c r="J15" s="88">
        <f t="shared" si="1"/>
        <v>340</v>
      </c>
      <c r="K15" s="75">
        <f>IF('2.サラリースケールの設計'!$J32="","",'2.サラリースケールの設計'!$J32)</f>
        <v>10</v>
      </c>
      <c r="L15" s="75">
        <f>IF('2.サラリースケールの設計'!$K32="","",'2.サラリースケールの設計'!$K32)</f>
        <v>5</v>
      </c>
      <c r="M15" s="75">
        <f>IF('2.サラリースケールの設計'!$L32="","",'2.サラリースケールの設計'!$L32)</f>
        <v>24</v>
      </c>
      <c r="N15" s="88">
        <f t="shared" si="2"/>
        <v>460</v>
      </c>
      <c r="O15" s="75">
        <f>IF('2.サラリースケールの設計'!$N32="","",'2.サラリースケールの設計'!$N32)</f>
        <v>25</v>
      </c>
      <c r="P15" s="75">
        <f>IF('2.サラリースケールの設計'!$O32="","",'2.サラリースケールの設計'!$O32)</f>
        <v>49</v>
      </c>
      <c r="Q15" s="75">
        <f>IF('2.サラリースケールの設計'!$P32="","",'2.サラリースケールの設計'!$P32)</f>
        <v>15</v>
      </c>
      <c r="R15" s="76" t="str">
        <f>IF('2.サラリースケールの設計'!$Q32="","",'2.サラリースケールの設計'!$Q32)</f>
        <v>U-3</v>
      </c>
    </row>
    <row r="16" spans="3:18" ht="30" customHeight="1" x14ac:dyDescent="0.2">
      <c r="C16" s="80" t="str">
        <f>IF('2.サラリースケールの設計'!$C33="","",'2.サラリースケールの設計'!$C33)</f>
        <v>U-4</v>
      </c>
      <c r="D16" s="31" t="str">
        <f>IF('2.サラリースケールの設計'!$D33="","",'2.サラリースケールの設計'!$D33)</f>
        <v>判断定型業務</v>
      </c>
      <c r="E16" s="75">
        <f>IF('2.サラリースケールの設計'!$E33="","",'2.サラリースケールの設計'!$E33)</f>
        <v>1280</v>
      </c>
      <c r="F16" s="88">
        <f t="shared" si="0"/>
        <v>150</v>
      </c>
      <c r="G16" s="75">
        <f>IF('2.サラリースケールの設計'!$F33="","",'2.サラリースケールの設計'!$F33)</f>
        <v>25</v>
      </c>
      <c r="H16" s="75">
        <f>IF('2.サラリースケールの設計'!$G33="","",'2.サラリースケールの設計'!$G33)</f>
        <v>13</v>
      </c>
      <c r="I16" s="75">
        <f>IF('2.サラリースケールの設計'!$H33="","",'2.サラリースケールの設計'!$H33)</f>
        <v>12</v>
      </c>
      <c r="J16" s="88">
        <f t="shared" si="1"/>
        <v>450</v>
      </c>
      <c r="K16" s="75">
        <f>IF('2.サラリースケールの設計'!$J33="","",'2.サラリースケールの設計'!$J33)</f>
        <v>13</v>
      </c>
      <c r="L16" s="75">
        <f>IF('2.サラリースケールの設計'!$K33="","",'2.サラリースケールの設計'!$K33)</f>
        <v>7</v>
      </c>
      <c r="M16" s="75">
        <f>IF('2.サラリースケールの設計'!$L33="","",'2.サラリースケールの設計'!$L33)</f>
        <v>24</v>
      </c>
      <c r="N16" s="88">
        <f t="shared" si="2"/>
        <v>606</v>
      </c>
      <c r="O16" s="75">
        <f>IF('2.サラリースケールの設計'!$N33="","",'2.サラリースケールの設計'!$N33)</f>
        <v>25</v>
      </c>
      <c r="P16" s="75">
        <f>IF('2.サラリースケールの設計'!$O33="","",'2.サラリースケールの設計'!$O33)</f>
        <v>49</v>
      </c>
      <c r="Q16" s="75">
        <f>IF('2.サラリースケールの設計'!$P33="","",'2.サラリースケールの設計'!$P33)</f>
        <v>20</v>
      </c>
      <c r="R16" s="76" t="str">
        <f>IF('2.サラリースケールの設計'!$Q33="","",'2.サラリースケールの設計'!$Q33)</f>
        <v>U-4</v>
      </c>
    </row>
    <row r="17" spans="3:18" ht="30" customHeight="1" thickBot="1" x14ac:dyDescent="0.25">
      <c r="C17" s="81" t="str">
        <f>IF('2.サラリースケールの設計'!$C34="","",'2.サラリースケールの設計'!$C34)</f>
        <v>U-5</v>
      </c>
      <c r="D17" s="32" t="str">
        <f>IF('2.サラリースケールの設計'!$D34="","",'2.サラリースケールの設計'!$D34)</f>
        <v>有期リーダー補佐</v>
      </c>
      <c r="E17" s="77">
        <f>IF('2.サラリースケールの設計'!$E34="","",'2.サラリースケールの設計'!$E34)</f>
        <v>1330</v>
      </c>
      <c r="F17" s="89">
        <f t="shared" si="0"/>
        <v>200</v>
      </c>
      <c r="G17" s="77">
        <f>IF('2.サラリースケールの設計'!$F34="","",'2.サラリースケールの設計'!$F34)</f>
        <v>30</v>
      </c>
      <c r="H17" s="77">
        <f>IF('2.サラリースケールの設計'!$G34="","",'2.サラリースケールの設計'!$G34)</f>
        <v>15</v>
      </c>
      <c r="I17" s="77">
        <f>IF('2.サラリースケールの設計'!$H34="","",'2.サラリースケールの設計'!$H34)</f>
        <v>12</v>
      </c>
      <c r="J17" s="89">
        <f t="shared" si="1"/>
        <v>560</v>
      </c>
      <c r="K17" s="77">
        <f>IF('2.サラリースケールの設計'!$J34="","",'2.サラリースケールの設計'!$J34)</f>
        <v>15</v>
      </c>
      <c r="L17" s="77">
        <f>IF('2.サラリースケールの設計'!$K34="","",'2.サラリースケールの設計'!$K34)</f>
        <v>8</v>
      </c>
      <c r="M17" s="77">
        <f>IF('2.サラリースケールの設計'!$L34="","",'2.サラリースケールの設計'!$L34)</f>
        <v>24</v>
      </c>
      <c r="N17" s="89">
        <f t="shared" si="2"/>
        <v>740</v>
      </c>
      <c r="O17" s="77">
        <f>IF('2.サラリースケールの設計'!$N34="","",'2.サラリースケールの設計'!$N34)</f>
        <v>25</v>
      </c>
      <c r="P17" s="77">
        <f>IF('2.サラリースケールの設計'!$O34="","",'2.サラリースケールの設計'!$O34)</f>
        <v>49</v>
      </c>
      <c r="Q17" s="90">
        <f>IF('2.サラリースケールの設計'!$P34="","",'2.サラリースケールの設計'!$P34)</f>
        <v>25</v>
      </c>
      <c r="R17" s="78" t="str">
        <f>IF('2.サラリースケールの設計'!$Q34="","",'2.サラリースケールの設計'!$Q34)</f>
        <v>U-5</v>
      </c>
    </row>
    <row r="18" spans="3:18" ht="15" customHeight="1" x14ac:dyDescent="0.2"/>
    <row r="19" spans="3:18" ht="23.1" customHeight="1" thickBot="1" x14ac:dyDescent="0.25">
      <c r="C19" s="14" t="s">
        <v>33</v>
      </c>
      <c r="D19" s="8"/>
      <c r="E19" s="8"/>
      <c r="F19" s="8" t="s">
        <v>32</v>
      </c>
      <c r="J19" s="15"/>
    </row>
    <row r="20" spans="3:18" ht="23.1" customHeight="1" x14ac:dyDescent="0.2">
      <c r="C20" s="37" t="str">
        <f>IF('2.サラリースケールの設計'!$E39="","",'2.サラリースケールの設計'!$E39)</f>
        <v>Ｂ</v>
      </c>
      <c r="D20" s="9"/>
      <c r="E20" s="9"/>
      <c r="F20" s="315" t="str">
        <f>IF('2.サラリースケールの設計'!$G$37="","",'2.サラリースケールの設計'!$G$37)</f>
        <v>　張り出し昇給支給割合</v>
      </c>
      <c r="G20" s="316" t="str">
        <f>IF('2.サラリースケールの設計'!$E39="","",'2.サラリースケールの設計'!$E39)</f>
        <v>Ｂ</v>
      </c>
      <c r="H20" s="317" t="str">
        <f>IF('2.サラリースケールの設計'!$E39="","",'2.サラリースケールの設計'!$E39)</f>
        <v>Ｂ</v>
      </c>
      <c r="I20" s="23"/>
      <c r="J20" s="16"/>
      <c r="L20" s="5"/>
    </row>
    <row r="21" spans="3:18" ht="23.1" customHeight="1" thickBot="1" x14ac:dyDescent="0.25">
      <c r="C21" s="91">
        <f>IF('2.サラリースケールの設計'!$E40="","",'2.サラリースケールの設計'!$E40)</f>
        <v>2</v>
      </c>
      <c r="D21" s="18"/>
      <c r="E21" s="18"/>
      <c r="F21" s="318">
        <f>IF('2.サラリースケールの設計'!$I37="","",'2.サラリースケールの設計'!$I37)</f>
        <v>0.5</v>
      </c>
      <c r="G21" s="319">
        <f>IF('2.サラリースケールの設計'!$E40="","",'2.サラリースケールの設計'!$E40)</f>
        <v>2</v>
      </c>
      <c r="H21" s="320">
        <f>IF('2.サラリースケールの設計'!$E40="","",'2.サラリースケールの設計'!$E40)</f>
        <v>2</v>
      </c>
      <c r="I21" s="24"/>
    </row>
    <row r="22" spans="3:18" ht="15" customHeight="1" x14ac:dyDescent="0.2"/>
    <row r="23" spans="3:18" ht="15" customHeight="1" x14ac:dyDescent="0.2"/>
    <row r="24" spans="3:18" ht="15" customHeight="1" x14ac:dyDescent="0.2"/>
    <row r="25" spans="3:18" ht="15" customHeight="1" x14ac:dyDescent="0.2"/>
    <row r="26" spans="3:18" ht="15" customHeight="1" x14ac:dyDescent="0.2"/>
    <row r="27" spans="3:18" ht="15" customHeight="1" x14ac:dyDescent="0.2"/>
    <row r="28" spans="3:18" ht="15" customHeight="1" x14ac:dyDescent="0.2"/>
    <row r="29" spans="3:18" ht="15" customHeight="1" x14ac:dyDescent="0.2"/>
    <row r="30" spans="3:18" ht="15" customHeight="1" x14ac:dyDescent="0.2"/>
    <row r="31" spans="3:18" ht="15" customHeight="1" x14ac:dyDescent="0.2"/>
    <row r="32" spans="3:1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sheetData>
  <sheetProtection algorithmName="SHA-512" hashValue="95KqyvIAOSUWd+sZV7X0ML757HEdWxMaDRO1mchDKr7miKaJGOy+s2Xee1Jqt51/x5BtkhJudd9mskTcw72MHQ==" saltValue="pQgg0FYQU35fuBX5/cgKnQ==" spinCount="100000" sheet="1" objects="1" scenarios="1"/>
  <mergeCells count="2">
    <mergeCell ref="F20:H20"/>
    <mergeCell ref="F21:H21"/>
  </mergeCells>
  <phoneticPr fontId="2"/>
  <printOptions horizontalCentered="1"/>
  <pageMargins left="0.70866141732283472" right="0.70866141732283472" top="0.74803149606299213" bottom="0.74803149606299213" header="0.31496062992125984" footer="0.31496062992125984"/>
  <pageSetup paperSize="9" scale="61"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20</vt:i4>
      </vt:variant>
    </vt:vector>
  </HeadingPairs>
  <TitlesOfParts>
    <vt:vector size="35" baseType="lpstr">
      <vt:lpstr>導入手順の説明</vt:lpstr>
      <vt:lpstr>1.制度のフレーム設計</vt:lpstr>
      <vt:lpstr>2.サラリースケールの設計</vt:lpstr>
      <vt:lpstr>3.事業所別初号時間給の設計</vt:lpstr>
      <vt:lpstr>4.事業所（１）サラリースケール</vt:lpstr>
      <vt:lpstr>4.事業所（２）</vt:lpstr>
      <vt:lpstr>4.事業所（３）</vt:lpstr>
      <vt:lpstr>4.事業所（４）</vt:lpstr>
      <vt:lpstr>4.事業所（５）</vt:lpstr>
      <vt:lpstr>5.事業所（１）賃金表</vt:lpstr>
      <vt:lpstr>5.事業所（２）賃金表 </vt:lpstr>
      <vt:lpstr>5.事業所（３）賃金表 </vt:lpstr>
      <vt:lpstr>5.事業所（４）賃金表</vt:lpstr>
      <vt:lpstr>5.事業所（５）賃金表 </vt:lpstr>
      <vt:lpstr>使用上の注意</vt:lpstr>
      <vt:lpstr>'1.制度のフレーム設計'!Print_Area</vt:lpstr>
      <vt:lpstr>'2.サラリースケールの設計'!Print_Area</vt:lpstr>
      <vt:lpstr>'3.事業所別初号時間給の設計'!Print_Area</vt:lpstr>
      <vt:lpstr>'4.事業所（１）サラリースケール'!Print_Area</vt:lpstr>
      <vt:lpstr>'4.事業所（２）'!Print_Area</vt:lpstr>
      <vt:lpstr>'4.事業所（３）'!Print_Area</vt:lpstr>
      <vt:lpstr>'4.事業所（４）'!Print_Area</vt:lpstr>
      <vt:lpstr>'4.事業所（５）'!Print_Area</vt:lpstr>
      <vt:lpstr>'5.事業所（１）賃金表'!Print_Area</vt:lpstr>
      <vt:lpstr>'5.事業所（２）賃金表 '!Print_Area</vt:lpstr>
      <vt:lpstr>'5.事業所（３）賃金表 '!Print_Area</vt:lpstr>
      <vt:lpstr>'5.事業所（４）賃金表'!Print_Area</vt:lpstr>
      <vt:lpstr>'5.事業所（５）賃金表 '!Print_Area</vt:lpstr>
      <vt:lpstr>使用上の注意!Print_Area</vt:lpstr>
      <vt:lpstr>導入手順の説明!Print_Area</vt:lpstr>
      <vt:lpstr>'5.事業所（１）賃金表'!Print_Titles</vt:lpstr>
      <vt:lpstr>'5.事業所（２）賃金表 '!Print_Titles</vt:lpstr>
      <vt:lpstr>'5.事業所（３）賃金表 '!Print_Titles</vt:lpstr>
      <vt:lpstr>'5.事業所（４）賃金表'!Print_Titles</vt:lpstr>
      <vt:lpstr>'5.事業所（５）賃金表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横井人事労務サポート事務所</dc:creator>
  <cp:lastModifiedBy>AKINORI YOKOI</cp:lastModifiedBy>
  <cp:lastPrinted>2025-08-24T00:29:50Z</cp:lastPrinted>
  <dcterms:created xsi:type="dcterms:W3CDTF">2004-12-02T07:08:49Z</dcterms:created>
  <dcterms:modified xsi:type="dcterms:W3CDTF">2025-12-11T01:36:45Z</dcterms:modified>
</cp:coreProperties>
</file>